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5CF2C52E-248C-D644-B207-81676BDF9FAD}" xr6:coauthVersionLast="43" xr6:coauthVersionMax="43" xr10:uidLastSave="{00000000-0000-0000-0000-000000000000}"/>
  <bookViews>
    <workbookView xWindow="0" yWindow="460" windowWidth="33600" windowHeight="19220" activeTab="3" xr2:uid="{00000000-000D-0000-FFFF-FFFF00000000}"/>
  </bookViews>
  <sheets>
    <sheet name="TestData" sheetId="1" r:id="rId1"/>
    <sheet name="OLD_ATEST" sheetId="3" r:id="rId2"/>
    <sheet name="Sheet1" sheetId="5" r:id="rId3"/>
    <sheet name="AlgoTest" sheetId="4" r:id="rId4"/>
    <sheet name="Sheet4" sheetId="8" r:id="rId5"/>
    <sheet name="Sheet2" sheetId="6" r:id="rId6"/>
    <sheet name="Sheet3" sheetId="7" r:id="rId7"/>
    <sheet name="Algo Format" sheetId="10" r:id="rId8"/>
    <sheet name="Sheet5" sheetId="9" r:id="rId9"/>
  </sheets>
  <externalReferences>
    <externalReference r:id="rId10"/>
    <externalReference r:id="rId11"/>
    <externalReference r:id="rId12"/>
    <externalReference r:id="rId13"/>
    <externalReference r:id="rId14"/>
  </externalReferences>
  <definedNames>
    <definedName name="_xlnm._FilterDatabase" localSheetId="7" hidden="1">'Algo Format'!$A$5:$FM$111</definedName>
    <definedName name="_xlnm._FilterDatabase" localSheetId="3" hidden="1">AlgoTest!$A$1:$EQ$101</definedName>
    <definedName name="Category">#REF!</definedName>
    <definedName name="efwefwe">#REF!</definedName>
    <definedName name="Question">#REF!</definedName>
    <definedName name="Requirement">#REF!</definedName>
    <definedName name="Sections">#REF!</definedName>
    <definedName name="Sour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O130" i="10" l="1"/>
  <c r="DM130" i="10"/>
  <c r="DL130" i="10"/>
  <c r="DK130" i="10"/>
  <c r="CU130" i="10"/>
  <c r="CT130" i="10"/>
  <c r="CV130" i="10" s="1"/>
  <c r="CR130" i="10"/>
  <c r="CQ130" i="10"/>
  <c r="CO130" i="10"/>
  <c r="CN130" i="10"/>
  <c r="CP130" i="10" s="1"/>
  <c r="CL130" i="10"/>
  <c r="CM130" i="10" s="1"/>
  <c r="CK130" i="10"/>
  <c r="CI130" i="10"/>
  <c r="CH130" i="10"/>
  <c r="CJ130" i="10" s="1"/>
  <c r="CF130" i="10"/>
  <c r="CE130" i="10"/>
  <c r="CC130" i="10"/>
  <c r="CB130" i="10"/>
  <c r="CD130" i="10" s="1"/>
  <c r="BZ130" i="10"/>
  <c r="BY130" i="10"/>
  <c r="CA130" i="10" s="1"/>
  <c r="BS130" i="10"/>
  <c r="BC130" i="10"/>
  <c r="BD130" i="10" s="1"/>
  <c r="BB130" i="10"/>
  <c r="BA130" i="10"/>
  <c r="AB130" i="10"/>
  <c r="AA130" i="10"/>
  <c r="X130" i="10"/>
  <c r="W130" i="10"/>
  <c r="V130" i="10"/>
  <c r="U130" i="10"/>
  <c r="T130" i="10"/>
  <c r="S130" i="10"/>
  <c r="DR129" i="10"/>
  <c r="DO129" i="10"/>
  <c r="DL129" i="10"/>
  <c r="DK129" i="10"/>
  <c r="CV129" i="10"/>
  <c r="CU129" i="10"/>
  <c r="CT129" i="10"/>
  <c r="CS129" i="10"/>
  <c r="CR129" i="10"/>
  <c r="CQ129" i="10"/>
  <c r="CO129" i="10"/>
  <c r="CN129" i="10"/>
  <c r="CL129" i="10"/>
  <c r="CK129" i="10"/>
  <c r="CI129" i="10"/>
  <c r="CH129" i="10"/>
  <c r="CF129" i="10"/>
  <c r="CE129" i="10"/>
  <c r="CG129" i="10" s="1"/>
  <c r="CC129" i="10"/>
  <c r="BZ129" i="10"/>
  <c r="BC129" i="10"/>
  <c r="BD129" i="10" s="1"/>
  <c r="BB129" i="10"/>
  <c r="BA129" i="10"/>
  <c r="CB129" i="10" s="1"/>
  <c r="AB129" i="10"/>
  <c r="AA129" i="10"/>
  <c r="Z129" i="10"/>
  <c r="Y129" i="10"/>
  <c r="U129" i="10"/>
  <c r="T129" i="10"/>
  <c r="BY129" i="10" s="1"/>
  <c r="CA129" i="10" s="1"/>
  <c r="DR128" i="10"/>
  <c r="DO128" i="10"/>
  <c r="DL128" i="10"/>
  <c r="DK128" i="10"/>
  <c r="CU128" i="10"/>
  <c r="CT128" i="10"/>
  <c r="CR128" i="10"/>
  <c r="CQ128" i="10"/>
  <c r="CS128" i="10" s="1"/>
  <c r="CO128" i="10"/>
  <c r="CN128" i="10"/>
  <c r="CP128" i="10" s="1"/>
  <c r="CL128" i="10"/>
  <c r="CM128" i="10" s="1"/>
  <c r="CK128" i="10"/>
  <c r="CI128" i="10"/>
  <c r="CH128" i="10"/>
  <c r="CJ128" i="10" s="1"/>
  <c r="CF128" i="10"/>
  <c r="CE128" i="10"/>
  <c r="CG128" i="10" s="1"/>
  <c r="CC128" i="10"/>
  <c r="BZ128" i="10"/>
  <c r="BC128" i="10"/>
  <c r="BD128" i="10" s="1"/>
  <c r="BB128" i="10"/>
  <c r="BA128" i="10"/>
  <c r="CB128" i="10" s="1"/>
  <c r="CD128" i="10" s="1"/>
  <c r="AB128" i="10"/>
  <c r="AA128" i="10"/>
  <c r="Z128" i="10"/>
  <c r="Y128" i="10"/>
  <c r="U128" i="10"/>
  <c r="T128" i="10"/>
  <c r="BY128" i="10" s="1"/>
  <c r="CA128" i="10" s="1"/>
  <c r="DN128" i="10" s="1"/>
  <c r="DR127" i="10"/>
  <c r="DP127" i="10"/>
  <c r="DO127" i="10"/>
  <c r="DL127" i="10"/>
  <c r="DK127" i="10"/>
  <c r="CU127" i="10"/>
  <c r="CT127" i="10"/>
  <c r="CR127" i="10"/>
  <c r="CQ127" i="10"/>
  <c r="CO127" i="10"/>
  <c r="CP127" i="10" s="1"/>
  <c r="CN127" i="10"/>
  <c r="CM127" i="10"/>
  <c r="CL127" i="10"/>
  <c r="CK127" i="10"/>
  <c r="CI127" i="10"/>
  <c r="CH127" i="10"/>
  <c r="CF127" i="10"/>
  <c r="CE127" i="10"/>
  <c r="CG127" i="10" s="1"/>
  <c r="CC127" i="10"/>
  <c r="CB127" i="10"/>
  <c r="BZ127" i="10"/>
  <c r="BY127" i="10"/>
  <c r="CA127" i="10" s="1"/>
  <c r="BS127" i="10"/>
  <c r="BR127" i="10"/>
  <c r="BQ127" i="10"/>
  <c r="BP127" i="10"/>
  <c r="BO127" i="10"/>
  <c r="BD127" i="10"/>
  <c r="BC127" i="10"/>
  <c r="BB127" i="10"/>
  <c r="BA127" i="10"/>
  <c r="AB127" i="10"/>
  <c r="AA127" i="10"/>
  <c r="V127" i="10"/>
  <c r="U127" i="10"/>
  <c r="T127" i="10"/>
  <c r="S127" i="10"/>
  <c r="DR126" i="10"/>
  <c r="DO126" i="10"/>
  <c r="DL126" i="10"/>
  <c r="DK126" i="10"/>
  <c r="CU126" i="10"/>
  <c r="CT126" i="10"/>
  <c r="CV126" i="10" s="1"/>
  <c r="CR126" i="10"/>
  <c r="CQ126" i="10"/>
  <c r="CO126" i="10"/>
  <c r="CN126" i="10"/>
  <c r="CL126" i="10"/>
  <c r="CM126" i="10" s="1"/>
  <c r="CK126" i="10"/>
  <c r="CI126" i="10"/>
  <c r="CJ126" i="10" s="1"/>
  <c r="CH126" i="10"/>
  <c r="CF126" i="10"/>
  <c r="CE126" i="10"/>
  <c r="CG126" i="10" s="1"/>
  <c r="CC126" i="10"/>
  <c r="CB126" i="10"/>
  <c r="CD126" i="10" s="1"/>
  <c r="BZ126" i="10"/>
  <c r="BX126" i="10"/>
  <c r="BW126" i="10"/>
  <c r="BV126" i="10"/>
  <c r="BU126" i="10"/>
  <c r="BT126" i="10"/>
  <c r="BS126" i="10"/>
  <c r="BC126" i="10"/>
  <c r="BD126" i="10" s="1"/>
  <c r="BB126" i="10"/>
  <c r="BA126" i="10"/>
  <c r="AB126" i="10"/>
  <c r="AA126" i="10"/>
  <c r="Z126" i="10"/>
  <c r="Y126" i="10"/>
  <c r="U126" i="10"/>
  <c r="S126" i="10"/>
  <c r="BY126" i="10" s="1"/>
  <c r="CA126" i="10" s="1"/>
  <c r="DQ126" i="10" s="1"/>
  <c r="DR125" i="10"/>
  <c r="DO125" i="10"/>
  <c r="DL125" i="10"/>
  <c r="DK125" i="10"/>
  <c r="CU125" i="10"/>
  <c r="CV125" i="10" s="1"/>
  <c r="CT125" i="10"/>
  <c r="CR125" i="10"/>
  <c r="CQ125" i="10"/>
  <c r="CO125" i="10"/>
  <c r="CN125" i="10"/>
  <c r="CL125" i="10"/>
  <c r="CK125" i="10"/>
  <c r="CI125" i="10"/>
  <c r="CH125" i="10"/>
  <c r="CJ125" i="10" s="1"/>
  <c r="CF125" i="10"/>
  <c r="CE125" i="10"/>
  <c r="CC125" i="10"/>
  <c r="CB125" i="10"/>
  <c r="BZ125" i="10"/>
  <c r="BX125" i="10"/>
  <c r="BW125" i="10"/>
  <c r="BV125" i="10"/>
  <c r="BU125" i="10"/>
  <c r="BT125" i="10"/>
  <c r="BS125" i="10"/>
  <c r="BC125" i="10"/>
  <c r="BD125" i="10" s="1"/>
  <c r="BB125" i="10"/>
  <c r="BA125" i="10"/>
  <c r="AB125" i="10"/>
  <c r="AA125" i="10"/>
  <c r="Z125" i="10"/>
  <c r="Y125" i="10"/>
  <c r="U125" i="10"/>
  <c r="S125" i="10"/>
  <c r="DR123" i="10"/>
  <c r="DO123" i="10"/>
  <c r="DL123" i="10"/>
  <c r="DK123" i="10"/>
  <c r="CU123" i="10"/>
  <c r="CT123" i="10"/>
  <c r="CR123" i="10"/>
  <c r="CQ123" i="10"/>
  <c r="CO123" i="10"/>
  <c r="CP123" i="10" s="1"/>
  <c r="DQ123" i="10" s="1"/>
  <c r="CN123" i="10"/>
  <c r="CM123" i="10"/>
  <c r="CL123" i="10"/>
  <c r="CK123" i="10"/>
  <c r="CI123" i="10"/>
  <c r="CH123" i="10"/>
  <c r="CF123" i="10"/>
  <c r="CE123" i="10"/>
  <c r="CG123" i="10" s="1"/>
  <c r="CC123" i="10"/>
  <c r="CB123" i="10"/>
  <c r="BZ123" i="10"/>
  <c r="BY123" i="10"/>
  <c r="BW123" i="10"/>
  <c r="BV123" i="10"/>
  <c r="BT123" i="10"/>
  <c r="BS123" i="10"/>
  <c r="BR123" i="10"/>
  <c r="BQ123" i="10"/>
  <c r="BP123" i="10"/>
  <c r="BO123" i="10"/>
  <c r="BC123" i="10"/>
  <c r="BD123" i="10" s="1"/>
  <c r="BB123" i="10"/>
  <c r="BA123" i="10"/>
  <c r="AB123" i="10"/>
  <c r="AA123" i="10"/>
  <c r="V123" i="10"/>
  <c r="U123" i="10"/>
  <c r="T123" i="10"/>
  <c r="S123" i="10"/>
  <c r="DR122" i="10"/>
  <c r="DO122" i="10"/>
  <c r="DL122" i="10"/>
  <c r="DK122" i="10"/>
  <c r="CV122" i="10"/>
  <c r="CU122" i="10"/>
  <c r="CT122" i="10"/>
  <c r="CR122" i="10"/>
  <c r="CQ122" i="10"/>
  <c r="CO122" i="10"/>
  <c r="CN122" i="10"/>
  <c r="CL122" i="10"/>
  <c r="CK122" i="10"/>
  <c r="CI122" i="10"/>
  <c r="CH122" i="10"/>
  <c r="CF122" i="10"/>
  <c r="CE122" i="10"/>
  <c r="CC122" i="10"/>
  <c r="CB122" i="10"/>
  <c r="BZ122" i="10"/>
  <c r="CA122" i="10" s="1"/>
  <c r="BY122" i="10"/>
  <c r="BT122" i="10"/>
  <c r="BS122" i="10"/>
  <c r="BO122" i="10"/>
  <c r="BC122" i="10"/>
  <c r="BD122" i="10" s="1"/>
  <c r="BB122" i="10"/>
  <c r="BA122" i="10"/>
  <c r="AB122" i="10"/>
  <c r="AA122" i="10"/>
  <c r="X122" i="10"/>
  <c r="W122" i="10"/>
  <c r="V122" i="10"/>
  <c r="U122" i="10"/>
  <c r="T122" i="10"/>
  <c r="S122" i="10"/>
  <c r="EF111" i="10"/>
  <c r="EC111" i="10"/>
  <c r="DR111" i="10"/>
  <c r="DO111" i="10"/>
  <c r="DL111" i="10"/>
  <c r="DK111" i="10"/>
  <c r="CU111" i="10"/>
  <c r="CT111" i="10"/>
  <c r="CR111" i="10"/>
  <c r="CS111" i="10" s="1"/>
  <c r="CQ111" i="10"/>
  <c r="CO111" i="10"/>
  <c r="CN111" i="10"/>
  <c r="CL111" i="10"/>
  <c r="CK111" i="10"/>
  <c r="CM111" i="10" s="1"/>
  <c r="CI111" i="10"/>
  <c r="CH111" i="10"/>
  <c r="CJ111" i="10" s="1"/>
  <c r="CF111" i="10"/>
  <c r="CE111" i="10"/>
  <c r="CG111" i="10" s="1"/>
  <c r="DN111" i="10" s="1"/>
  <c r="CC111" i="10"/>
  <c r="CB111" i="10"/>
  <c r="CD111" i="10" s="1"/>
  <c r="BZ111" i="10"/>
  <c r="BY111" i="10"/>
  <c r="CA111" i="10" s="1"/>
  <c r="DQ111" i="10" s="1"/>
  <c r="BX111" i="10"/>
  <c r="BW111" i="10"/>
  <c r="BV111" i="10"/>
  <c r="BU111" i="10"/>
  <c r="BT111" i="10"/>
  <c r="BS111" i="10"/>
  <c r="BC111" i="10"/>
  <c r="BD111" i="10" s="1"/>
  <c r="BB111" i="10"/>
  <c r="BA111" i="10"/>
  <c r="AB111" i="10"/>
  <c r="AA111" i="10"/>
  <c r="Z111" i="10"/>
  <c r="Y111" i="10"/>
  <c r="DR110" i="10"/>
  <c r="DO110" i="10"/>
  <c r="DL110" i="10"/>
  <c r="DK110" i="10"/>
  <c r="CU110" i="10"/>
  <c r="CT110" i="10"/>
  <c r="CV110" i="10" s="1"/>
  <c r="CR110" i="10"/>
  <c r="CS110" i="10" s="1"/>
  <c r="ED110" i="10" s="1"/>
  <c r="CQ110" i="10"/>
  <c r="CO110" i="10"/>
  <c r="CP110" i="10" s="1"/>
  <c r="CN110" i="10"/>
  <c r="CL110" i="10"/>
  <c r="CK110" i="10"/>
  <c r="CI110" i="10"/>
  <c r="CH110" i="10"/>
  <c r="CJ110" i="10" s="1"/>
  <c r="CF110" i="10"/>
  <c r="CE110" i="10"/>
  <c r="CG110" i="10" s="1"/>
  <c r="CC110" i="10"/>
  <c r="CB110" i="10"/>
  <c r="CD110" i="10" s="1"/>
  <c r="BZ110" i="10"/>
  <c r="BT110" i="10"/>
  <c r="BS110" i="10"/>
  <c r="BC110" i="10"/>
  <c r="BD110" i="10" s="1"/>
  <c r="BB110" i="10"/>
  <c r="BA110" i="10"/>
  <c r="AB110" i="10"/>
  <c r="AA110" i="10"/>
  <c r="X110" i="10"/>
  <c r="W110" i="10"/>
  <c r="T110" i="10"/>
  <c r="S110" i="10"/>
  <c r="EC109" i="10"/>
  <c r="DR109" i="10"/>
  <c r="DO109" i="10"/>
  <c r="DL109" i="10"/>
  <c r="DK109" i="10"/>
  <c r="CU109" i="10"/>
  <c r="CT109" i="10"/>
  <c r="CS109" i="10"/>
  <c r="CR109" i="10"/>
  <c r="CQ109" i="10"/>
  <c r="CP109" i="10"/>
  <c r="DQ109" i="10" s="1"/>
  <c r="CO109" i="10"/>
  <c r="CN109" i="10"/>
  <c r="CL109" i="10"/>
  <c r="CK109" i="10"/>
  <c r="CI109" i="10"/>
  <c r="CH109" i="10"/>
  <c r="CF109" i="10"/>
  <c r="CE109" i="10"/>
  <c r="CC109" i="10"/>
  <c r="CB109" i="10"/>
  <c r="BZ109" i="10"/>
  <c r="BY109" i="10"/>
  <c r="BW109" i="10"/>
  <c r="BV109" i="10"/>
  <c r="BT109" i="10"/>
  <c r="BS109" i="10"/>
  <c r="BC109" i="10"/>
  <c r="BD109" i="10" s="1"/>
  <c r="BB109" i="10"/>
  <c r="BA109" i="10"/>
  <c r="AB109" i="10"/>
  <c r="AA109" i="10"/>
  <c r="Z109" i="10"/>
  <c r="Y109" i="10"/>
  <c r="U109" i="10"/>
  <c r="T109" i="10"/>
  <c r="S109" i="10"/>
  <c r="DR108" i="10"/>
  <c r="DP108" i="10"/>
  <c r="DO108" i="10"/>
  <c r="DM108" i="10"/>
  <c r="DL108" i="10"/>
  <c r="DK108" i="10"/>
  <c r="CU108" i="10"/>
  <c r="CV108" i="10" s="1"/>
  <c r="CT108" i="10"/>
  <c r="CR108" i="10"/>
  <c r="CQ108" i="10"/>
  <c r="CO108" i="10"/>
  <c r="CN108" i="10"/>
  <c r="CL108" i="10"/>
  <c r="CK108" i="10"/>
  <c r="CJ108" i="10"/>
  <c r="CI108" i="10"/>
  <c r="CH108" i="10"/>
  <c r="CG108" i="10"/>
  <c r="DQ108" i="10" s="1"/>
  <c r="CF108" i="10"/>
  <c r="CE108" i="10"/>
  <c r="CC108" i="10"/>
  <c r="CB108" i="10"/>
  <c r="BZ108" i="10"/>
  <c r="BY108" i="10"/>
  <c r="BW108" i="10"/>
  <c r="BV108" i="10"/>
  <c r="BT108" i="10"/>
  <c r="BS108" i="10"/>
  <c r="BD108" i="10"/>
  <c r="BC108" i="10"/>
  <c r="BB108" i="10"/>
  <c r="BA108" i="10"/>
  <c r="AB108" i="10"/>
  <c r="AA108" i="10"/>
  <c r="Z108" i="10"/>
  <c r="Y108" i="10"/>
  <c r="U108" i="10"/>
  <c r="T108" i="10"/>
  <c r="S108" i="10"/>
  <c r="DS107" i="10"/>
  <c r="DR107" i="10"/>
  <c r="DP107" i="10"/>
  <c r="DO107" i="10"/>
  <c r="DM107" i="10"/>
  <c r="DL107" i="10"/>
  <c r="DK107" i="10"/>
  <c r="CU107" i="10"/>
  <c r="CT107" i="10"/>
  <c r="CR107" i="10"/>
  <c r="CQ107" i="10"/>
  <c r="CS107" i="10" s="1"/>
  <c r="CP107" i="10"/>
  <c r="CO107" i="10"/>
  <c r="CN107" i="10"/>
  <c r="CL107" i="10"/>
  <c r="CK107" i="10"/>
  <c r="CI107" i="10"/>
  <c r="CH107" i="10"/>
  <c r="CJ107" i="10" s="1"/>
  <c r="DN107" i="10" s="1"/>
  <c r="CF107" i="10"/>
  <c r="CE107" i="10"/>
  <c r="CC107" i="10"/>
  <c r="BZ107" i="10"/>
  <c r="BY107" i="10"/>
  <c r="BX107" i="10"/>
  <c r="BW107" i="10"/>
  <c r="BV107" i="10"/>
  <c r="BU107" i="10"/>
  <c r="BT107" i="10"/>
  <c r="BS107" i="10"/>
  <c r="BC107" i="10"/>
  <c r="BD107" i="10" s="1"/>
  <c r="BB107" i="10"/>
  <c r="BA107" i="10"/>
  <c r="CB107" i="10" s="1"/>
  <c r="AB107" i="10"/>
  <c r="AA107" i="10"/>
  <c r="Z107" i="10"/>
  <c r="Y107" i="10"/>
  <c r="X107" i="10"/>
  <c r="W107" i="10"/>
  <c r="V107" i="10"/>
  <c r="U107" i="10"/>
  <c r="T107" i="10"/>
  <c r="S107" i="10"/>
  <c r="DR106" i="10"/>
  <c r="DO106" i="10"/>
  <c r="DL106" i="10"/>
  <c r="DK106" i="10"/>
  <c r="CU106" i="10"/>
  <c r="CT106" i="10"/>
  <c r="CV106" i="10" s="1"/>
  <c r="CR106" i="10"/>
  <c r="CQ106" i="10"/>
  <c r="CS106" i="10" s="1"/>
  <c r="CO106" i="10"/>
  <c r="CN106" i="10"/>
  <c r="CP106" i="10" s="1"/>
  <c r="CL106" i="10"/>
  <c r="CK106" i="10"/>
  <c r="CI106" i="10"/>
  <c r="CJ106" i="10" s="1"/>
  <c r="CH106" i="10"/>
  <c r="CF106" i="10"/>
  <c r="CG106" i="10" s="1"/>
  <c r="CE106" i="10"/>
  <c r="CC106" i="10"/>
  <c r="CB106" i="10"/>
  <c r="BZ106" i="10"/>
  <c r="BY106" i="10"/>
  <c r="BS106" i="10"/>
  <c r="BC106" i="10"/>
  <c r="BD106" i="10" s="1"/>
  <c r="BB106" i="10"/>
  <c r="BA106" i="10"/>
  <c r="AB106" i="10"/>
  <c r="AA106" i="10"/>
  <c r="X106" i="10"/>
  <c r="W106" i="10"/>
  <c r="U106" i="10"/>
  <c r="T106" i="10"/>
  <c r="S106" i="10"/>
  <c r="EF105" i="10"/>
  <c r="EC105" i="10"/>
  <c r="DR105" i="10"/>
  <c r="DO105" i="10"/>
  <c r="DL105" i="10"/>
  <c r="DK105" i="10"/>
  <c r="CU105" i="10"/>
  <c r="CV105" i="10" s="1"/>
  <c r="CT105" i="10"/>
  <c r="CR105" i="10"/>
  <c r="CQ105" i="10"/>
  <c r="CO105" i="10"/>
  <c r="CN105" i="10"/>
  <c r="CM105" i="10"/>
  <c r="DN105" i="10" s="1"/>
  <c r="CL105" i="10"/>
  <c r="CK105" i="10"/>
  <c r="CJ105" i="10"/>
  <c r="CI105" i="10"/>
  <c r="CH105" i="10"/>
  <c r="CF105" i="10"/>
  <c r="CE105" i="10"/>
  <c r="CC105" i="10"/>
  <c r="CB105" i="10"/>
  <c r="BZ105" i="10"/>
  <c r="CA105" i="10" s="1"/>
  <c r="BY105" i="10"/>
  <c r="BS105" i="10"/>
  <c r="BD105" i="10"/>
  <c r="BC105" i="10"/>
  <c r="BB105" i="10"/>
  <c r="BA105" i="10"/>
  <c r="AB105" i="10"/>
  <c r="AA105" i="10"/>
  <c r="X105" i="10"/>
  <c r="W105" i="10"/>
  <c r="U105" i="10"/>
  <c r="T105" i="10"/>
  <c r="S105" i="10"/>
  <c r="EF104" i="10"/>
  <c r="EC104" i="10"/>
  <c r="DR104" i="10"/>
  <c r="DO104" i="10"/>
  <c r="DL104" i="10"/>
  <c r="DK104" i="10"/>
  <c r="CU104" i="10"/>
  <c r="CT104" i="10"/>
  <c r="CV104" i="10" s="1"/>
  <c r="DT104" i="10" s="1"/>
  <c r="CR104" i="10"/>
  <c r="CQ104" i="10"/>
  <c r="CS104" i="10" s="1"/>
  <c r="CO104" i="10"/>
  <c r="CP104" i="10" s="1"/>
  <c r="CN104" i="10"/>
  <c r="CL104" i="10"/>
  <c r="CM104" i="10" s="1"/>
  <c r="CK104" i="10"/>
  <c r="CI104" i="10"/>
  <c r="CH104" i="10"/>
  <c r="CF104" i="10"/>
  <c r="CE104" i="10"/>
  <c r="CG104" i="10" s="1"/>
  <c r="DQ104" i="10" s="1"/>
  <c r="CD104" i="10"/>
  <c r="CC104" i="10"/>
  <c r="CB104" i="10"/>
  <c r="BZ104" i="10"/>
  <c r="BY104" i="10"/>
  <c r="CA104" i="10" s="1"/>
  <c r="BW104" i="10"/>
  <c r="BV104" i="10"/>
  <c r="BT104" i="10"/>
  <c r="BS104" i="10"/>
  <c r="BC104" i="10"/>
  <c r="BD104" i="10" s="1"/>
  <c r="BB104" i="10"/>
  <c r="BA104" i="10"/>
  <c r="Z104" i="10"/>
  <c r="Y104" i="10"/>
  <c r="X104" i="10"/>
  <c r="W104" i="10"/>
  <c r="U104" i="10"/>
  <c r="T104" i="10"/>
  <c r="S104" i="10"/>
  <c r="EI103" i="10"/>
  <c r="EC103" i="10"/>
  <c r="DR103" i="10"/>
  <c r="DO103" i="10"/>
  <c r="DL103" i="10"/>
  <c r="DK103" i="10"/>
  <c r="CV103" i="10"/>
  <c r="CU103" i="10"/>
  <c r="CT103" i="10"/>
  <c r="CR103" i="10"/>
  <c r="CQ103" i="10"/>
  <c r="CS103" i="10" s="1"/>
  <c r="DQ103" i="10" s="1"/>
  <c r="CO103" i="10"/>
  <c r="CN103" i="10"/>
  <c r="CL103" i="10"/>
  <c r="CK103" i="10"/>
  <c r="CI103" i="10"/>
  <c r="CH103" i="10"/>
  <c r="CF103" i="10"/>
  <c r="CE103" i="10"/>
  <c r="CC103" i="10"/>
  <c r="BZ103" i="10"/>
  <c r="BY103" i="10"/>
  <c r="CA103" i="10" s="1"/>
  <c r="BS103" i="10"/>
  <c r="BC103" i="10"/>
  <c r="BD103" i="10" s="1"/>
  <c r="BB103" i="10"/>
  <c r="BA103" i="10"/>
  <c r="CB103" i="10" s="1"/>
  <c r="AB103" i="10"/>
  <c r="AA103" i="10"/>
  <c r="X103" i="10"/>
  <c r="W103" i="10"/>
  <c r="U103" i="10"/>
  <c r="T103" i="10"/>
  <c r="S103" i="10"/>
  <c r="DL102" i="10"/>
  <c r="DK102" i="10"/>
  <c r="CU102" i="10"/>
  <c r="CV102" i="10" s="1"/>
  <c r="DN102" i="10" s="1"/>
  <c r="CT102" i="10"/>
  <c r="CR102" i="10"/>
  <c r="CQ102" i="10"/>
  <c r="CO102" i="10"/>
  <c r="CN102" i="10"/>
  <c r="CP102" i="10" s="1"/>
  <c r="CL102" i="10"/>
  <c r="CK102" i="10"/>
  <c r="CM102" i="10" s="1"/>
  <c r="CI102" i="10"/>
  <c r="CH102" i="10"/>
  <c r="CJ102" i="10" s="1"/>
  <c r="CF102" i="10"/>
  <c r="CE102" i="10"/>
  <c r="CG102" i="10" s="1"/>
  <c r="CC102" i="10"/>
  <c r="CB102" i="10"/>
  <c r="CD102" i="10" s="1"/>
  <c r="BZ102" i="10"/>
  <c r="CA102" i="10" s="1"/>
  <c r="BY102" i="10"/>
  <c r="BW102" i="10"/>
  <c r="BV102" i="10"/>
  <c r="BT102" i="10"/>
  <c r="BS102" i="10"/>
  <c r="BC102" i="10"/>
  <c r="BD102" i="10" s="1"/>
  <c r="BB102" i="10"/>
  <c r="BA102" i="10"/>
  <c r="Z102" i="10"/>
  <c r="Y102" i="10"/>
  <c r="X102" i="10"/>
  <c r="W102" i="10"/>
  <c r="U102" i="10"/>
  <c r="T102" i="10"/>
  <c r="S102" i="10"/>
  <c r="DR101" i="10"/>
  <c r="DO101" i="10"/>
  <c r="DL101" i="10"/>
  <c r="DK101" i="10"/>
  <c r="CU101" i="10"/>
  <c r="CV101" i="10" s="1"/>
  <c r="DN101" i="10" s="1"/>
  <c r="CT101" i="10"/>
  <c r="CR101" i="10"/>
  <c r="CS101" i="10" s="1"/>
  <c r="CQ101" i="10"/>
  <c r="CO101" i="10"/>
  <c r="CN101" i="10"/>
  <c r="CP101" i="10" s="1"/>
  <c r="CL101" i="10"/>
  <c r="CK101" i="10"/>
  <c r="CJ101" i="10"/>
  <c r="CI101" i="10"/>
  <c r="CH101" i="10"/>
  <c r="CG101" i="10"/>
  <c r="CF101" i="10"/>
  <c r="CE101" i="10"/>
  <c r="CC101" i="10"/>
  <c r="BZ101" i="10"/>
  <c r="BY101" i="10"/>
  <c r="CA101" i="10" s="1"/>
  <c r="BW101" i="10"/>
  <c r="BV101" i="10"/>
  <c r="BT101" i="10"/>
  <c r="BS101" i="10"/>
  <c r="BD101" i="10"/>
  <c r="BC101" i="10"/>
  <c r="BB101" i="10"/>
  <c r="BA101" i="10"/>
  <c r="CB101" i="10" s="1"/>
  <c r="CD101" i="10" s="1"/>
  <c r="DQ101" i="10" s="1"/>
  <c r="Z101" i="10"/>
  <c r="Y101" i="10"/>
  <c r="X101" i="10"/>
  <c r="W101" i="10"/>
  <c r="U101" i="10"/>
  <c r="T101" i="10"/>
  <c r="S101" i="10"/>
  <c r="DR100" i="10"/>
  <c r="DO100" i="10"/>
  <c r="DL100" i="10"/>
  <c r="DK100" i="10"/>
  <c r="CU100" i="10"/>
  <c r="CT100" i="10"/>
  <c r="CV100" i="10" s="1"/>
  <c r="CR100" i="10"/>
  <c r="CQ100" i="10"/>
  <c r="CS100" i="10" s="1"/>
  <c r="DT100" i="10" s="1"/>
  <c r="CO100" i="10"/>
  <c r="CN100" i="10"/>
  <c r="CL100" i="10"/>
  <c r="CK100" i="10"/>
  <c r="CM100" i="10" s="1"/>
  <c r="CI100" i="10"/>
  <c r="CJ100" i="10" s="1"/>
  <c r="CH100" i="10"/>
  <c r="CF100" i="10"/>
  <c r="CG100" i="10" s="1"/>
  <c r="CE100" i="10"/>
  <c r="CC100" i="10"/>
  <c r="CB100" i="10"/>
  <c r="BZ100" i="10"/>
  <c r="BY100" i="10"/>
  <c r="CA100" i="10" s="1"/>
  <c r="BX100" i="10"/>
  <c r="BW100" i="10"/>
  <c r="BV100" i="10"/>
  <c r="BU100" i="10"/>
  <c r="BT100" i="10"/>
  <c r="BS100" i="10"/>
  <c r="BR100" i="10"/>
  <c r="BQ100" i="10"/>
  <c r="BP100" i="10"/>
  <c r="BO100" i="10"/>
  <c r="BC100" i="10"/>
  <c r="BD100" i="10" s="1"/>
  <c r="BB100" i="10"/>
  <c r="BA100" i="10"/>
  <c r="U100" i="10"/>
  <c r="T100" i="10"/>
  <c r="S100" i="10"/>
  <c r="DR99" i="10"/>
  <c r="DO99" i="10"/>
  <c r="DL99" i="10"/>
  <c r="DK99" i="10"/>
  <c r="CU99" i="10"/>
  <c r="CT99" i="10"/>
  <c r="CR99" i="10"/>
  <c r="CQ99" i="10"/>
  <c r="CS99" i="10" s="1"/>
  <c r="CO99" i="10"/>
  <c r="CN99" i="10"/>
  <c r="CP99" i="10" s="1"/>
  <c r="DN99" i="10" s="1"/>
  <c r="CL99" i="10"/>
  <c r="CK99" i="10"/>
  <c r="CI99" i="10"/>
  <c r="CH99" i="10"/>
  <c r="CJ99" i="10" s="1"/>
  <c r="CF99" i="10"/>
  <c r="CE99" i="10"/>
  <c r="CC99" i="10"/>
  <c r="CD99" i="10" s="1"/>
  <c r="CB99" i="10"/>
  <c r="BZ99" i="10"/>
  <c r="CA99" i="10" s="1"/>
  <c r="BY99" i="10"/>
  <c r="BW99" i="10"/>
  <c r="BV99" i="10"/>
  <c r="BT99" i="10"/>
  <c r="BS99" i="10"/>
  <c r="BC99" i="10"/>
  <c r="BD99" i="10" s="1"/>
  <c r="BB99" i="10"/>
  <c r="BA99" i="10"/>
  <c r="AB99" i="10"/>
  <c r="AA99" i="10"/>
  <c r="Z99" i="10"/>
  <c r="Y99" i="10"/>
  <c r="V99" i="10"/>
  <c r="U99" i="10"/>
  <c r="T99" i="10"/>
  <c r="S99" i="10"/>
  <c r="EI98" i="10"/>
  <c r="EJ98" i="10" s="1"/>
  <c r="EC98" i="10"/>
  <c r="DR98" i="10"/>
  <c r="DO98" i="10"/>
  <c r="DL98" i="10"/>
  <c r="DK98" i="10"/>
  <c r="CU98" i="10"/>
  <c r="CT98" i="10"/>
  <c r="CV98" i="10" s="1"/>
  <c r="CS98" i="10"/>
  <c r="CR98" i="10"/>
  <c r="CQ98" i="10"/>
  <c r="CO98" i="10"/>
  <c r="CN98" i="10"/>
  <c r="CP98" i="10" s="1"/>
  <c r="DQ98" i="10" s="1"/>
  <c r="CL98" i="10"/>
  <c r="CK98" i="10"/>
  <c r="CM98" i="10" s="1"/>
  <c r="DN98" i="10" s="1"/>
  <c r="CI98" i="10"/>
  <c r="CH98" i="10"/>
  <c r="CF98" i="10"/>
  <c r="CG98" i="10" s="1"/>
  <c r="DT98" i="10" s="1"/>
  <c r="CE98" i="10"/>
  <c r="CC98" i="10"/>
  <c r="CB98" i="10"/>
  <c r="BZ98" i="10"/>
  <c r="BY98" i="10"/>
  <c r="BW98" i="10"/>
  <c r="BV98" i="10"/>
  <c r="BT98" i="10"/>
  <c r="BS98" i="10"/>
  <c r="BC98" i="10"/>
  <c r="BD98" i="10" s="1"/>
  <c r="BB98" i="10"/>
  <c r="BA98" i="10"/>
  <c r="AB98" i="10"/>
  <c r="AA98" i="10"/>
  <c r="Z98" i="10"/>
  <c r="Y98" i="10"/>
  <c r="V98" i="10"/>
  <c r="U98" i="10"/>
  <c r="T98" i="10"/>
  <c r="S98" i="10"/>
  <c r="EI97" i="10"/>
  <c r="EC97" i="10"/>
  <c r="DS97" i="10"/>
  <c r="DR97" i="10"/>
  <c r="DP97" i="10"/>
  <c r="DO97" i="10"/>
  <c r="DM97" i="10"/>
  <c r="DL97" i="10"/>
  <c r="DK97" i="10"/>
  <c r="CU97" i="10"/>
  <c r="CT97" i="10"/>
  <c r="CV97" i="10" s="1"/>
  <c r="CR97" i="10"/>
  <c r="CQ97" i="10"/>
  <c r="CS97" i="10" s="1"/>
  <c r="CO97" i="10"/>
  <c r="CN97" i="10"/>
  <c r="CP97" i="10" s="1"/>
  <c r="CL97" i="10"/>
  <c r="CK97" i="10"/>
  <c r="CI97" i="10"/>
  <c r="CJ97" i="10" s="1"/>
  <c r="CH97" i="10"/>
  <c r="CF97" i="10"/>
  <c r="CE97" i="10"/>
  <c r="CG97" i="10" s="1"/>
  <c r="CC97" i="10"/>
  <c r="CB97" i="10"/>
  <c r="CD97" i="10" s="1"/>
  <c r="CA97" i="10"/>
  <c r="BZ97" i="10"/>
  <c r="BY97" i="10"/>
  <c r="BX97" i="10"/>
  <c r="BW97" i="10"/>
  <c r="BV97" i="10"/>
  <c r="BT97" i="10"/>
  <c r="BS97" i="10"/>
  <c r="BD97" i="10"/>
  <c r="BC97" i="10"/>
  <c r="BB97" i="10"/>
  <c r="BA97" i="10"/>
  <c r="AB97" i="10"/>
  <c r="AA97" i="10"/>
  <c r="Z97" i="10"/>
  <c r="Y97" i="10"/>
  <c r="X97" i="10"/>
  <c r="W97" i="10"/>
  <c r="V97" i="10"/>
  <c r="U97" i="10"/>
  <c r="T97" i="10"/>
  <c r="S97" i="10"/>
  <c r="DR96" i="10"/>
  <c r="DO96" i="10"/>
  <c r="DL96" i="10"/>
  <c r="DK96" i="10"/>
  <c r="CU96" i="10"/>
  <c r="CT96" i="10"/>
  <c r="CR96" i="10"/>
  <c r="CQ96" i="10"/>
  <c r="CO96" i="10"/>
  <c r="CP96" i="10" s="1"/>
  <c r="DN96" i="10" s="1"/>
  <c r="CN96" i="10"/>
  <c r="CL96" i="10"/>
  <c r="CK96" i="10"/>
  <c r="CI96" i="10"/>
  <c r="CH96" i="10"/>
  <c r="CF96" i="10"/>
  <c r="CE96" i="10"/>
  <c r="CD96" i="10"/>
  <c r="CC96" i="10"/>
  <c r="CB96" i="10"/>
  <c r="CA96" i="10"/>
  <c r="BZ96" i="10"/>
  <c r="BY96" i="10"/>
  <c r="BS96" i="10"/>
  <c r="BC96" i="10"/>
  <c r="BD96" i="10" s="1"/>
  <c r="BB96" i="10"/>
  <c r="BA96" i="10"/>
  <c r="AB96" i="10"/>
  <c r="AA96" i="10"/>
  <c r="U96" i="10"/>
  <c r="T96" i="10"/>
  <c r="DR95" i="10"/>
  <c r="DO95" i="10"/>
  <c r="DL95" i="10"/>
  <c r="DK95" i="10"/>
  <c r="CU95" i="10"/>
  <c r="CT95" i="10"/>
  <c r="CV95" i="10" s="1"/>
  <c r="CR95" i="10"/>
  <c r="CQ95" i="10"/>
  <c r="CS95" i="10" s="1"/>
  <c r="DQ95" i="10" s="1"/>
  <c r="CO95" i="10"/>
  <c r="CN95" i="10"/>
  <c r="CL95" i="10"/>
  <c r="CK95" i="10"/>
  <c r="CM95" i="10" s="1"/>
  <c r="CI95" i="10"/>
  <c r="CH95" i="10"/>
  <c r="CF95" i="10"/>
  <c r="CG95" i="10" s="1"/>
  <c r="DN95" i="10" s="1"/>
  <c r="CE95" i="10"/>
  <c r="CC95" i="10"/>
  <c r="CD95" i="10" s="1"/>
  <c r="CB95" i="10"/>
  <c r="BZ95" i="10"/>
  <c r="BY95" i="10"/>
  <c r="BT95" i="10"/>
  <c r="BS95" i="10"/>
  <c r="BC95" i="10"/>
  <c r="BD95" i="10" s="1"/>
  <c r="BB95" i="10"/>
  <c r="BA95" i="10"/>
  <c r="AB95" i="10"/>
  <c r="AA95" i="10"/>
  <c r="X95" i="10"/>
  <c r="W95" i="10"/>
  <c r="V95" i="10"/>
  <c r="U95" i="10"/>
  <c r="T95" i="10"/>
  <c r="S95" i="10"/>
  <c r="DR94" i="10"/>
  <c r="DO94" i="10"/>
  <c r="DL94" i="10"/>
  <c r="DK94" i="10"/>
  <c r="CU94" i="10"/>
  <c r="CT94" i="10"/>
  <c r="CV94" i="10" s="1"/>
  <c r="CR94" i="10"/>
  <c r="CQ94" i="10"/>
  <c r="CO94" i="10"/>
  <c r="CN94" i="10"/>
  <c r="CP94" i="10" s="1"/>
  <c r="CL94" i="10"/>
  <c r="CM94" i="10" s="1"/>
  <c r="DQ94" i="10" s="1"/>
  <c r="CK94" i="10"/>
  <c r="CI94" i="10"/>
  <c r="CJ94" i="10" s="1"/>
  <c r="CH94" i="10"/>
  <c r="CF94" i="10"/>
  <c r="CE94" i="10"/>
  <c r="CC94" i="10"/>
  <c r="CB94" i="10"/>
  <c r="CD94" i="10" s="1"/>
  <c r="BZ94" i="10"/>
  <c r="BX94" i="10"/>
  <c r="BW94" i="10"/>
  <c r="BV94" i="10"/>
  <c r="BU94" i="10"/>
  <c r="BT94" i="10"/>
  <c r="BS94" i="10"/>
  <c r="BR94" i="10"/>
  <c r="BC94" i="10"/>
  <c r="BD94" i="10" s="1"/>
  <c r="BB94" i="10"/>
  <c r="BA94" i="10"/>
  <c r="AB94" i="10"/>
  <c r="AA94" i="10"/>
  <c r="Z94" i="10"/>
  <c r="Y94" i="10"/>
  <c r="X94" i="10"/>
  <c r="W94" i="10"/>
  <c r="T94" i="10"/>
  <c r="S94" i="10"/>
  <c r="BY94" i="10" s="1"/>
  <c r="CA94" i="10" s="1"/>
  <c r="ET94" i="10" s="1"/>
  <c r="DR93" i="10"/>
  <c r="DO93" i="10"/>
  <c r="DL93" i="10"/>
  <c r="DK93" i="10"/>
  <c r="CU93" i="10"/>
  <c r="CT93" i="10"/>
  <c r="CR93" i="10"/>
  <c r="CQ93" i="10"/>
  <c r="CS93" i="10" s="1"/>
  <c r="CO93" i="10"/>
  <c r="CN93" i="10"/>
  <c r="CL93" i="10"/>
  <c r="CM93" i="10" s="1"/>
  <c r="CK93" i="10"/>
  <c r="CI93" i="10"/>
  <c r="CJ93" i="10" s="1"/>
  <c r="CH93" i="10"/>
  <c r="CF93" i="10"/>
  <c r="CE93" i="10"/>
  <c r="CG93" i="10" s="1"/>
  <c r="CC93" i="10"/>
  <c r="CB93" i="10"/>
  <c r="CD93" i="10" s="1"/>
  <c r="BZ93" i="10"/>
  <c r="BW93" i="10"/>
  <c r="BV93" i="10"/>
  <c r="BT93" i="10"/>
  <c r="BS93" i="10"/>
  <c r="BR93" i="10"/>
  <c r="BP93" i="10"/>
  <c r="BC93" i="10"/>
  <c r="BD93" i="10" s="1"/>
  <c r="BB93" i="10"/>
  <c r="BA93" i="10"/>
  <c r="AB93" i="10"/>
  <c r="AA93" i="10"/>
  <c r="Z93" i="10"/>
  <c r="Y93" i="10"/>
  <c r="U93" i="10"/>
  <c r="T93" i="10"/>
  <c r="BY93" i="10" s="1"/>
  <c r="CA93" i="10" s="1"/>
  <c r="DR92" i="10"/>
  <c r="DO92" i="10"/>
  <c r="DL92" i="10"/>
  <c r="DK92" i="10"/>
  <c r="CU92" i="10"/>
  <c r="CT92" i="10"/>
  <c r="CV92" i="10" s="1"/>
  <c r="CR92" i="10"/>
  <c r="CQ92" i="10"/>
  <c r="CS92" i="10" s="1"/>
  <c r="CO92" i="10"/>
  <c r="CP92" i="10" s="1"/>
  <c r="CN92" i="10"/>
  <c r="CL92" i="10"/>
  <c r="CM92" i="10" s="1"/>
  <c r="DT92" i="10" s="1"/>
  <c r="CK92" i="10"/>
  <c r="CI92" i="10"/>
  <c r="CH92" i="10"/>
  <c r="CF92" i="10"/>
  <c r="CE92" i="10"/>
  <c r="CC92" i="10"/>
  <c r="BZ92" i="10"/>
  <c r="BX92" i="10"/>
  <c r="BW92" i="10"/>
  <c r="BV92" i="10"/>
  <c r="BU92" i="10"/>
  <c r="BT92" i="10"/>
  <c r="BS92" i="10"/>
  <c r="BC92" i="10"/>
  <c r="BD92" i="10" s="1"/>
  <c r="BB92" i="10"/>
  <c r="BA92" i="10"/>
  <c r="CB92" i="10" s="1"/>
  <c r="CD92" i="10" s="1"/>
  <c r="AB92" i="10"/>
  <c r="AA92" i="10"/>
  <c r="Z92" i="10"/>
  <c r="Y92" i="10"/>
  <c r="X92" i="10"/>
  <c r="W92" i="10"/>
  <c r="U92" i="10"/>
  <c r="T92" i="10"/>
  <c r="DR91" i="10"/>
  <c r="DO91" i="10"/>
  <c r="DL91" i="10"/>
  <c r="DK91" i="10"/>
  <c r="CU91" i="10"/>
  <c r="CT91" i="10"/>
  <c r="CS91" i="10"/>
  <c r="DN91" i="10" s="1"/>
  <c r="CR91" i="10"/>
  <c r="CQ91" i="10"/>
  <c r="CO91" i="10"/>
  <c r="CN91" i="10"/>
  <c r="CL91" i="10"/>
  <c r="CK91" i="10"/>
  <c r="CI91" i="10"/>
  <c r="CH91" i="10"/>
  <c r="CJ91" i="10" s="1"/>
  <c r="CF91" i="10"/>
  <c r="CG91" i="10" s="1"/>
  <c r="CE91" i="10"/>
  <c r="CC91" i="10"/>
  <c r="BZ91" i="10"/>
  <c r="CA91" i="10" s="1"/>
  <c r="BY91" i="10"/>
  <c r="BX91" i="10"/>
  <c r="BT91" i="10"/>
  <c r="BS91" i="10"/>
  <c r="BC91" i="10"/>
  <c r="BD91" i="10" s="1"/>
  <c r="BB91" i="10"/>
  <c r="BA91" i="10"/>
  <c r="CB91" i="10" s="1"/>
  <c r="CD91" i="10" s="1"/>
  <c r="AB91" i="10"/>
  <c r="AA91" i="10"/>
  <c r="U91" i="10"/>
  <c r="T91" i="10"/>
  <c r="S91" i="10"/>
  <c r="DR90" i="10"/>
  <c r="DP90" i="10"/>
  <c r="DO90" i="10"/>
  <c r="DM90" i="10"/>
  <c r="DL90" i="10"/>
  <c r="DK90" i="10"/>
  <c r="CU90" i="10"/>
  <c r="CT90" i="10"/>
  <c r="CR90" i="10"/>
  <c r="CQ90" i="10"/>
  <c r="CO90" i="10"/>
  <c r="CN90" i="10"/>
  <c r="CL90" i="10"/>
  <c r="CK90" i="10"/>
  <c r="CI90" i="10"/>
  <c r="CJ90" i="10" s="1"/>
  <c r="CH90" i="10"/>
  <c r="CF90" i="10"/>
  <c r="CE90" i="10"/>
  <c r="CG90" i="10" s="1"/>
  <c r="CC90" i="10"/>
  <c r="CB90" i="10"/>
  <c r="BZ90" i="10"/>
  <c r="BX90" i="10"/>
  <c r="BW90" i="10"/>
  <c r="BV90" i="10"/>
  <c r="BU90" i="10"/>
  <c r="BT90" i="10"/>
  <c r="BS90" i="10"/>
  <c r="BC90" i="10"/>
  <c r="BD90" i="10" s="1"/>
  <c r="BB90" i="10"/>
  <c r="BA90" i="10"/>
  <c r="AB90" i="10"/>
  <c r="AA90" i="10"/>
  <c r="Z90" i="10"/>
  <c r="Y90" i="10"/>
  <c r="X90" i="10"/>
  <c r="W90" i="10"/>
  <c r="U90" i="10"/>
  <c r="BY90" i="10" s="1"/>
  <c r="CA90" i="10" s="1"/>
  <c r="T90" i="10"/>
  <c r="DR89" i="10"/>
  <c r="DO89" i="10"/>
  <c r="DL89" i="10"/>
  <c r="DK89" i="10"/>
  <c r="CU89" i="10"/>
  <c r="CT89" i="10"/>
  <c r="CV89" i="10" s="1"/>
  <c r="CR89" i="10"/>
  <c r="CQ89" i="10"/>
  <c r="CS89" i="10" s="1"/>
  <c r="CO89" i="10"/>
  <c r="CN89" i="10"/>
  <c r="CP89" i="10" s="1"/>
  <c r="CL89" i="10"/>
  <c r="CK89" i="10"/>
  <c r="CI89" i="10"/>
  <c r="CJ89" i="10" s="1"/>
  <c r="CH89" i="10"/>
  <c r="CF89" i="10"/>
  <c r="CE89" i="10"/>
  <c r="CC89" i="10"/>
  <c r="BZ89" i="10"/>
  <c r="BY89" i="10"/>
  <c r="BX89" i="10"/>
  <c r="BW89" i="10"/>
  <c r="BV89" i="10"/>
  <c r="BU89" i="10"/>
  <c r="BT89" i="10"/>
  <c r="BS89" i="10"/>
  <c r="BR89" i="10"/>
  <c r="BC89" i="10"/>
  <c r="BD89" i="10" s="1"/>
  <c r="BB89" i="10"/>
  <c r="BA89" i="10"/>
  <c r="CB89" i="10" s="1"/>
  <c r="AB89" i="10"/>
  <c r="AA89" i="10"/>
  <c r="Z89" i="10"/>
  <c r="Y89" i="10"/>
  <c r="X89" i="10"/>
  <c r="W89" i="10"/>
  <c r="DR88" i="10"/>
  <c r="DO88" i="10"/>
  <c r="DM88" i="10"/>
  <c r="DL88" i="10"/>
  <c r="DK88" i="10"/>
  <c r="CU88" i="10"/>
  <c r="CT88" i="10"/>
  <c r="CS88" i="10"/>
  <c r="CR88" i="10"/>
  <c r="CQ88" i="10"/>
  <c r="CO88" i="10"/>
  <c r="CN88" i="10"/>
  <c r="CM88" i="10"/>
  <c r="CL88" i="10"/>
  <c r="CK88" i="10"/>
  <c r="CI88" i="10"/>
  <c r="CH88" i="10"/>
  <c r="CF88" i="10"/>
  <c r="CE88" i="10"/>
  <c r="CC88" i="10"/>
  <c r="CB88" i="10"/>
  <c r="CD88" i="10" s="1"/>
  <c r="BZ88" i="10"/>
  <c r="BY88" i="10"/>
  <c r="BT88" i="10"/>
  <c r="BS88" i="10"/>
  <c r="BO88" i="10"/>
  <c r="BD88" i="10"/>
  <c r="BC88" i="10"/>
  <c r="BB88" i="10"/>
  <c r="BA88" i="10"/>
  <c r="AB88" i="10"/>
  <c r="AA88" i="10"/>
  <c r="U88" i="10"/>
  <c r="T88" i="10"/>
  <c r="S88" i="10"/>
  <c r="ES87" i="10"/>
  <c r="DR87" i="10"/>
  <c r="DO87" i="10"/>
  <c r="DL87" i="10"/>
  <c r="DK87" i="10"/>
  <c r="CU87" i="10"/>
  <c r="CT87" i="10"/>
  <c r="CV87" i="10" s="1"/>
  <c r="CR87" i="10"/>
  <c r="CQ87" i="10"/>
  <c r="CO87" i="10"/>
  <c r="CN87" i="10"/>
  <c r="CL87" i="10"/>
  <c r="CM87" i="10" s="1"/>
  <c r="CK87" i="10"/>
  <c r="CI87" i="10"/>
  <c r="CH87" i="10"/>
  <c r="CF87" i="10"/>
  <c r="CE87" i="10"/>
  <c r="CG87" i="10" s="1"/>
  <c r="CC87" i="10"/>
  <c r="CB87" i="10"/>
  <c r="CD87" i="10" s="1"/>
  <c r="BZ87" i="10"/>
  <c r="BX87" i="10"/>
  <c r="BW87" i="10"/>
  <c r="BV87" i="10"/>
  <c r="BU87" i="10"/>
  <c r="BT87" i="10"/>
  <c r="BS87" i="10"/>
  <c r="BC87" i="10"/>
  <c r="BD87" i="10" s="1"/>
  <c r="BB87" i="10"/>
  <c r="BA87" i="10"/>
  <c r="AB87" i="10"/>
  <c r="AA87" i="10"/>
  <c r="Z87" i="10"/>
  <c r="Y87" i="10"/>
  <c r="X87" i="10"/>
  <c r="W87" i="10"/>
  <c r="U87" i="10"/>
  <c r="BY87" i="10" s="1"/>
  <c r="CA87" i="10" s="1"/>
  <c r="S87" i="10"/>
  <c r="DR86" i="10"/>
  <c r="DO86" i="10"/>
  <c r="DL86" i="10"/>
  <c r="DK86" i="10"/>
  <c r="DR85" i="10"/>
  <c r="DO85" i="10"/>
  <c r="DK85" i="10"/>
  <c r="CU85" i="10"/>
  <c r="CV85" i="10" s="1"/>
  <c r="CT85" i="10"/>
  <c r="CS85" i="10"/>
  <c r="CR85" i="10"/>
  <c r="CQ85" i="10"/>
  <c r="CP85" i="10"/>
  <c r="CO85" i="10"/>
  <c r="CN85" i="10"/>
  <c r="CL85" i="10"/>
  <c r="CK85" i="10"/>
  <c r="CJ85" i="10"/>
  <c r="CI85" i="10"/>
  <c r="CH85" i="10"/>
  <c r="CF85" i="10"/>
  <c r="CE85" i="10"/>
  <c r="CC85" i="10"/>
  <c r="CB85" i="10"/>
  <c r="BZ85" i="10"/>
  <c r="BY85" i="10"/>
  <c r="CA85" i="10" s="1"/>
  <c r="BW85" i="10"/>
  <c r="BV85" i="10"/>
  <c r="BT85" i="10"/>
  <c r="BS85" i="10"/>
  <c r="BR85" i="10"/>
  <c r="BQ85" i="10"/>
  <c r="BP85" i="10"/>
  <c r="BO85" i="10"/>
  <c r="BC85" i="10"/>
  <c r="BD85" i="10" s="1"/>
  <c r="BB85" i="10"/>
  <c r="BA85" i="10"/>
  <c r="Z85" i="10"/>
  <c r="Y85" i="10"/>
  <c r="X85" i="10"/>
  <c r="W85" i="10"/>
  <c r="U85" i="10"/>
  <c r="T85" i="10"/>
  <c r="S85" i="10"/>
  <c r="EF84" i="10"/>
  <c r="EC84" i="10"/>
  <c r="DR84" i="10"/>
  <c r="DP84" i="10"/>
  <c r="DO84" i="10"/>
  <c r="DM84" i="10"/>
  <c r="DN84" i="10" s="1"/>
  <c r="DL84" i="10"/>
  <c r="DK84" i="10"/>
  <c r="CU84" i="10"/>
  <c r="CT84" i="10"/>
  <c r="CR84" i="10"/>
  <c r="CQ84" i="10"/>
  <c r="CS84" i="10" s="1"/>
  <c r="CO84" i="10"/>
  <c r="CN84" i="10"/>
  <c r="CP84" i="10" s="1"/>
  <c r="CL84" i="10"/>
  <c r="CK84" i="10"/>
  <c r="CJ84" i="10"/>
  <c r="CI84" i="10"/>
  <c r="CH84" i="10"/>
  <c r="CF84" i="10"/>
  <c r="CE84" i="10"/>
  <c r="CG84" i="10" s="1"/>
  <c r="CC84" i="10"/>
  <c r="CA84" i="10"/>
  <c r="BZ84" i="10"/>
  <c r="BY84" i="10"/>
  <c r="BX84" i="10"/>
  <c r="BW84" i="10"/>
  <c r="BV84" i="10"/>
  <c r="BU84" i="10"/>
  <c r="BT84" i="10"/>
  <c r="BS84" i="10"/>
  <c r="BC84" i="10"/>
  <c r="BD84" i="10" s="1"/>
  <c r="BB84" i="10"/>
  <c r="BA84" i="10"/>
  <c r="CB84" i="10" s="1"/>
  <c r="CD84" i="10" s="1"/>
  <c r="EG84" i="10" s="1"/>
  <c r="AB84" i="10"/>
  <c r="AA84" i="10"/>
  <c r="Z84" i="10"/>
  <c r="Y84" i="10"/>
  <c r="X84" i="10"/>
  <c r="W84" i="10"/>
  <c r="ET83" i="10"/>
  <c r="ED83" i="10"/>
  <c r="DR83" i="10"/>
  <c r="DO83" i="10"/>
  <c r="DN83" i="10"/>
  <c r="DL83" i="10"/>
  <c r="DK83" i="10"/>
  <c r="BS83" i="10"/>
  <c r="BR83" i="10"/>
  <c r="BQ83" i="10"/>
  <c r="BP83" i="10"/>
  <c r="BO83" i="10"/>
  <c r="BD83" i="10"/>
  <c r="BC83" i="10"/>
  <c r="BB83" i="10"/>
  <c r="DR82" i="10"/>
  <c r="DO82" i="10"/>
  <c r="DL82" i="10"/>
  <c r="DK82" i="10"/>
  <c r="DR81" i="10"/>
  <c r="DO81" i="10"/>
  <c r="DK81" i="10"/>
  <c r="CU81" i="10"/>
  <c r="CT81" i="10"/>
  <c r="CR81" i="10"/>
  <c r="CQ81" i="10"/>
  <c r="CO81" i="10"/>
  <c r="CP81" i="10" s="1"/>
  <c r="CN81" i="10"/>
  <c r="CM81" i="10"/>
  <c r="CL81" i="10"/>
  <c r="CK81" i="10"/>
  <c r="CI81" i="10"/>
  <c r="CH81" i="10"/>
  <c r="CG81" i="10"/>
  <c r="CF81" i="10"/>
  <c r="CE81" i="10"/>
  <c r="CC81" i="10"/>
  <c r="CB81" i="10"/>
  <c r="BZ81" i="10"/>
  <c r="BY81" i="10"/>
  <c r="BX81" i="10"/>
  <c r="BW81" i="10"/>
  <c r="BV81" i="10"/>
  <c r="BU81" i="10"/>
  <c r="BT81" i="10"/>
  <c r="BS81" i="10"/>
  <c r="BR81" i="10"/>
  <c r="BQ81" i="10"/>
  <c r="BP81" i="10"/>
  <c r="BO81" i="10"/>
  <c r="BD81" i="10"/>
  <c r="BC81" i="10"/>
  <c r="BB81" i="10"/>
  <c r="BA81" i="10"/>
  <c r="AB81" i="10"/>
  <c r="AA81" i="10"/>
  <c r="X81" i="10"/>
  <c r="W81" i="10"/>
  <c r="U81" i="10"/>
  <c r="T81" i="10"/>
  <c r="S81" i="10"/>
  <c r="DR80" i="10"/>
  <c r="DO80" i="10"/>
  <c r="DL80" i="10"/>
  <c r="DK80" i="10"/>
  <c r="CV80" i="10"/>
  <c r="CU80" i="10"/>
  <c r="CT80" i="10"/>
  <c r="CS80" i="10"/>
  <c r="CR80" i="10"/>
  <c r="CQ80" i="10"/>
  <c r="CO80" i="10"/>
  <c r="CN80" i="10"/>
  <c r="CM80" i="10"/>
  <c r="CL80" i="10"/>
  <c r="CK80" i="10"/>
  <c r="CI80" i="10"/>
  <c r="CH80" i="10"/>
  <c r="CF80" i="10"/>
  <c r="CE80" i="10"/>
  <c r="CC80" i="10"/>
  <c r="CB80" i="10"/>
  <c r="CD80" i="10" s="1"/>
  <c r="BZ80" i="10"/>
  <c r="BW80" i="10"/>
  <c r="BV80" i="10"/>
  <c r="BT80" i="10"/>
  <c r="BS80" i="10"/>
  <c r="BD80" i="10"/>
  <c r="BC80" i="10"/>
  <c r="BB80" i="10"/>
  <c r="BA80" i="10"/>
  <c r="AB80" i="10"/>
  <c r="AA80" i="10"/>
  <c r="Z80" i="10"/>
  <c r="Y80" i="10"/>
  <c r="T80" i="10"/>
  <c r="BY80" i="10" s="1"/>
  <c r="CA80" i="10" s="1"/>
  <c r="DT80" i="10" s="1"/>
  <c r="EC79" i="10"/>
  <c r="DR79" i="10"/>
  <c r="DO79" i="10"/>
  <c r="DL79" i="10"/>
  <c r="DK79" i="10"/>
  <c r="CU79" i="10"/>
  <c r="CT79" i="10"/>
  <c r="CR79" i="10"/>
  <c r="CQ79" i="10"/>
  <c r="CS79" i="10" s="1"/>
  <c r="CO79" i="10"/>
  <c r="CN79" i="10"/>
  <c r="CL79" i="10"/>
  <c r="CM79" i="10" s="1"/>
  <c r="CK79" i="10"/>
  <c r="CJ79" i="10"/>
  <c r="CI79" i="10"/>
  <c r="CH79" i="10"/>
  <c r="CG79" i="10"/>
  <c r="DN79" i="10" s="1"/>
  <c r="CF79" i="10"/>
  <c r="CE79" i="10"/>
  <c r="CC79" i="10"/>
  <c r="CB79" i="10"/>
  <c r="CA79" i="10"/>
  <c r="BZ79" i="10"/>
  <c r="BY79" i="10"/>
  <c r="BX79" i="10"/>
  <c r="BW79" i="10"/>
  <c r="BV79" i="10"/>
  <c r="BU79" i="10"/>
  <c r="BT79" i="10"/>
  <c r="BS79" i="10"/>
  <c r="BC79" i="10"/>
  <c r="BD79" i="10" s="1"/>
  <c r="BB79" i="10"/>
  <c r="BA79" i="10"/>
  <c r="AB79" i="10"/>
  <c r="AA79" i="10"/>
  <c r="Z79" i="10"/>
  <c r="Y79" i="10"/>
  <c r="X79" i="10"/>
  <c r="W79" i="10"/>
  <c r="V79" i="10"/>
  <c r="U79" i="10"/>
  <c r="T79" i="10"/>
  <c r="S79" i="10"/>
  <c r="DR78" i="10"/>
  <c r="DO78" i="10"/>
  <c r="DL78" i="10"/>
  <c r="DK78" i="10"/>
  <c r="DR77" i="10"/>
  <c r="DO77" i="10"/>
  <c r="DM77" i="10"/>
  <c r="DL77" i="10"/>
  <c r="DK77" i="10"/>
  <c r="CU77" i="10"/>
  <c r="CT77" i="10"/>
  <c r="CV77" i="10" s="1"/>
  <c r="CR77" i="10"/>
  <c r="CQ77" i="10"/>
  <c r="CO77" i="10"/>
  <c r="CN77" i="10"/>
  <c r="CL77" i="10"/>
  <c r="CK77" i="10"/>
  <c r="CI77" i="10"/>
  <c r="CJ77" i="10" s="1"/>
  <c r="CH77" i="10"/>
  <c r="CF77" i="10"/>
  <c r="CE77" i="10"/>
  <c r="CG77" i="10" s="1"/>
  <c r="CC77" i="10"/>
  <c r="CB77" i="10"/>
  <c r="CD77" i="10" s="1"/>
  <c r="BZ77" i="10"/>
  <c r="BX77" i="10"/>
  <c r="BW77" i="10"/>
  <c r="BV77" i="10"/>
  <c r="BU77" i="10"/>
  <c r="BT77" i="10"/>
  <c r="BS77" i="10"/>
  <c r="BC77" i="10"/>
  <c r="BD77" i="10" s="1"/>
  <c r="BB77" i="10"/>
  <c r="BA77" i="10"/>
  <c r="AB77" i="10"/>
  <c r="AA77" i="10"/>
  <c r="Z77" i="10"/>
  <c r="Y77" i="10"/>
  <c r="X77" i="10"/>
  <c r="W77" i="10"/>
  <c r="U77" i="10"/>
  <c r="BY77" i="10" s="1"/>
  <c r="CA77" i="10" s="1"/>
  <c r="S77" i="10"/>
  <c r="EC76" i="10"/>
  <c r="DR76" i="10"/>
  <c r="DO76" i="10"/>
  <c r="DL76" i="10"/>
  <c r="DK76" i="10"/>
  <c r="CU76" i="10"/>
  <c r="CT76" i="10"/>
  <c r="CR76" i="10"/>
  <c r="CQ76" i="10"/>
  <c r="CS76" i="10" s="1"/>
  <c r="CO76" i="10"/>
  <c r="CN76" i="10"/>
  <c r="CP76" i="10" s="1"/>
  <c r="DQ76" i="10" s="1"/>
  <c r="CL76" i="10"/>
  <c r="CK76" i="10"/>
  <c r="CM76" i="10" s="1"/>
  <c r="CI76" i="10"/>
  <c r="CH76" i="10"/>
  <c r="CF76" i="10"/>
  <c r="CG76" i="10" s="1"/>
  <c r="CE76" i="10"/>
  <c r="CC76" i="10"/>
  <c r="CB76" i="10"/>
  <c r="BZ76" i="10"/>
  <c r="CA76" i="10" s="1"/>
  <c r="BY76" i="10"/>
  <c r="BW76" i="10"/>
  <c r="BT76" i="10"/>
  <c r="BS76" i="10"/>
  <c r="BC76" i="10"/>
  <c r="BD76" i="10" s="1"/>
  <c r="BB76" i="10"/>
  <c r="BA76" i="10"/>
  <c r="AB76" i="10"/>
  <c r="AA76" i="10"/>
  <c r="Z76" i="10"/>
  <c r="Y76" i="10"/>
  <c r="U76" i="10"/>
  <c r="T76" i="10"/>
  <c r="S76" i="10"/>
  <c r="DR75" i="10"/>
  <c r="DO75" i="10"/>
  <c r="DK75" i="10"/>
  <c r="BZ75" i="10"/>
  <c r="AB75" i="10"/>
  <c r="AA75" i="10"/>
  <c r="Z75" i="10"/>
  <c r="Y75" i="10"/>
  <c r="X75" i="10"/>
  <c r="W75" i="10"/>
  <c r="U75" i="10"/>
  <c r="T75" i="10"/>
  <c r="BY75" i="10" s="1"/>
  <c r="CA75" i="10" s="1"/>
  <c r="DR74" i="10"/>
  <c r="DO74" i="10"/>
  <c r="DL74" i="10"/>
  <c r="DK74" i="10"/>
  <c r="DR73" i="10"/>
  <c r="DO73" i="10"/>
  <c r="DK73" i="10"/>
  <c r="CV73" i="10"/>
  <c r="CU73" i="10"/>
  <c r="CT73" i="10"/>
  <c r="CR73" i="10"/>
  <c r="CQ73" i="10"/>
  <c r="CO73" i="10"/>
  <c r="CN73" i="10"/>
  <c r="CL73" i="10"/>
  <c r="CK73" i="10"/>
  <c r="CM73" i="10" s="1"/>
  <c r="CI73" i="10"/>
  <c r="CJ73" i="10" s="1"/>
  <c r="CH73" i="10"/>
  <c r="CF73" i="10"/>
  <c r="CG73" i="10" s="1"/>
  <c r="CE73" i="10"/>
  <c r="CD73" i="10"/>
  <c r="CC73" i="10"/>
  <c r="CB73" i="10"/>
  <c r="BZ73" i="10"/>
  <c r="BX73" i="10"/>
  <c r="BW73" i="10"/>
  <c r="BV73" i="10"/>
  <c r="BU73" i="10"/>
  <c r="BT73" i="10"/>
  <c r="BS73" i="10"/>
  <c r="BR73" i="10"/>
  <c r="BQ73" i="10"/>
  <c r="BP73" i="10"/>
  <c r="BO73" i="10"/>
  <c r="BC73" i="10"/>
  <c r="BD73" i="10" s="1"/>
  <c r="BB73" i="10"/>
  <c r="BA73" i="10"/>
  <c r="AB73" i="10"/>
  <c r="AA73" i="10"/>
  <c r="Z73" i="10"/>
  <c r="Y73" i="10"/>
  <c r="X73" i="10"/>
  <c r="W73" i="10"/>
  <c r="U73" i="10"/>
  <c r="BY73" i="10" s="1"/>
  <c r="CA73" i="10" s="1"/>
  <c r="T73" i="10"/>
  <c r="DR72" i="10"/>
  <c r="DP72" i="10"/>
  <c r="DO72" i="10"/>
  <c r="DL72" i="10"/>
  <c r="DK72" i="10"/>
  <c r="CU72" i="10"/>
  <c r="CV72" i="10" s="1"/>
  <c r="CT72" i="10"/>
  <c r="CR72" i="10"/>
  <c r="CQ72" i="10"/>
  <c r="CS72" i="10" s="1"/>
  <c r="CO72" i="10"/>
  <c r="CN72" i="10"/>
  <c r="CL72" i="10"/>
  <c r="CK72" i="10"/>
  <c r="CI72" i="10"/>
  <c r="CH72" i="10"/>
  <c r="CJ72" i="10" s="1"/>
  <c r="CF72" i="10"/>
  <c r="CE72" i="10"/>
  <c r="CG72" i="10" s="1"/>
  <c r="CC72" i="10"/>
  <c r="CB72" i="10"/>
  <c r="BZ72" i="10"/>
  <c r="BY72" i="10"/>
  <c r="BT72" i="10"/>
  <c r="BS72" i="10"/>
  <c r="BR72" i="10"/>
  <c r="BQ72" i="10"/>
  <c r="BP72" i="10"/>
  <c r="BO72" i="10"/>
  <c r="BD72" i="10"/>
  <c r="BC72" i="10"/>
  <c r="BB72" i="10"/>
  <c r="BA72" i="10"/>
  <c r="AB72" i="10"/>
  <c r="AA72" i="10"/>
  <c r="X72" i="10"/>
  <c r="W72" i="10"/>
  <c r="EI71" i="10"/>
  <c r="EF71" i="10"/>
  <c r="EC71" i="10"/>
  <c r="DR71" i="10"/>
  <c r="DO71" i="10"/>
  <c r="DL71" i="10"/>
  <c r="DK71" i="10"/>
  <c r="CV71" i="10"/>
  <c r="CU71" i="10"/>
  <c r="CT71" i="10"/>
  <c r="CR71" i="10"/>
  <c r="CQ71" i="10"/>
  <c r="CO71" i="10"/>
  <c r="CN71" i="10"/>
  <c r="CL71" i="10"/>
  <c r="CK71" i="10"/>
  <c r="CM71" i="10" s="1"/>
  <c r="CI71" i="10"/>
  <c r="CJ71" i="10" s="1"/>
  <c r="CH71" i="10"/>
  <c r="CG71" i="10"/>
  <c r="CF71" i="10"/>
  <c r="CE71" i="10"/>
  <c r="CC71" i="10"/>
  <c r="BZ71" i="10"/>
  <c r="BY71" i="10"/>
  <c r="CA71" i="10" s="1"/>
  <c r="BX71" i="10"/>
  <c r="BW71" i="10"/>
  <c r="BV71" i="10"/>
  <c r="BU71" i="10"/>
  <c r="BT71" i="10"/>
  <c r="BS71" i="10"/>
  <c r="BC71" i="10"/>
  <c r="BD71" i="10" s="1"/>
  <c r="BB71" i="10"/>
  <c r="BA71" i="10"/>
  <c r="CB71" i="10" s="1"/>
  <c r="AB71" i="10"/>
  <c r="AA71" i="10"/>
  <c r="Z71" i="10"/>
  <c r="Y71" i="10"/>
  <c r="X71" i="10"/>
  <c r="W71" i="10"/>
  <c r="V71" i="10"/>
  <c r="U71" i="10"/>
  <c r="T71" i="10"/>
  <c r="S71" i="10"/>
  <c r="DR70" i="10"/>
  <c r="DQ70" i="10"/>
  <c r="DO70" i="10"/>
  <c r="DL70" i="10"/>
  <c r="DK70" i="10"/>
  <c r="DR69" i="10"/>
  <c r="DO69" i="10"/>
  <c r="DL69" i="10"/>
  <c r="DK69" i="10"/>
  <c r="CU69" i="10"/>
  <c r="CT69" i="10"/>
  <c r="CR69" i="10"/>
  <c r="CQ69" i="10"/>
  <c r="CO69" i="10"/>
  <c r="CN69" i="10"/>
  <c r="CL69" i="10"/>
  <c r="CK69" i="10"/>
  <c r="CI69" i="10"/>
  <c r="CJ69" i="10" s="1"/>
  <c r="CH69" i="10"/>
  <c r="CF69" i="10"/>
  <c r="CG69" i="10" s="1"/>
  <c r="CE69" i="10"/>
  <c r="CC69" i="10"/>
  <c r="CB69" i="10"/>
  <c r="CD69" i="10" s="1"/>
  <c r="BZ69" i="10"/>
  <c r="BY69" i="10"/>
  <c r="BW69" i="10"/>
  <c r="BV69" i="10"/>
  <c r="BT69" i="10"/>
  <c r="BS69" i="10"/>
  <c r="BR69" i="10"/>
  <c r="BQ69" i="10"/>
  <c r="BP69" i="10"/>
  <c r="BO69" i="10"/>
  <c r="BD69" i="10"/>
  <c r="BC69" i="10"/>
  <c r="BB69" i="10"/>
  <c r="BA69" i="10"/>
  <c r="AB69" i="10"/>
  <c r="AA69" i="10"/>
  <c r="Z69" i="10"/>
  <c r="Y69" i="10"/>
  <c r="V69" i="10"/>
  <c r="U69" i="10"/>
  <c r="T69" i="10"/>
  <c r="S69" i="10"/>
  <c r="DS68" i="10"/>
  <c r="DR68" i="10"/>
  <c r="DP68" i="10"/>
  <c r="DQ68" i="10" s="1"/>
  <c r="DO68" i="10"/>
  <c r="DL68" i="10"/>
  <c r="DK68" i="10"/>
  <c r="CU68" i="10"/>
  <c r="CT68" i="10"/>
  <c r="CR68" i="10"/>
  <c r="CQ68" i="10"/>
  <c r="CS68" i="10" s="1"/>
  <c r="CO68" i="10"/>
  <c r="CP68" i="10" s="1"/>
  <c r="CN68" i="10"/>
  <c r="CL68" i="10"/>
  <c r="CK68" i="10"/>
  <c r="CM68" i="10" s="1"/>
  <c r="CI68" i="10"/>
  <c r="CH68" i="10"/>
  <c r="CJ68" i="10" s="1"/>
  <c r="CF68" i="10"/>
  <c r="CE68" i="10"/>
  <c r="CG68" i="10" s="1"/>
  <c r="CC68" i="10"/>
  <c r="CB68" i="10"/>
  <c r="BZ68" i="10"/>
  <c r="BY68" i="10"/>
  <c r="BX68" i="10"/>
  <c r="BW68" i="10"/>
  <c r="BV68" i="10"/>
  <c r="BU68" i="10"/>
  <c r="BT68" i="10"/>
  <c r="BS68" i="10"/>
  <c r="BD68" i="10"/>
  <c r="BC68" i="10"/>
  <c r="BB68" i="10"/>
  <c r="BA68" i="10"/>
  <c r="AB68" i="10"/>
  <c r="AA68" i="10"/>
  <c r="Z68" i="10"/>
  <c r="Y68" i="10"/>
  <c r="U68" i="10"/>
  <c r="T68" i="10"/>
  <c r="S68" i="10"/>
  <c r="ED67" i="10"/>
  <c r="DR67" i="10"/>
  <c r="DO67" i="10"/>
  <c r="DN67" i="10"/>
  <c r="DL67" i="10"/>
  <c r="DK67" i="10"/>
  <c r="DR66" i="10"/>
  <c r="DK66" i="10"/>
  <c r="CV66" i="10"/>
  <c r="CU66" i="10"/>
  <c r="CT66" i="10"/>
  <c r="CR66" i="10"/>
  <c r="CQ66" i="10"/>
  <c r="CS66" i="10" s="1"/>
  <c r="CO66" i="10"/>
  <c r="CN66" i="10"/>
  <c r="CL66" i="10"/>
  <c r="CK66" i="10"/>
  <c r="CI66" i="10"/>
  <c r="CH66" i="10"/>
  <c r="CF66" i="10"/>
  <c r="CE66" i="10"/>
  <c r="CC66" i="10"/>
  <c r="CD66" i="10" s="1"/>
  <c r="CB66" i="10"/>
  <c r="BZ66" i="10"/>
  <c r="BW66" i="10"/>
  <c r="BV66" i="10"/>
  <c r="BT66" i="10"/>
  <c r="BS66" i="10"/>
  <c r="BR66" i="10"/>
  <c r="BQ66" i="10"/>
  <c r="BP66" i="10"/>
  <c r="BO66" i="10"/>
  <c r="BC66" i="10"/>
  <c r="BD66" i="10" s="1"/>
  <c r="BB66" i="10"/>
  <c r="BA66" i="10"/>
  <c r="AB66" i="10"/>
  <c r="AA66" i="10"/>
  <c r="Z66" i="10"/>
  <c r="Y66" i="10"/>
  <c r="T66" i="10"/>
  <c r="S66" i="10"/>
  <c r="DR65" i="10"/>
  <c r="DO65" i="10"/>
  <c r="DM65" i="10"/>
  <c r="DL65" i="10"/>
  <c r="DK65" i="10"/>
  <c r="CV65" i="10"/>
  <c r="CU65" i="10"/>
  <c r="CT65" i="10"/>
  <c r="CR65" i="10"/>
  <c r="CQ65" i="10"/>
  <c r="CS65" i="10" s="1"/>
  <c r="CO65" i="10"/>
  <c r="CN65" i="10"/>
  <c r="CL65" i="10"/>
  <c r="CK65" i="10"/>
  <c r="CI65" i="10"/>
  <c r="CH65" i="10"/>
  <c r="CF65" i="10"/>
  <c r="CE65" i="10"/>
  <c r="CC65" i="10"/>
  <c r="CD65" i="10" s="1"/>
  <c r="CB65" i="10"/>
  <c r="BZ65" i="10"/>
  <c r="BY65" i="10"/>
  <c r="CA65" i="10" s="1"/>
  <c r="BX65" i="10"/>
  <c r="BW65" i="10"/>
  <c r="BV65" i="10"/>
  <c r="BU65" i="10"/>
  <c r="BT65" i="10"/>
  <c r="BS65" i="10"/>
  <c r="BC65" i="10"/>
  <c r="BD65" i="10" s="1"/>
  <c r="BB65" i="10"/>
  <c r="BA65" i="10"/>
  <c r="AB65" i="10"/>
  <c r="AA65" i="10"/>
  <c r="Z65" i="10"/>
  <c r="Y65" i="10"/>
  <c r="X65" i="10"/>
  <c r="W65" i="10"/>
  <c r="V65" i="10"/>
  <c r="U65" i="10"/>
  <c r="T65" i="10"/>
  <c r="S65" i="10"/>
  <c r="DR64" i="10"/>
  <c r="DO64" i="10"/>
  <c r="DL64" i="10"/>
  <c r="DK64" i="10"/>
  <c r="CU64" i="10"/>
  <c r="CT64" i="10"/>
  <c r="CV64" i="10" s="1"/>
  <c r="CR64" i="10"/>
  <c r="CQ64" i="10"/>
  <c r="CS64" i="10" s="1"/>
  <c r="CO64" i="10"/>
  <c r="CN64" i="10"/>
  <c r="CP64" i="10" s="1"/>
  <c r="CL64" i="10"/>
  <c r="CK64" i="10"/>
  <c r="CM64" i="10" s="1"/>
  <c r="CI64" i="10"/>
  <c r="CH64" i="10"/>
  <c r="CF64" i="10"/>
  <c r="CE64" i="10"/>
  <c r="CC64" i="10"/>
  <c r="BZ64" i="10"/>
  <c r="BX64" i="10"/>
  <c r="BW64" i="10"/>
  <c r="BT64" i="10"/>
  <c r="BS64" i="10"/>
  <c r="BR64" i="10"/>
  <c r="BC64" i="10"/>
  <c r="BD64" i="10" s="1"/>
  <c r="BB64" i="10"/>
  <c r="BA64" i="10"/>
  <c r="CB64" i="10" s="1"/>
  <c r="AB64" i="10"/>
  <c r="AA64" i="10"/>
  <c r="Z64" i="10"/>
  <c r="Y64" i="10"/>
  <c r="U64" i="10"/>
  <c r="T64" i="10"/>
  <c r="DR63" i="10"/>
  <c r="DP63" i="10"/>
  <c r="DO63" i="10"/>
  <c r="DM63" i="10"/>
  <c r="DL63" i="10"/>
  <c r="DK63" i="10"/>
  <c r="CU63" i="10"/>
  <c r="CT63" i="10"/>
  <c r="CR63" i="10"/>
  <c r="CQ63" i="10"/>
  <c r="CO63" i="10"/>
  <c r="CN63" i="10"/>
  <c r="CL63" i="10"/>
  <c r="CK63" i="10"/>
  <c r="CM63" i="10" s="1"/>
  <c r="CI63" i="10"/>
  <c r="CJ63" i="10" s="1"/>
  <c r="CH63" i="10"/>
  <c r="CF63" i="10"/>
  <c r="CE63" i="10"/>
  <c r="CG63" i="10" s="1"/>
  <c r="CC63" i="10"/>
  <c r="CB63" i="10"/>
  <c r="CA63" i="10"/>
  <c r="DN63" i="10" s="1"/>
  <c r="BZ63" i="10"/>
  <c r="BX63" i="10"/>
  <c r="BW63" i="10"/>
  <c r="BV63" i="10"/>
  <c r="BU63" i="10"/>
  <c r="BT63" i="10"/>
  <c r="BS63" i="10"/>
  <c r="BO63" i="10"/>
  <c r="BC63" i="10"/>
  <c r="BD63" i="10" s="1"/>
  <c r="BB63" i="10"/>
  <c r="BA63" i="10"/>
  <c r="AB63" i="10"/>
  <c r="AA63" i="10"/>
  <c r="Z63" i="10"/>
  <c r="Y63" i="10"/>
  <c r="V63" i="10"/>
  <c r="U63" i="10"/>
  <c r="T63" i="10"/>
  <c r="S63" i="10"/>
  <c r="DR62" i="10"/>
  <c r="DO62" i="10"/>
  <c r="DL62" i="10"/>
  <c r="DK62" i="10"/>
  <c r="CU62" i="10"/>
  <c r="CT62" i="10"/>
  <c r="CR62" i="10"/>
  <c r="CQ62" i="10"/>
  <c r="CS62" i="10" s="1"/>
  <c r="CO62" i="10"/>
  <c r="CP62" i="10" s="1"/>
  <c r="DQ62" i="10" s="1"/>
  <c r="CN62" i="10"/>
  <c r="CL62" i="10"/>
  <c r="CM62" i="10" s="1"/>
  <c r="DN62" i="10" s="1"/>
  <c r="CK62" i="10"/>
  <c r="CJ62" i="10"/>
  <c r="CI62" i="10"/>
  <c r="CH62" i="10"/>
  <c r="CG62" i="10"/>
  <c r="CF62" i="10"/>
  <c r="CE62" i="10"/>
  <c r="CC62" i="10"/>
  <c r="CB62" i="10"/>
  <c r="CD62" i="10" s="1"/>
  <c r="BZ62" i="10"/>
  <c r="BY62" i="10"/>
  <c r="BW62" i="10"/>
  <c r="BV62" i="10"/>
  <c r="BT62" i="10"/>
  <c r="BS62" i="10"/>
  <c r="BC62" i="10"/>
  <c r="BD62" i="10" s="1"/>
  <c r="BB62" i="10"/>
  <c r="BA62" i="10"/>
  <c r="AB62" i="10"/>
  <c r="AA62" i="10"/>
  <c r="U62" i="10"/>
  <c r="ED61" i="10"/>
  <c r="DR61" i="10"/>
  <c r="DP61" i="10"/>
  <c r="DO61" i="10"/>
  <c r="DM61" i="10"/>
  <c r="DL61" i="10"/>
  <c r="DK61" i="10"/>
  <c r="CU61" i="10"/>
  <c r="CT61" i="10"/>
  <c r="CV61" i="10" s="1"/>
  <c r="CR61" i="10"/>
  <c r="CQ61" i="10"/>
  <c r="CS61" i="10" s="1"/>
  <c r="CO61" i="10"/>
  <c r="CN61" i="10"/>
  <c r="CL61" i="10"/>
  <c r="CM61" i="10" s="1"/>
  <c r="CK61" i="10"/>
  <c r="CI61" i="10"/>
  <c r="CH61" i="10"/>
  <c r="CG61" i="10"/>
  <c r="CF61" i="10"/>
  <c r="CE61" i="10"/>
  <c r="CC61" i="10"/>
  <c r="BZ61" i="10"/>
  <c r="BX61" i="10"/>
  <c r="BW61" i="10"/>
  <c r="BV61" i="10"/>
  <c r="BU61" i="10"/>
  <c r="BT61" i="10"/>
  <c r="BS61" i="10"/>
  <c r="BC61" i="10"/>
  <c r="BD61" i="10" s="1"/>
  <c r="BB61" i="10"/>
  <c r="BA61" i="10"/>
  <c r="CB61" i="10" s="1"/>
  <c r="AB61" i="10"/>
  <c r="AA61" i="10"/>
  <c r="Z61" i="10"/>
  <c r="Y61" i="10"/>
  <c r="X61" i="10"/>
  <c r="W61" i="10"/>
  <c r="T61" i="10"/>
  <c r="BY61" i="10" s="1"/>
  <c r="CA61" i="10" s="1"/>
  <c r="DN61" i="10" s="1"/>
  <c r="S61" i="10"/>
  <c r="DR60" i="10"/>
  <c r="DO60" i="10"/>
  <c r="DL60" i="10"/>
  <c r="DK60" i="10"/>
  <c r="CU60" i="10"/>
  <c r="CT60" i="10"/>
  <c r="CR60" i="10"/>
  <c r="CQ60" i="10"/>
  <c r="CO60" i="10"/>
  <c r="CN60" i="10"/>
  <c r="CP60" i="10" s="1"/>
  <c r="CL60" i="10"/>
  <c r="CM60" i="10" s="1"/>
  <c r="DN60" i="10" s="1"/>
  <c r="CK60" i="10"/>
  <c r="CJ60" i="10"/>
  <c r="CI60" i="10"/>
  <c r="CH60" i="10"/>
  <c r="CF60" i="10"/>
  <c r="CG60" i="10" s="1"/>
  <c r="CE60" i="10"/>
  <c r="CC60" i="10"/>
  <c r="CB60" i="10"/>
  <c r="BZ60" i="10"/>
  <c r="BX60" i="10"/>
  <c r="BW60" i="10"/>
  <c r="BV60" i="10"/>
  <c r="BU60" i="10"/>
  <c r="BT60" i="10"/>
  <c r="BS60" i="10"/>
  <c r="BR60" i="10"/>
  <c r="BC60" i="10"/>
  <c r="BD60" i="10" s="1"/>
  <c r="BB60" i="10"/>
  <c r="BA60" i="10"/>
  <c r="AB60" i="10"/>
  <c r="AA60" i="10"/>
  <c r="Z60" i="10"/>
  <c r="Y60" i="10"/>
  <c r="X60" i="10"/>
  <c r="W60" i="10"/>
  <c r="T60" i="10"/>
  <c r="S60" i="10"/>
  <c r="DR59" i="10"/>
  <c r="DO59" i="10"/>
  <c r="DL59" i="10"/>
  <c r="DK59" i="10"/>
  <c r="CU59" i="10"/>
  <c r="CT59" i="10"/>
  <c r="CR59" i="10"/>
  <c r="CQ59" i="10"/>
  <c r="CO59" i="10"/>
  <c r="CN59" i="10"/>
  <c r="CL59" i="10"/>
  <c r="CK59" i="10"/>
  <c r="CI59" i="10"/>
  <c r="CH59" i="10"/>
  <c r="CJ59" i="10" s="1"/>
  <c r="CF59" i="10"/>
  <c r="CE59" i="10"/>
  <c r="CG59" i="10" s="1"/>
  <c r="CC59" i="10"/>
  <c r="CB59" i="10"/>
  <c r="CD59" i="10" s="1"/>
  <c r="BZ59" i="10"/>
  <c r="BY59" i="10"/>
  <c r="BW59" i="10"/>
  <c r="BV59" i="10"/>
  <c r="BT59" i="10"/>
  <c r="BS59" i="10"/>
  <c r="BR59" i="10"/>
  <c r="BQ59" i="10"/>
  <c r="BP59" i="10"/>
  <c r="BO59" i="10"/>
  <c r="BD59" i="10"/>
  <c r="BC59" i="10"/>
  <c r="BB59" i="10"/>
  <c r="BA59" i="10"/>
  <c r="Z59" i="10"/>
  <c r="Y59" i="10"/>
  <c r="X59" i="10"/>
  <c r="W59" i="10"/>
  <c r="U59" i="10"/>
  <c r="T59" i="10"/>
  <c r="S59" i="10"/>
  <c r="DR58" i="10"/>
  <c r="DO58" i="10"/>
  <c r="DL58" i="10"/>
  <c r="DK58" i="10"/>
  <c r="CV58" i="10"/>
  <c r="DN58" i="10" s="1"/>
  <c r="CU58" i="10"/>
  <c r="CT58" i="10"/>
  <c r="CR58" i="10"/>
  <c r="CQ58" i="10"/>
  <c r="CO58" i="10"/>
  <c r="CN58" i="10"/>
  <c r="CL58" i="10"/>
  <c r="CK58" i="10"/>
  <c r="CI58" i="10"/>
  <c r="CH58" i="10"/>
  <c r="CJ58" i="10" s="1"/>
  <c r="CF58" i="10"/>
  <c r="CG58" i="10" s="1"/>
  <c r="CE58" i="10"/>
  <c r="CC58" i="10"/>
  <c r="CB58" i="10"/>
  <c r="CD58" i="10" s="1"/>
  <c r="BZ58" i="10"/>
  <c r="BY58" i="10"/>
  <c r="CA58" i="10" s="1"/>
  <c r="BW58" i="10"/>
  <c r="BV58" i="10"/>
  <c r="BT58" i="10"/>
  <c r="BS58" i="10"/>
  <c r="BR58" i="10"/>
  <c r="BQ58" i="10"/>
  <c r="BP58" i="10"/>
  <c r="BO58" i="10"/>
  <c r="BC58" i="10"/>
  <c r="BD58" i="10" s="1"/>
  <c r="BB58" i="10"/>
  <c r="BA58" i="10"/>
  <c r="Z58" i="10"/>
  <c r="Y58" i="10"/>
  <c r="X58" i="10"/>
  <c r="W58" i="10"/>
  <c r="U58" i="10"/>
  <c r="T58" i="10"/>
  <c r="S58" i="10"/>
  <c r="DR57" i="10"/>
  <c r="DO57" i="10"/>
  <c r="DL57" i="10"/>
  <c r="DK57" i="10"/>
  <c r="CU57" i="10"/>
  <c r="CT57" i="10"/>
  <c r="CR57" i="10"/>
  <c r="CQ57" i="10"/>
  <c r="CO57" i="10"/>
  <c r="CN57" i="10"/>
  <c r="CP57" i="10" s="1"/>
  <c r="CL57" i="10"/>
  <c r="CK57" i="10"/>
  <c r="CM57" i="10" s="1"/>
  <c r="CI57" i="10"/>
  <c r="CH57" i="10"/>
  <c r="CJ57" i="10" s="1"/>
  <c r="CF57" i="10"/>
  <c r="CE57" i="10"/>
  <c r="CD57" i="10"/>
  <c r="CC57" i="10"/>
  <c r="CB57" i="10"/>
  <c r="BZ57" i="10"/>
  <c r="BY57" i="10"/>
  <c r="BT57" i="10"/>
  <c r="BS57" i="10"/>
  <c r="BR57" i="10"/>
  <c r="BQ57" i="10"/>
  <c r="BP57" i="10"/>
  <c r="BO57" i="10"/>
  <c r="BD57" i="10"/>
  <c r="BC57" i="10"/>
  <c r="BB57" i="10"/>
  <c r="BA57" i="10"/>
  <c r="AB57" i="10"/>
  <c r="AA57" i="10"/>
  <c r="X57" i="10"/>
  <c r="W57" i="10"/>
  <c r="U57" i="10"/>
  <c r="T57" i="10"/>
  <c r="S57" i="10"/>
  <c r="DR56" i="10"/>
  <c r="DO56" i="10"/>
  <c r="DL56" i="10"/>
  <c r="DK56" i="10"/>
  <c r="CU56" i="10"/>
  <c r="CT56" i="10"/>
  <c r="CV56" i="10" s="1"/>
  <c r="CR56" i="10"/>
  <c r="CS56" i="10" s="1"/>
  <c r="CQ56" i="10"/>
  <c r="CO56" i="10"/>
  <c r="CN56" i="10"/>
  <c r="CP56" i="10" s="1"/>
  <c r="CL56" i="10"/>
  <c r="CK56" i="10"/>
  <c r="CI56" i="10"/>
  <c r="CH56" i="10"/>
  <c r="CJ56" i="10" s="1"/>
  <c r="CF56" i="10"/>
  <c r="CE56" i="10"/>
  <c r="CG56" i="10" s="1"/>
  <c r="CC56" i="10"/>
  <c r="CB56" i="10"/>
  <c r="CD56" i="10" s="1"/>
  <c r="BZ56" i="10"/>
  <c r="BY56" i="10"/>
  <c r="CA56" i="10" s="1"/>
  <c r="BW56" i="10"/>
  <c r="BV56" i="10"/>
  <c r="BT56" i="10"/>
  <c r="BS56" i="10"/>
  <c r="BR56" i="10"/>
  <c r="BQ56" i="10"/>
  <c r="BP56" i="10"/>
  <c r="BO56" i="10"/>
  <c r="BC56" i="10"/>
  <c r="BD56" i="10" s="1"/>
  <c r="BB56" i="10"/>
  <c r="BA56" i="10"/>
  <c r="AB56" i="10"/>
  <c r="AA56" i="10"/>
  <c r="Z56" i="10"/>
  <c r="Y56" i="10"/>
  <c r="V56" i="10"/>
  <c r="U56" i="10"/>
  <c r="T56" i="10"/>
  <c r="S56" i="10"/>
  <c r="DR55" i="10"/>
  <c r="DO55" i="10"/>
  <c r="DL55" i="10"/>
  <c r="DK55" i="10"/>
  <c r="CV55" i="10"/>
  <c r="CU55" i="10"/>
  <c r="CT55" i="10"/>
  <c r="CR55" i="10"/>
  <c r="CQ55" i="10"/>
  <c r="CO55" i="10"/>
  <c r="CN55" i="10"/>
  <c r="CP55" i="10" s="1"/>
  <c r="CL55" i="10"/>
  <c r="CM55" i="10" s="1"/>
  <c r="CK55" i="10"/>
  <c r="CI55" i="10"/>
  <c r="CH55" i="10"/>
  <c r="CF55" i="10"/>
  <c r="CE55" i="10"/>
  <c r="CC55" i="10"/>
  <c r="CB55" i="10"/>
  <c r="BZ55" i="10"/>
  <c r="BY55" i="10"/>
  <c r="CA55" i="10" s="1"/>
  <c r="BW55" i="10"/>
  <c r="BV55" i="10"/>
  <c r="BT55" i="10"/>
  <c r="BS55" i="10"/>
  <c r="BR55" i="10"/>
  <c r="BQ55" i="10"/>
  <c r="BP55" i="10"/>
  <c r="BO55" i="10"/>
  <c r="BD55" i="10"/>
  <c r="BC55" i="10"/>
  <c r="BB55" i="10"/>
  <c r="BA55" i="10"/>
  <c r="AB55" i="10"/>
  <c r="AA55" i="10"/>
  <c r="Z55" i="10"/>
  <c r="Y55" i="10"/>
  <c r="V55" i="10"/>
  <c r="U55" i="10"/>
  <c r="T55" i="10"/>
  <c r="S55" i="10"/>
  <c r="DR54" i="10"/>
  <c r="DO54" i="10"/>
  <c r="DL54" i="10"/>
  <c r="DK54" i="10"/>
  <c r="CU54" i="10"/>
  <c r="CT54" i="10"/>
  <c r="CS54" i="10"/>
  <c r="CR54" i="10"/>
  <c r="CQ54" i="10"/>
  <c r="CP54" i="10"/>
  <c r="CO54" i="10"/>
  <c r="CN54" i="10"/>
  <c r="CL54" i="10"/>
  <c r="CK54" i="10"/>
  <c r="CI54" i="10"/>
  <c r="CF54" i="10"/>
  <c r="CE54" i="10"/>
  <c r="CG54" i="10" s="1"/>
  <c r="CC54" i="10"/>
  <c r="CB54" i="10"/>
  <c r="BZ54" i="10"/>
  <c r="BY54" i="10"/>
  <c r="CA54" i="10" s="1"/>
  <c r="BW54" i="10"/>
  <c r="BV54" i="10"/>
  <c r="BT54" i="10"/>
  <c r="BS54" i="10"/>
  <c r="BR54" i="10"/>
  <c r="BQ54" i="10"/>
  <c r="BP54" i="10"/>
  <c r="BO54" i="10"/>
  <c r="BD54" i="10"/>
  <c r="BC54" i="10"/>
  <c r="BB54" i="10"/>
  <c r="BA54" i="10"/>
  <c r="Z54" i="10"/>
  <c r="Y54" i="10"/>
  <c r="X54" i="10"/>
  <c r="W54" i="10"/>
  <c r="U54" i="10"/>
  <c r="DR53" i="10"/>
  <c r="DO53" i="10"/>
  <c r="DL53" i="10"/>
  <c r="DK53" i="10"/>
  <c r="CU53" i="10"/>
  <c r="CV53" i="10" s="1"/>
  <c r="DN53" i="10" s="1"/>
  <c r="CT53" i="10"/>
  <c r="CR53" i="10"/>
  <c r="CQ53" i="10"/>
  <c r="CS53" i="10" s="1"/>
  <c r="CO53" i="10"/>
  <c r="CN53" i="10"/>
  <c r="CM53" i="10"/>
  <c r="CL53" i="10"/>
  <c r="CK53" i="10"/>
  <c r="CI53" i="10"/>
  <c r="CH53" i="10"/>
  <c r="CF53" i="10"/>
  <c r="CE53" i="10"/>
  <c r="CC53" i="10"/>
  <c r="CB53" i="10"/>
  <c r="CD53" i="10" s="1"/>
  <c r="CA53" i="10"/>
  <c r="BZ53" i="10"/>
  <c r="BY53" i="10"/>
  <c r="BW53" i="10"/>
  <c r="BV53" i="10"/>
  <c r="BU53" i="10"/>
  <c r="BT53" i="10"/>
  <c r="BS53" i="10"/>
  <c r="BR53" i="10"/>
  <c r="BQ53" i="10"/>
  <c r="BP53" i="10"/>
  <c r="BO53" i="10"/>
  <c r="BD53" i="10"/>
  <c r="BC53" i="10"/>
  <c r="BB53" i="10"/>
  <c r="BA53" i="10"/>
  <c r="Z53" i="10"/>
  <c r="Y53" i="10"/>
  <c r="U53" i="10"/>
  <c r="T53" i="10"/>
  <c r="S53" i="10"/>
  <c r="DR52" i="10"/>
  <c r="DO52" i="10"/>
  <c r="DM52" i="10"/>
  <c r="DL52" i="10"/>
  <c r="DK52" i="10"/>
  <c r="CU52" i="10"/>
  <c r="CT52" i="10"/>
  <c r="CV52" i="10" s="1"/>
  <c r="CR52" i="10"/>
  <c r="CQ52" i="10"/>
  <c r="CS52" i="10" s="1"/>
  <c r="CP52" i="10"/>
  <c r="CO52" i="10"/>
  <c r="CN52" i="10"/>
  <c r="CL52" i="10"/>
  <c r="CK52" i="10"/>
  <c r="CI52" i="10"/>
  <c r="CH52" i="10"/>
  <c r="CJ52" i="10" s="1"/>
  <c r="CG52" i="10"/>
  <c r="CF52" i="10"/>
  <c r="CE52" i="10"/>
  <c r="CC52" i="10"/>
  <c r="CB52" i="10"/>
  <c r="CD52" i="10" s="1"/>
  <c r="BZ52" i="10"/>
  <c r="BY52" i="10"/>
  <c r="BC52" i="10"/>
  <c r="BD52" i="10" s="1"/>
  <c r="BB52" i="10"/>
  <c r="DR51" i="10"/>
  <c r="DO51" i="10"/>
  <c r="DL51" i="10"/>
  <c r="DK51" i="10"/>
  <c r="CU51" i="10"/>
  <c r="CT51" i="10"/>
  <c r="CS51" i="10"/>
  <c r="CR51" i="10"/>
  <c r="CQ51" i="10"/>
  <c r="CO51" i="10"/>
  <c r="CN51" i="10"/>
  <c r="CL51" i="10"/>
  <c r="CK51" i="10"/>
  <c r="CM51" i="10" s="1"/>
  <c r="CI51" i="10"/>
  <c r="CJ51" i="10" s="1"/>
  <c r="CH51" i="10"/>
  <c r="CF51" i="10"/>
  <c r="CE51" i="10"/>
  <c r="CG51" i="10" s="1"/>
  <c r="CC51" i="10"/>
  <c r="CB51" i="10"/>
  <c r="BZ51" i="10"/>
  <c r="BW51" i="10"/>
  <c r="BV51" i="10"/>
  <c r="BT51" i="10"/>
  <c r="BS51" i="10"/>
  <c r="BD51" i="10"/>
  <c r="BC51" i="10"/>
  <c r="BB51" i="10"/>
  <c r="BA51" i="10"/>
  <c r="AB51" i="10"/>
  <c r="AA51" i="10"/>
  <c r="Z51" i="10"/>
  <c r="Y51" i="10"/>
  <c r="T51" i="10"/>
  <c r="S51" i="10"/>
  <c r="DR50" i="10"/>
  <c r="DO50" i="10"/>
  <c r="DL50" i="10"/>
  <c r="CV50" i="10"/>
  <c r="CU50" i="10"/>
  <c r="CT50" i="10"/>
  <c r="CR50" i="10"/>
  <c r="CQ50" i="10"/>
  <c r="CO50" i="10"/>
  <c r="CN50" i="10"/>
  <c r="CP50" i="10" s="1"/>
  <c r="CL50" i="10"/>
  <c r="CM50" i="10" s="1"/>
  <c r="CK50" i="10"/>
  <c r="CI50" i="10"/>
  <c r="CH50" i="10"/>
  <c r="CJ50" i="10" s="1"/>
  <c r="CF50" i="10"/>
  <c r="CE50" i="10"/>
  <c r="CG50" i="10" s="1"/>
  <c r="CC50" i="10"/>
  <c r="CB50" i="10"/>
  <c r="BZ50" i="10"/>
  <c r="BY50" i="10"/>
  <c r="CA50" i="10" s="1"/>
  <c r="BX50" i="10"/>
  <c r="BW50" i="10"/>
  <c r="BV50" i="10"/>
  <c r="BU50" i="10"/>
  <c r="BT50" i="10"/>
  <c r="BS50" i="10"/>
  <c r="BR50" i="10"/>
  <c r="BD50" i="10"/>
  <c r="BC50" i="10"/>
  <c r="BB50" i="10"/>
  <c r="BA50" i="10"/>
  <c r="AB50" i="10"/>
  <c r="AA50" i="10"/>
  <c r="Z50" i="10"/>
  <c r="Y50" i="10"/>
  <c r="X50" i="10"/>
  <c r="W50" i="10"/>
  <c r="U50" i="10"/>
  <c r="T50" i="10"/>
  <c r="DR49" i="10"/>
  <c r="DO49" i="10"/>
  <c r="DL49" i="10"/>
  <c r="DK49" i="10"/>
  <c r="CU49" i="10"/>
  <c r="CT49" i="10"/>
  <c r="CV49" i="10" s="1"/>
  <c r="CR49" i="10"/>
  <c r="CS49" i="10" s="1"/>
  <c r="CQ49" i="10"/>
  <c r="CO49" i="10"/>
  <c r="CN49" i="10"/>
  <c r="CP49" i="10" s="1"/>
  <c r="CL49" i="10"/>
  <c r="CK49" i="10"/>
  <c r="CM49" i="10" s="1"/>
  <c r="DN49" i="10" s="1"/>
  <c r="CI49" i="10"/>
  <c r="CH49" i="10"/>
  <c r="CF49" i="10"/>
  <c r="CE49" i="10"/>
  <c r="CG49" i="10" s="1"/>
  <c r="DQ49" i="10" s="1"/>
  <c r="CC49" i="10"/>
  <c r="CB49" i="10"/>
  <c r="BZ49" i="10"/>
  <c r="BY49" i="10"/>
  <c r="CA49" i="10" s="1"/>
  <c r="BX49" i="10"/>
  <c r="BW49" i="10"/>
  <c r="BV49" i="10"/>
  <c r="BU49" i="10"/>
  <c r="BT49" i="10"/>
  <c r="BS49" i="10"/>
  <c r="BC49" i="10"/>
  <c r="BD49" i="10" s="1"/>
  <c r="BB49" i="10"/>
  <c r="BA49" i="10"/>
  <c r="AB49" i="10"/>
  <c r="AA49" i="10"/>
  <c r="Z49" i="10"/>
  <c r="Y49" i="10"/>
  <c r="X49" i="10"/>
  <c r="W49" i="10"/>
  <c r="V49" i="10"/>
  <c r="U49" i="10"/>
  <c r="T49" i="10"/>
  <c r="S49" i="10"/>
  <c r="DR48" i="10"/>
  <c r="DP48" i="10"/>
  <c r="DO48" i="10"/>
  <c r="DM48" i="10"/>
  <c r="DL48" i="10"/>
  <c r="DK48" i="10"/>
  <c r="CU48" i="10"/>
  <c r="CT48" i="10"/>
  <c r="CV48" i="10" s="1"/>
  <c r="CR48" i="10"/>
  <c r="CQ48" i="10"/>
  <c r="CS48" i="10" s="1"/>
  <c r="CO48" i="10"/>
  <c r="CN48" i="10"/>
  <c r="CP48" i="10" s="1"/>
  <c r="CL48" i="10"/>
  <c r="CK48" i="10"/>
  <c r="CM48" i="10" s="1"/>
  <c r="CI48" i="10"/>
  <c r="CH48" i="10"/>
  <c r="CF48" i="10"/>
  <c r="CE48" i="10"/>
  <c r="CG48" i="10" s="1"/>
  <c r="DQ48" i="10" s="1"/>
  <c r="CD48" i="10"/>
  <c r="CC48" i="10"/>
  <c r="CB48" i="10"/>
  <c r="BZ48" i="10"/>
  <c r="BX48" i="10"/>
  <c r="BW48" i="10"/>
  <c r="BV48" i="10"/>
  <c r="BU48" i="10"/>
  <c r="BT48" i="10"/>
  <c r="BS48" i="10"/>
  <c r="BC48" i="10"/>
  <c r="BD48" i="10" s="1"/>
  <c r="BB48" i="10"/>
  <c r="BA48" i="10"/>
  <c r="AB48" i="10"/>
  <c r="AA48" i="10"/>
  <c r="Z48" i="10"/>
  <c r="Y48" i="10"/>
  <c r="X48" i="10"/>
  <c r="W48" i="10"/>
  <c r="T48" i="10"/>
  <c r="S48" i="10"/>
  <c r="DR47" i="10"/>
  <c r="DO47" i="10"/>
  <c r="DL47" i="10"/>
  <c r="DK47" i="10"/>
  <c r="CU47" i="10"/>
  <c r="CT47" i="10"/>
  <c r="CV47" i="10" s="1"/>
  <c r="CR47" i="10"/>
  <c r="CQ47" i="10"/>
  <c r="CS47" i="10" s="1"/>
  <c r="CO47" i="10"/>
  <c r="CP47" i="10" s="1"/>
  <c r="CN47" i="10"/>
  <c r="CL47" i="10"/>
  <c r="CK47" i="10"/>
  <c r="CM47" i="10" s="1"/>
  <c r="CI47" i="10"/>
  <c r="CH47" i="10"/>
  <c r="CJ47" i="10" s="1"/>
  <c r="CF47" i="10"/>
  <c r="CE47" i="10"/>
  <c r="CC47" i="10"/>
  <c r="CB47" i="10"/>
  <c r="CD47" i="10" s="1"/>
  <c r="BZ47" i="10"/>
  <c r="BY47" i="10"/>
  <c r="BX47" i="10"/>
  <c r="BW47" i="10"/>
  <c r="BV47" i="10"/>
  <c r="BU47" i="10"/>
  <c r="BT47" i="10"/>
  <c r="BS47" i="10"/>
  <c r="BD47" i="10"/>
  <c r="BC47" i="10"/>
  <c r="BB47" i="10"/>
  <c r="BA47" i="10"/>
  <c r="AB47" i="10"/>
  <c r="AA47" i="10"/>
  <c r="Z47" i="10"/>
  <c r="Y47" i="10"/>
  <c r="X47" i="10"/>
  <c r="W47" i="10"/>
  <c r="V47" i="10"/>
  <c r="U47" i="10"/>
  <c r="T47" i="10"/>
  <c r="S47" i="10"/>
  <c r="DR46" i="10"/>
  <c r="DO46" i="10"/>
  <c r="DL46" i="10"/>
  <c r="DK46" i="10"/>
  <c r="CU46" i="10"/>
  <c r="CT46" i="10"/>
  <c r="CV46" i="10" s="1"/>
  <c r="CR46" i="10"/>
  <c r="CQ46" i="10"/>
  <c r="CS46" i="10" s="1"/>
  <c r="CO46" i="10"/>
  <c r="CN46" i="10"/>
  <c r="CP46" i="10" s="1"/>
  <c r="DN46" i="10" s="1"/>
  <c r="CL46" i="10"/>
  <c r="CK46" i="10"/>
  <c r="CI46" i="10"/>
  <c r="CH46" i="10"/>
  <c r="CG46" i="10"/>
  <c r="CF46" i="10"/>
  <c r="CE46" i="10"/>
  <c r="CC46" i="10"/>
  <c r="CB46" i="10"/>
  <c r="CD46" i="10" s="1"/>
  <c r="BZ46" i="10"/>
  <c r="BY46" i="10"/>
  <c r="BW46" i="10"/>
  <c r="BV46" i="10"/>
  <c r="BT46" i="10"/>
  <c r="BS46" i="10"/>
  <c r="BR46" i="10"/>
  <c r="BQ46" i="10"/>
  <c r="BP46" i="10"/>
  <c r="BO46" i="10"/>
  <c r="BC46" i="10"/>
  <c r="BD46" i="10" s="1"/>
  <c r="BB46" i="10"/>
  <c r="BA46" i="10"/>
  <c r="AB46" i="10"/>
  <c r="AA46" i="10"/>
  <c r="Z46" i="10"/>
  <c r="Y46" i="10"/>
  <c r="V46" i="10"/>
  <c r="U46" i="10"/>
  <c r="T46" i="10"/>
  <c r="S46" i="10"/>
  <c r="DR45" i="10"/>
  <c r="DO45" i="10"/>
  <c r="DL45" i="10"/>
  <c r="DK45" i="10"/>
  <c r="CU45" i="10"/>
  <c r="CT45" i="10"/>
  <c r="CR45" i="10"/>
  <c r="CQ45" i="10"/>
  <c r="CS45" i="10" s="1"/>
  <c r="CO45" i="10"/>
  <c r="CP45" i="10" s="1"/>
  <c r="DN45" i="10" s="1"/>
  <c r="CN45" i="10"/>
  <c r="CL45" i="10"/>
  <c r="CK45" i="10"/>
  <c r="CM45" i="10" s="1"/>
  <c r="CI45" i="10"/>
  <c r="CH45" i="10"/>
  <c r="CF45" i="10"/>
  <c r="CE45" i="10"/>
  <c r="CG45" i="10" s="1"/>
  <c r="CC45" i="10"/>
  <c r="CB45" i="10"/>
  <c r="CD45" i="10" s="1"/>
  <c r="BZ45" i="10"/>
  <c r="BY45" i="10"/>
  <c r="CA45" i="10" s="1"/>
  <c r="BW45" i="10"/>
  <c r="BV45" i="10"/>
  <c r="BU45" i="10"/>
  <c r="BT45" i="10"/>
  <c r="BS45" i="10"/>
  <c r="BO45" i="10"/>
  <c r="BC45" i="10"/>
  <c r="BD45" i="10" s="1"/>
  <c r="BB45" i="10"/>
  <c r="BA45" i="10"/>
  <c r="AB45" i="10"/>
  <c r="AA45" i="10"/>
  <c r="Z45" i="10"/>
  <c r="Y45" i="10"/>
  <c r="U45" i="10"/>
  <c r="T45" i="10"/>
  <c r="S45" i="10"/>
  <c r="DR44" i="10"/>
  <c r="DO44" i="10"/>
  <c r="DL44" i="10"/>
  <c r="DK44" i="10"/>
  <c r="CU44" i="10"/>
  <c r="CT44" i="10"/>
  <c r="CV44" i="10" s="1"/>
  <c r="CR44" i="10"/>
  <c r="CQ44" i="10"/>
  <c r="CO44" i="10"/>
  <c r="CN44" i="10"/>
  <c r="CM44" i="10"/>
  <c r="CL44" i="10"/>
  <c r="CK44" i="10"/>
  <c r="CI44" i="10"/>
  <c r="CH44" i="10"/>
  <c r="CJ44" i="10" s="1"/>
  <c r="CF44" i="10"/>
  <c r="CE44" i="10"/>
  <c r="CC44" i="10"/>
  <c r="CB44" i="10"/>
  <c r="CD44" i="10" s="1"/>
  <c r="BZ44" i="10"/>
  <c r="BY44" i="10"/>
  <c r="BX44" i="10"/>
  <c r="BW44" i="10"/>
  <c r="BV44" i="10"/>
  <c r="BU44" i="10"/>
  <c r="BT44" i="10"/>
  <c r="BS44" i="10"/>
  <c r="BR44" i="10"/>
  <c r="BQ44" i="10"/>
  <c r="BP44" i="10"/>
  <c r="BO44" i="10"/>
  <c r="AB44" i="10"/>
  <c r="AA44" i="10"/>
  <c r="Z44" i="10"/>
  <c r="Y44" i="10"/>
  <c r="X44" i="10"/>
  <c r="W44" i="10"/>
  <c r="V44" i="10"/>
  <c r="U44" i="10"/>
  <c r="T44" i="10"/>
  <c r="S44" i="10"/>
  <c r="DR43" i="10"/>
  <c r="DO43" i="10"/>
  <c r="DL43" i="10"/>
  <c r="DK43" i="10"/>
  <c r="CV43" i="10"/>
  <c r="CU43" i="10"/>
  <c r="CT43" i="10"/>
  <c r="CS43" i="10"/>
  <c r="CR43" i="10"/>
  <c r="CQ43" i="10"/>
  <c r="CP43" i="10"/>
  <c r="CO43" i="10"/>
  <c r="CN43" i="10"/>
  <c r="CL43" i="10"/>
  <c r="CK43" i="10"/>
  <c r="CI43" i="10"/>
  <c r="CH43" i="10"/>
  <c r="CF43" i="10"/>
  <c r="CE43" i="10"/>
  <c r="CG43" i="10" s="1"/>
  <c r="CC43" i="10"/>
  <c r="CB43" i="10"/>
  <c r="BZ43" i="10"/>
  <c r="BX43" i="10"/>
  <c r="BW43" i="10"/>
  <c r="BV43" i="10"/>
  <c r="BU43" i="10"/>
  <c r="BT43" i="10"/>
  <c r="BS43" i="10"/>
  <c r="BR43" i="10"/>
  <c r="BQ43" i="10"/>
  <c r="BD43" i="10"/>
  <c r="BC43" i="10"/>
  <c r="BB43" i="10"/>
  <c r="BA43" i="10"/>
  <c r="AB43" i="10"/>
  <c r="AA43" i="10"/>
  <c r="Z43" i="10"/>
  <c r="Y43" i="10"/>
  <c r="X43" i="10"/>
  <c r="W43" i="10"/>
  <c r="U43" i="10"/>
  <c r="T43" i="10"/>
  <c r="BY43" i="10" s="1"/>
  <c r="CA43" i="10" s="1"/>
  <c r="DR42" i="10"/>
  <c r="DO42" i="10"/>
  <c r="DL42" i="10"/>
  <c r="DK42" i="10"/>
  <c r="CU42" i="10"/>
  <c r="CT42" i="10"/>
  <c r="CR42" i="10"/>
  <c r="CQ42" i="10"/>
  <c r="CS42" i="10" s="1"/>
  <c r="CO42" i="10"/>
  <c r="CN42" i="10"/>
  <c r="CL42" i="10"/>
  <c r="CK42" i="10"/>
  <c r="CM42" i="10" s="1"/>
  <c r="CI42" i="10"/>
  <c r="CH42" i="10"/>
  <c r="CJ42" i="10" s="1"/>
  <c r="CF42" i="10"/>
  <c r="CG42" i="10" s="1"/>
  <c r="CE42" i="10"/>
  <c r="CC42" i="10"/>
  <c r="BZ42" i="10"/>
  <c r="BX42" i="10"/>
  <c r="BW42" i="10"/>
  <c r="BV42" i="10"/>
  <c r="BU42" i="10"/>
  <c r="BT42" i="10"/>
  <c r="BS42" i="10"/>
  <c r="BC42" i="10"/>
  <c r="BD42" i="10" s="1"/>
  <c r="BB42" i="10"/>
  <c r="BA42" i="10"/>
  <c r="CB42" i="10" s="1"/>
  <c r="CD42" i="10" s="1"/>
  <c r="DQ42" i="10" s="1"/>
  <c r="AB42" i="10"/>
  <c r="AA42" i="10"/>
  <c r="Z42" i="10"/>
  <c r="Y42" i="10"/>
  <c r="X42" i="10"/>
  <c r="W42" i="10"/>
  <c r="U42" i="10"/>
  <c r="BY42" i="10" s="1"/>
  <c r="CA42" i="10" s="1"/>
  <c r="DR41" i="10"/>
  <c r="DO41" i="10"/>
  <c r="DL41" i="10"/>
  <c r="DK41" i="10"/>
  <c r="CU41" i="10"/>
  <c r="CT41" i="10"/>
  <c r="CS41" i="10"/>
  <c r="CR41" i="10"/>
  <c r="CQ41" i="10"/>
  <c r="CO41" i="10"/>
  <c r="CN41" i="10"/>
  <c r="CL41" i="10"/>
  <c r="CK41" i="10"/>
  <c r="CM41" i="10" s="1"/>
  <c r="CI41" i="10"/>
  <c r="CH41" i="10"/>
  <c r="CF41" i="10"/>
  <c r="CE41" i="10"/>
  <c r="CG41" i="10" s="1"/>
  <c r="CC41" i="10"/>
  <c r="CD41" i="10" s="1"/>
  <c r="CB41" i="10"/>
  <c r="BZ41" i="10"/>
  <c r="BX41" i="10"/>
  <c r="BW41" i="10"/>
  <c r="BV41" i="10"/>
  <c r="BU41" i="10"/>
  <c r="BT41" i="10"/>
  <c r="BS41" i="10"/>
  <c r="BR41" i="10"/>
  <c r="BD41" i="10"/>
  <c r="BC41" i="10"/>
  <c r="BB41" i="10"/>
  <c r="BA41" i="10"/>
  <c r="AB41" i="10"/>
  <c r="AA41" i="10"/>
  <c r="Z41" i="10"/>
  <c r="Y41" i="10"/>
  <c r="X41" i="10"/>
  <c r="W41" i="10"/>
  <c r="T41" i="10"/>
  <c r="S41" i="10"/>
  <c r="DR40" i="10"/>
  <c r="DO40" i="10"/>
  <c r="DL40" i="10"/>
  <c r="DK40" i="10"/>
  <c r="CU40" i="10"/>
  <c r="CT40" i="10"/>
  <c r="CR40" i="10"/>
  <c r="CQ40" i="10"/>
  <c r="CS40" i="10" s="1"/>
  <c r="CP40" i="10"/>
  <c r="DQ40" i="10" s="1"/>
  <c r="CO40" i="10"/>
  <c r="CN40" i="10"/>
  <c r="CL40" i="10"/>
  <c r="CK40" i="10"/>
  <c r="CM40" i="10" s="1"/>
  <c r="CI40" i="10"/>
  <c r="CH40" i="10"/>
  <c r="CF40" i="10"/>
  <c r="CE40" i="10"/>
  <c r="CD40" i="10"/>
  <c r="CC40" i="10"/>
  <c r="CB40" i="10"/>
  <c r="BZ40" i="10"/>
  <c r="BW40" i="10"/>
  <c r="BV40" i="10"/>
  <c r="BT40" i="10"/>
  <c r="BS40" i="10"/>
  <c r="BR40" i="10"/>
  <c r="BQ40" i="10"/>
  <c r="BP40" i="10"/>
  <c r="BC40" i="10"/>
  <c r="BD40" i="10" s="1"/>
  <c r="BB40" i="10"/>
  <c r="BA40" i="10"/>
  <c r="AB40" i="10"/>
  <c r="AA40" i="10"/>
  <c r="Z40" i="10"/>
  <c r="Y40" i="10"/>
  <c r="U40" i="10"/>
  <c r="T40" i="10"/>
  <c r="BY40" i="10" s="1"/>
  <c r="CA40" i="10" s="1"/>
  <c r="DN40" i="10" s="1"/>
  <c r="DR39" i="10"/>
  <c r="DO39" i="10"/>
  <c r="DL39" i="10"/>
  <c r="DK39" i="10"/>
  <c r="CV39" i="10"/>
  <c r="CU39" i="10"/>
  <c r="CT39" i="10"/>
  <c r="CR39" i="10"/>
  <c r="CS39" i="10" s="1"/>
  <c r="CQ39" i="10"/>
  <c r="CO39" i="10"/>
  <c r="CN39" i="10"/>
  <c r="CP39" i="10" s="1"/>
  <c r="DT39" i="10" s="1"/>
  <c r="CL39" i="10"/>
  <c r="CK39" i="10"/>
  <c r="CM39" i="10" s="1"/>
  <c r="CI39" i="10"/>
  <c r="CH39" i="10"/>
  <c r="CJ39" i="10" s="1"/>
  <c r="CF39" i="10"/>
  <c r="CE39" i="10"/>
  <c r="CC39" i="10"/>
  <c r="CB39" i="10"/>
  <c r="BZ39" i="10"/>
  <c r="BW39" i="10"/>
  <c r="BV39" i="10"/>
  <c r="BT39" i="10"/>
  <c r="BS39" i="10"/>
  <c r="BC39" i="10"/>
  <c r="BD39" i="10" s="1"/>
  <c r="BB39" i="10"/>
  <c r="BA39" i="10"/>
  <c r="AB39" i="10"/>
  <c r="AA39" i="10"/>
  <c r="Z39" i="10"/>
  <c r="Y39" i="10"/>
  <c r="U39" i="10"/>
  <c r="S39" i="10"/>
  <c r="BY39" i="10" s="1"/>
  <c r="CA39" i="10" s="1"/>
  <c r="DR38" i="10"/>
  <c r="DO38" i="10"/>
  <c r="DN38" i="10"/>
  <c r="DL38" i="10"/>
  <c r="DK38" i="10"/>
  <c r="EC37" i="10"/>
  <c r="DR37" i="10"/>
  <c r="DO37" i="10"/>
  <c r="DL37" i="10"/>
  <c r="DK37" i="10"/>
  <c r="CU37" i="10"/>
  <c r="CT37" i="10"/>
  <c r="CR37" i="10"/>
  <c r="CS37" i="10" s="1"/>
  <c r="CQ37" i="10"/>
  <c r="CP37" i="10"/>
  <c r="CO37" i="10"/>
  <c r="CN37" i="10"/>
  <c r="CL37" i="10"/>
  <c r="CM37" i="10" s="1"/>
  <c r="CK37" i="10"/>
  <c r="CI37" i="10"/>
  <c r="CH37" i="10"/>
  <c r="CJ37" i="10" s="1"/>
  <c r="CF37" i="10"/>
  <c r="CE37" i="10"/>
  <c r="CG37" i="10" s="1"/>
  <c r="DN37" i="10" s="1"/>
  <c r="CC37" i="10"/>
  <c r="CB37" i="10"/>
  <c r="BZ37" i="10"/>
  <c r="BY37" i="10"/>
  <c r="BX37" i="10"/>
  <c r="BW37" i="10"/>
  <c r="BV37" i="10"/>
  <c r="BU37" i="10"/>
  <c r="BT37" i="10"/>
  <c r="BS37" i="10"/>
  <c r="BC37" i="10"/>
  <c r="BD37" i="10" s="1"/>
  <c r="BB37" i="10"/>
  <c r="BA37" i="10"/>
  <c r="Z37" i="10"/>
  <c r="Y37" i="10"/>
  <c r="V37" i="10"/>
  <c r="U37" i="10"/>
  <c r="T37" i="10"/>
  <c r="S37" i="10"/>
  <c r="DR36" i="10"/>
  <c r="DO36" i="10"/>
  <c r="DM36" i="10"/>
  <c r="DL36" i="10"/>
  <c r="DK36" i="10"/>
  <c r="CU36" i="10"/>
  <c r="CT36" i="10"/>
  <c r="CV36" i="10" s="1"/>
  <c r="CR36" i="10"/>
  <c r="CQ36" i="10"/>
  <c r="CO36" i="10"/>
  <c r="CN36" i="10"/>
  <c r="CP36" i="10" s="1"/>
  <c r="CL36" i="10"/>
  <c r="CK36" i="10"/>
  <c r="CI36" i="10"/>
  <c r="CJ36" i="10" s="1"/>
  <c r="DN36" i="10" s="1"/>
  <c r="CH36" i="10"/>
  <c r="CF36" i="10"/>
  <c r="CE36" i="10"/>
  <c r="CC36" i="10"/>
  <c r="CB36" i="10"/>
  <c r="BZ36" i="10"/>
  <c r="BY36" i="10"/>
  <c r="BX36" i="10"/>
  <c r="BW36" i="10"/>
  <c r="BV36" i="10"/>
  <c r="BU36" i="10"/>
  <c r="BT36" i="10"/>
  <c r="BS36" i="10"/>
  <c r="BO36" i="10"/>
  <c r="BC36" i="10"/>
  <c r="BD36" i="10" s="1"/>
  <c r="BB36" i="10"/>
  <c r="BA36" i="10"/>
  <c r="AB36" i="10"/>
  <c r="AA36" i="10"/>
  <c r="Z36" i="10"/>
  <c r="Y36" i="10"/>
  <c r="X36" i="10"/>
  <c r="W36" i="10"/>
  <c r="U36" i="10"/>
  <c r="T36" i="10"/>
  <c r="S36" i="10"/>
  <c r="DT35" i="10"/>
  <c r="DR35" i="10"/>
  <c r="DQ35" i="10"/>
  <c r="DO35" i="10"/>
  <c r="DN35" i="10"/>
  <c r="DL35" i="10"/>
  <c r="DK35" i="10"/>
  <c r="DR34" i="10"/>
  <c r="DO34" i="10"/>
  <c r="DL34" i="10"/>
  <c r="DK34" i="10"/>
  <c r="CU34" i="10"/>
  <c r="CT34" i="10"/>
  <c r="CR34" i="10"/>
  <c r="CS34" i="10" s="1"/>
  <c r="CQ34" i="10"/>
  <c r="CO34" i="10"/>
  <c r="CN34" i="10"/>
  <c r="CL34" i="10"/>
  <c r="CK34" i="10"/>
  <c r="CM34" i="10" s="1"/>
  <c r="CI34" i="10"/>
  <c r="CH34" i="10"/>
  <c r="CJ34" i="10" s="1"/>
  <c r="CF34" i="10"/>
  <c r="CE34" i="10"/>
  <c r="CG34" i="10" s="1"/>
  <c r="CC34" i="10"/>
  <c r="BZ34" i="10"/>
  <c r="BY34" i="10"/>
  <c r="CA34" i="10" s="1"/>
  <c r="DN34" i="10" s="1"/>
  <c r="BW34" i="10"/>
  <c r="BV34" i="10"/>
  <c r="BT34" i="10"/>
  <c r="BS34" i="10"/>
  <c r="BD34" i="10"/>
  <c r="BC34" i="10"/>
  <c r="BB34" i="10"/>
  <c r="BA34" i="10"/>
  <c r="CB34" i="10" s="1"/>
  <c r="AB34" i="10"/>
  <c r="AA34" i="10"/>
  <c r="Z34" i="10"/>
  <c r="Y34" i="10"/>
  <c r="T34" i="10"/>
  <c r="DS33" i="10"/>
  <c r="DR33" i="10"/>
  <c r="DO33" i="10"/>
  <c r="DM33" i="10"/>
  <c r="DL33" i="10"/>
  <c r="DK33" i="10"/>
  <c r="CU33" i="10"/>
  <c r="CT33" i="10"/>
  <c r="CR33" i="10"/>
  <c r="CQ33" i="10"/>
  <c r="CS33" i="10" s="1"/>
  <c r="CP33" i="10"/>
  <c r="CO33" i="10"/>
  <c r="CN33" i="10"/>
  <c r="CL33" i="10"/>
  <c r="CM33" i="10" s="1"/>
  <c r="CK33" i="10"/>
  <c r="CI33" i="10"/>
  <c r="CH33" i="10"/>
  <c r="CJ33" i="10" s="1"/>
  <c r="CF33" i="10"/>
  <c r="CE33" i="10"/>
  <c r="CG33" i="10" s="1"/>
  <c r="EZ33" i="10" s="1"/>
  <c r="CC33" i="10"/>
  <c r="CB33" i="10"/>
  <c r="CD33" i="10" s="1"/>
  <c r="BZ33" i="10"/>
  <c r="BX33" i="10"/>
  <c r="BW33" i="10"/>
  <c r="BT33" i="10"/>
  <c r="BS33" i="10"/>
  <c r="BC33" i="10"/>
  <c r="BD33" i="10" s="1"/>
  <c r="BB33" i="10"/>
  <c r="BA33" i="10"/>
  <c r="AB33" i="10"/>
  <c r="AA33" i="10"/>
  <c r="Z33" i="10"/>
  <c r="Y33" i="10"/>
  <c r="T33" i="10"/>
  <c r="S33" i="10"/>
  <c r="BY33" i="10" s="1"/>
  <c r="DR32" i="10"/>
  <c r="DO32" i="10"/>
  <c r="DL32" i="10"/>
  <c r="DK32" i="10"/>
  <c r="CU32" i="10"/>
  <c r="CT32" i="10"/>
  <c r="CR32" i="10"/>
  <c r="CQ32" i="10"/>
  <c r="CS32" i="10" s="1"/>
  <c r="CO32" i="10"/>
  <c r="CN32" i="10"/>
  <c r="CL32" i="10"/>
  <c r="CM32" i="10" s="1"/>
  <c r="CK32" i="10"/>
  <c r="CI32" i="10"/>
  <c r="CH32" i="10"/>
  <c r="CF32" i="10"/>
  <c r="CE32" i="10"/>
  <c r="CC32" i="10"/>
  <c r="BZ32" i="10"/>
  <c r="BW32" i="10"/>
  <c r="BV32" i="10"/>
  <c r="BT32" i="10"/>
  <c r="BS32" i="10"/>
  <c r="BC32" i="10"/>
  <c r="BD32" i="10" s="1"/>
  <c r="BB32" i="10"/>
  <c r="BA32" i="10"/>
  <c r="CB32" i="10" s="1"/>
  <c r="CD32" i="10" s="1"/>
  <c r="EW32" i="10" s="1"/>
  <c r="AB32" i="10"/>
  <c r="AA32" i="10"/>
  <c r="Z32" i="10"/>
  <c r="Y32" i="10"/>
  <c r="T32" i="10"/>
  <c r="S32" i="10"/>
  <c r="BY32" i="10" s="1"/>
  <c r="DR31" i="10"/>
  <c r="DP31" i="10"/>
  <c r="DO31" i="10"/>
  <c r="DM31" i="10"/>
  <c r="DL31" i="10"/>
  <c r="DK31" i="10"/>
  <c r="CZ31" i="10"/>
  <c r="CU31" i="10"/>
  <c r="CT31" i="10"/>
  <c r="CR31" i="10"/>
  <c r="CQ31" i="10"/>
  <c r="CS31" i="10" s="1"/>
  <c r="CO31" i="10"/>
  <c r="CP31" i="10" s="1"/>
  <c r="CN31" i="10"/>
  <c r="CL31" i="10"/>
  <c r="CM31" i="10" s="1"/>
  <c r="CK31" i="10"/>
  <c r="CI31" i="10"/>
  <c r="CH31" i="10"/>
  <c r="CJ31" i="10" s="1"/>
  <c r="CF31" i="10"/>
  <c r="CE31" i="10"/>
  <c r="CD31" i="10"/>
  <c r="CC31" i="10"/>
  <c r="CB31" i="10"/>
  <c r="BZ31" i="10"/>
  <c r="BC31" i="10"/>
  <c r="BD31" i="10" s="1"/>
  <c r="BB31" i="10"/>
  <c r="BA31" i="10"/>
  <c r="AB31" i="10"/>
  <c r="AA31" i="10"/>
  <c r="X31" i="10"/>
  <c r="W31" i="10"/>
  <c r="U31" i="10"/>
  <c r="BY31" i="10" s="1"/>
  <c r="DR30" i="10"/>
  <c r="DO30" i="10"/>
  <c r="DL30" i="10"/>
  <c r="DK30" i="10"/>
  <c r="CU30" i="10"/>
  <c r="CT30" i="10"/>
  <c r="CR30" i="10"/>
  <c r="CQ30" i="10"/>
  <c r="CS30" i="10" s="1"/>
  <c r="CO30" i="10"/>
  <c r="CN30" i="10"/>
  <c r="CL30" i="10"/>
  <c r="CK30" i="10"/>
  <c r="CM30" i="10" s="1"/>
  <c r="CI30" i="10"/>
  <c r="CH30" i="10"/>
  <c r="CJ30" i="10" s="1"/>
  <c r="CF30" i="10"/>
  <c r="CE30" i="10"/>
  <c r="CG30" i="10" s="1"/>
  <c r="CC30" i="10"/>
  <c r="BZ30" i="10"/>
  <c r="BY30" i="10"/>
  <c r="CA30" i="10" s="1"/>
  <c r="ET30" i="10" s="1"/>
  <c r="BC30" i="10"/>
  <c r="BD30" i="10" s="1"/>
  <c r="BB30" i="10"/>
  <c r="BA30" i="10"/>
  <c r="CB30" i="10" s="1"/>
  <c r="AB30" i="10"/>
  <c r="AA30" i="10"/>
  <c r="U30" i="10"/>
  <c r="DS29" i="10"/>
  <c r="DR29" i="10"/>
  <c r="DP29" i="10"/>
  <c r="DO29" i="10"/>
  <c r="DM29" i="10"/>
  <c r="DL29" i="10"/>
  <c r="DK29" i="10"/>
  <c r="CU29" i="10"/>
  <c r="CT29" i="10"/>
  <c r="CR29" i="10"/>
  <c r="CS29" i="10" s="1"/>
  <c r="CQ29" i="10"/>
  <c r="CO29" i="10"/>
  <c r="CN29" i="10"/>
  <c r="CP29" i="10" s="1"/>
  <c r="CL29" i="10"/>
  <c r="CK29" i="10"/>
  <c r="CJ29" i="10"/>
  <c r="CI29" i="10"/>
  <c r="CH29" i="10"/>
  <c r="CF29" i="10"/>
  <c r="CE29" i="10"/>
  <c r="CC29" i="10"/>
  <c r="BZ29" i="10"/>
  <c r="BX29" i="10"/>
  <c r="BW29" i="10"/>
  <c r="BV29" i="10"/>
  <c r="BT29" i="10"/>
  <c r="BS29" i="10"/>
  <c r="BC29" i="10"/>
  <c r="BD29" i="10" s="1"/>
  <c r="BB29" i="10"/>
  <c r="BA29" i="10"/>
  <c r="CB29" i="10" s="1"/>
  <c r="AB29" i="10"/>
  <c r="AA29" i="10"/>
  <c r="Z29" i="10"/>
  <c r="Y29" i="10"/>
  <c r="X29" i="10"/>
  <c r="W29" i="10"/>
  <c r="T29" i="10"/>
  <c r="S29" i="10"/>
  <c r="DS28" i="10"/>
  <c r="DR28" i="10"/>
  <c r="DP28" i="10"/>
  <c r="DO28" i="10"/>
  <c r="DM28" i="10"/>
  <c r="DL28" i="10"/>
  <c r="DK28" i="10"/>
  <c r="CU28" i="10"/>
  <c r="CV28" i="10" s="1"/>
  <c r="CT28" i="10"/>
  <c r="CR28" i="10"/>
  <c r="CQ28" i="10"/>
  <c r="CS28" i="10" s="1"/>
  <c r="CO28" i="10"/>
  <c r="CN28" i="10"/>
  <c r="CL28" i="10"/>
  <c r="CK28" i="10"/>
  <c r="CM28" i="10" s="1"/>
  <c r="CI28" i="10"/>
  <c r="CH28" i="10"/>
  <c r="CF28" i="10"/>
  <c r="CG28" i="10" s="1"/>
  <c r="DQ28" i="10" s="1"/>
  <c r="CE28" i="10"/>
  <c r="CC28" i="10"/>
  <c r="BZ28" i="10"/>
  <c r="BY28" i="10"/>
  <c r="CA28" i="10" s="1"/>
  <c r="BX28" i="10"/>
  <c r="BW28" i="10"/>
  <c r="BV28" i="10"/>
  <c r="BU28" i="10"/>
  <c r="BT28" i="10"/>
  <c r="BS28" i="10"/>
  <c r="BC28" i="10"/>
  <c r="BD28" i="10" s="1"/>
  <c r="BB28" i="10"/>
  <c r="BA28" i="10"/>
  <c r="CB28" i="10" s="1"/>
  <c r="AB28" i="10"/>
  <c r="AA28" i="10"/>
  <c r="Z28" i="10"/>
  <c r="Y28" i="10"/>
  <c r="X28" i="10"/>
  <c r="W28" i="10"/>
  <c r="U28" i="10"/>
  <c r="T28" i="10"/>
  <c r="DR27" i="10"/>
  <c r="DO27" i="10"/>
  <c r="DL27" i="10"/>
  <c r="DK27" i="10"/>
  <c r="CU27" i="10"/>
  <c r="CV27" i="10" s="1"/>
  <c r="CT27" i="10"/>
  <c r="CR27" i="10"/>
  <c r="CQ27" i="10"/>
  <c r="CO27" i="10"/>
  <c r="CN27" i="10"/>
  <c r="CM27" i="10"/>
  <c r="CL27" i="10"/>
  <c r="CK27" i="10"/>
  <c r="CI27" i="10"/>
  <c r="CH27" i="10"/>
  <c r="CJ27" i="10" s="1"/>
  <c r="CF27" i="10"/>
  <c r="CE27" i="10"/>
  <c r="CG27" i="10" s="1"/>
  <c r="CC27" i="10"/>
  <c r="CD27" i="10" s="1"/>
  <c r="CB27" i="10"/>
  <c r="BZ27" i="10"/>
  <c r="BY27" i="10"/>
  <c r="CA27" i="10" s="1"/>
  <c r="BW27" i="10"/>
  <c r="BV27" i="10"/>
  <c r="BT27" i="10"/>
  <c r="BS27" i="10"/>
  <c r="BR27" i="10"/>
  <c r="BQ27" i="10"/>
  <c r="BP27" i="10"/>
  <c r="BO27" i="10"/>
  <c r="BC27" i="10"/>
  <c r="BD27" i="10" s="1"/>
  <c r="BB27" i="10"/>
  <c r="BA27" i="10"/>
  <c r="AB27" i="10"/>
  <c r="AA27" i="10"/>
  <c r="Z27" i="10"/>
  <c r="Y27" i="10"/>
  <c r="V27" i="10"/>
  <c r="U27" i="10"/>
  <c r="T27" i="10"/>
  <c r="S27" i="10"/>
  <c r="DR26" i="10"/>
  <c r="DO26" i="10"/>
  <c r="DL26" i="10"/>
  <c r="CU26" i="10"/>
  <c r="CT26" i="10"/>
  <c r="CR26" i="10"/>
  <c r="CQ26" i="10"/>
  <c r="CS26" i="10" s="1"/>
  <c r="CO26" i="10"/>
  <c r="CN26" i="10"/>
  <c r="CP26" i="10" s="1"/>
  <c r="CM26" i="10"/>
  <c r="CL26" i="10"/>
  <c r="CK26" i="10"/>
  <c r="CI26" i="10"/>
  <c r="CH26" i="10"/>
  <c r="CF26" i="10"/>
  <c r="CE26" i="10"/>
  <c r="CD26" i="10"/>
  <c r="CC26" i="10"/>
  <c r="CB26" i="10"/>
  <c r="BZ26" i="10"/>
  <c r="CA26" i="10" s="1"/>
  <c r="BY26" i="10"/>
  <c r="BC26" i="10"/>
  <c r="BD26" i="10" s="1"/>
  <c r="BB26" i="10"/>
  <c r="BA26" i="10"/>
  <c r="U26" i="10"/>
  <c r="T26" i="10"/>
  <c r="S26" i="10"/>
  <c r="DS25" i="10"/>
  <c r="DT25" i="10" s="1"/>
  <c r="DR25" i="10"/>
  <c r="DP25" i="10"/>
  <c r="DO25" i="10"/>
  <c r="DL25" i="10"/>
  <c r="DK25" i="10"/>
  <c r="CU25" i="10"/>
  <c r="CT25" i="10"/>
  <c r="CR25" i="10"/>
  <c r="CQ25" i="10"/>
  <c r="CS25" i="10" s="1"/>
  <c r="CO25" i="10"/>
  <c r="CN25" i="10"/>
  <c r="CP25" i="10" s="1"/>
  <c r="CL25" i="10"/>
  <c r="CM25" i="10" s="1"/>
  <c r="CK25" i="10"/>
  <c r="CI25" i="10"/>
  <c r="CH25" i="10"/>
  <c r="CF25" i="10"/>
  <c r="CE25" i="10"/>
  <c r="CG25" i="10" s="1"/>
  <c r="DQ25" i="10" s="1"/>
  <c r="CC25" i="10"/>
  <c r="CD25" i="10" s="1"/>
  <c r="CB25" i="10"/>
  <c r="BZ25" i="10"/>
  <c r="BY25" i="10"/>
  <c r="CA25" i="10" s="1"/>
  <c r="BW25" i="10"/>
  <c r="BT25" i="10"/>
  <c r="BS25" i="10"/>
  <c r="BC25" i="10"/>
  <c r="BD25" i="10" s="1"/>
  <c r="BB25" i="10"/>
  <c r="BA25" i="10"/>
  <c r="AB25" i="10"/>
  <c r="AA25" i="10"/>
  <c r="X25" i="10"/>
  <c r="W25" i="10"/>
  <c r="U25" i="10"/>
  <c r="T25" i="10"/>
  <c r="S25" i="10"/>
  <c r="DS24" i="10"/>
  <c r="DR24" i="10"/>
  <c r="DP24" i="10"/>
  <c r="DO24" i="10"/>
  <c r="DL24" i="10"/>
  <c r="DK24" i="10"/>
  <c r="CV24" i="10"/>
  <c r="CU24" i="10"/>
  <c r="CT24" i="10"/>
  <c r="CR24" i="10"/>
  <c r="CS24" i="10" s="1"/>
  <c r="CQ24" i="10"/>
  <c r="CO24" i="10"/>
  <c r="CN24" i="10"/>
  <c r="CP24" i="10" s="1"/>
  <c r="CL24" i="10"/>
  <c r="CK24" i="10"/>
  <c r="CM24" i="10" s="1"/>
  <c r="CI24" i="10"/>
  <c r="CH24" i="10"/>
  <c r="CJ24" i="10" s="1"/>
  <c r="CF24" i="10"/>
  <c r="CE24" i="10"/>
  <c r="CC24" i="10"/>
  <c r="BZ24" i="10"/>
  <c r="CA24" i="10" s="1"/>
  <c r="BY24" i="10"/>
  <c r="BX24" i="10"/>
  <c r="BW24" i="10"/>
  <c r="BV24" i="10"/>
  <c r="BT24" i="10"/>
  <c r="BS24" i="10"/>
  <c r="BC24" i="10"/>
  <c r="BD24" i="10" s="1"/>
  <c r="BB24" i="10"/>
  <c r="BA24" i="10"/>
  <c r="CB24" i="10" s="1"/>
  <c r="AB24" i="10"/>
  <c r="AA24" i="10"/>
  <c r="Z24" i="10"/>
  <c r="Y24" i="10"/>
  <c r="U24" i="10"/>
  <c r="T24" i="10"/>
  <c r="S24" i="10"/>
  <c r="DR23" i="10"/>
  <c r="DO23" i="10"/>
  <c r="DL23" i="10"/>
  <c r="DK23" i="10"/>
  <c r="CU23" i="10"/>
  <c r="CT23" i="10"/>
  <c r="CV23" i="10" s="1"/>
  <c r="CR23" i="10"/>
  <c r="CQ23" i="10"/>
  <c r="CS23" i="10" s="1"/>
  <c r="CO23" i="10"/>
  <c r="CN23" i="10"/>
  <c r="CL23" i="10"/>
  <c r="CK23" i="10"/>
  <c r="CI23" i="10"/>
  <c r="CH23" i="10"/>
  <c r="CF23" i="10"/>
  <c r="CG23" i="10" s="1"/>
  <c r="CE23" i="10"/>
  <c r="CC23" i="10"/>
  <c r="CB23" i="10"/>
  <c r="CD23" i="10" s="1"/>
  <c r="BZ23" i="10"/>
  <c r="BY23" i="10"/>
  <c r="CA23" i="10" s="1"/>
  <c r="DQ23" i="10" s="1"/>
  <c r="BW23" i="10"/>
  <c r="BV23" i="10"/>
  <c r="BT23" i="10"/>
  <c r="BS23" i="10"/>
  <c r="BC23" i="10"/>
  <c r="BD23" i="10" s="1"/>
  <c r="BB23" i="10"/>
  <c r="BA23" i="10"/>
  <c r="AB23" i="10"/>
  <c r="AA23" i="10"/>
  <c r="Z23" i="10"/>
  <c r="Y23" i="10"/>
  <c r="U23" i="10"/>
  <c r="DR22" i="10"/>
  <c r="DP22" i="10"/>
  <c r="DQ22" i="10" s="1"/>
  <c r="DO22" i="10"/>
  <c r="DL22" i="10"/>
  <c r="DK22" i="10"/>
  <c r="BB22" i="10"/>
  <c r="DR21" i="10"/>
  <c r="DO21" i="10"/>
  <c r="DL21" i="10"/>
  <c r="DK21" i="10"/>
  <c r="CU21" i="10"/>
  <c r="CT21" i="10"/>
  <c r="CR21" i="10"/>
  <c r="CQ21" i="10"/>
  <c r="CO21" i="10"/>
  <c r="CN21" i="10"/>
  <c r="CP21" i="10" s="1"/>
  <c r="CL21" i="10"/>
  <c r="CK21" i="10"/>
  <c r="CI21" i="10"/>
  <c r="CH21" i="10"/>
  <c r="CG21" i="10"/>
  <c r="CF21" i="10"/>
  <c r="CE21" i="10"/>
  <c r="CC21" i="10"/>
  <c r="CD21" i="10" s="1"/>
  <c r="CB21" i="10"/>
  <c r="BZ21" i="10"/>
  <c r="BX21" i="10"/>
  <c r="BW21" i="10"/>
  <c r="BV21" i="10"/>
  <c r="BU21" i="10"/>
  <c r="BT21" i="10"/>
  <c r="BS21" i="10"/>
  <c r="BC21" i="10"/>
  <c r="BD21" i="10" s="1"/>
  <c r="BB21" i="10"/>
  <c r="BA21" i="10"/>
  <c r="Z21" i="10"/>
  <c r="Y21" i="10"/>
  <c r="X21" i="10"/>
  <c r="W21" i="10"/>
  <c r="U21" i="10"/>
  <c r="BY21" i="10" s="1"/>
  <c r="DR20" i="10"/>
  <c r="DO20" i="10"/>
  <c r="DL20" i="10"/>
  <c r="DK20" i="10"/>
  <c r="CU20" i="10"/>
  <c r="CT20" i="10"/>
  <c r="CV20" i="10" s="1"/>
  <c r="CR20" i="10"/>
  <c r="CQ20" i="10"/>
  <c r="CS20" i="10" s="1"/>
  <c r="DQ20" i="10" s="1"/>
  <c r="CO20" i="10"/>
  <c r="CP20" i="10" s="1"/>
  <c r="CN20" i="10"/>
  <c r="CL20" i="10"/>
  <c r="CK20" i="10"/>
  <c r="CM20" i="10" s="1"/>
  <c r="CI20" i="10"/>
  <c r="CH20" i="10"/>
  <c r="CF20" i="10"/>
  <c r="CE20" i="10"/>
  <c r="CD20" i="10"/>
  <c r="CC20" i="10"/>
  <c r="CB20" i="10"/>
  <c r="BZ20" i="10"/>
  <c r="BY20" i="10"/>
  <c r="BS20" i="10"/>
  <c r="BO20" i="10"/>
  <c r="BC20" i="10"/>
  <c r="BD20" i="10" s="1"/>
  <c r="BB20" i="10"/>
  <c r="BA20" i="10"/>
  <c r="X20" i="10"/>
  <c r="W20" i="10"/>
  <c r="U20" i="10"/>
  <c r="T20" i="10"/>
  <c r="S20" i="10"/>
  <c r="DR19" i="10"/>
  <c r="DO19" i="10"/>
  <c r="DL19" i="10"/>
  <c r="DK19" i="10"/>
  <c r="CU19" i="10"/>
  <c r="CT19" i="10"/>
  <c r="CS19" i="10"/>
  <c r="CR19" i="10"/>
  <c r="CQ19" i="10"/>
  <c r="CO19" i="10"/>
  <c r="CN19" i="10"/>
  <c r="CP19" i="10" s="1"/>
  <c r="CL19" i="10"/>
  <c r="CK19" i="10"/>
  <c r="CI19" i="10"/>
  <c r="CF19" i="10"/>
  <c r="CE19" i="10"/>
  <c r="CC19" i="10"/>
  <c r="BZ19" i="10"/>
  <c r="BU19" i="10"/>
  <c r="BR19" i="10"/>
  <c r="BQ19" i="10"/>
  <c r="BP19" i="10"/>
  <c r="BO19" i="10"/>
  <c r="BC19" i="10"/>
  <c r="BD19" i="10" s="1"/>
  <c r="BB19" i="10"/>
  <c r="BA19" i="10"/>
  <c r="CB19" i="10" s="1"/>
  <c r="CD19" i="10" s="1"/>
  <c r="Z19" i="10"/>
  <c r="Y19" i="10"/>
  <c r="X19" i="10"/>
  <c r="W19" i="10"/>
  <c r="U19" i="10"/>
  <c r="S19" i="10"/>
  <c r="DR18" i="10"/>
  <c r="DO18" i="10"/>
  <c r="DL18" i="10"/>
  <c r="DK18" i="10"/>
  <c r="CU18" i="10"/>
  <c r="CT18" i="10"/>
  <c r="CV18" i="10" s="1"/>
  <c r="CR18" i="10"/>
  <c r="CQ18" i="10"/>
  <c r="CO18" i="10"/>
  <c r="CN18" i="10"/>
  <c r="CP18" i="10" s="1"/>
  <c r="CL18" i="10"/>
  <c r="CK18" i="10"/>
  <c r="CI18" i="10"/>
  <c r="CH18" i="10"/>
  <c r="CF18" i="10"/>
  <c r="CE18" i="10"/>
  <c r="CC18" i="10"/>
  <c r="CB18" i="10"/>
  <c r="CD18" i="10" s="1"/>
  <c r="BZ18" i="10"/>
  <c r="BS18" i="10"/>
  <c r="BC18" i="10"/>
  <c r="BD18" i="10" s="1"/>
  <c r="BB18" i="10"/>
  <c r="BA18" i="10"/>
  <c r="AB18" i="10"/>
  <c r="AA18" i="10"/>
  <c r="S18" i="10"/>
  <c r="BY18" i="10" s="1"/>
  <c r="CA18" i="10" s="1"/>
  <c r="DK17" i="10"/>
  <c r="CU17" i="10"/>
  <c r="CT17" i="10"/>
  <c r="CR17" i="10"/>
  <c r="CQ17" i="10"/>
  <c r="CO17" i="10"/>
  <c r="CN17" i="10"/>
  <c r="CP17" i="10" s="1"/>
  <c r="CL17" i="10"/>
  <c r="CM17" i="10" s="1"/>
  <c r="CK17" i="10"/>
  <c r="CI17" i="10"/>
  <c r="CH17" i="10"/>
  <c r="CF17" i="10"/>
  <c r="CE17" i="10"/>
  <c r="CG17" i="10" s="1"/>
  <c r="CC17" i="10"/>
  <c r="CB17" i="10"/>
  <c r="CA17" i="10"/>
  <c r="BZ17" i="10"/>
  <c r="BY17" i="10"/>
  <c r="BS17" i="10"/>
  <c r="BO17" i="10"/>
  <c r="BC17" i="10"/>
  <c r="BD17" i="10" s="1"/>
  <c r="BB17" i="10"/>
  <c r="BA17" i="10"/>
  <c r="AB17" i="10"/>
  <c r="AA17" i="10"/>
  <c r="U17" i="10"/>
  <c r="T17" i="10"/>
  <c r="S17" i="10"/>
  <c r="DR16" i="10"/>
  <c r="DQ16" i="10"/>
  <c r="DO16" i="10"/>
  <c r="DN16" i="10"/>
  <c r="DL16" i="10"/>
  <c r="DK16" i="10"/>
  <c r="DR15" i="10"/>
  <c r="DP15" i="10"/>
  <c r="DQ15" i="10" s="1"/>
  <c r="DO15" i="10"/>
  <c r="DN15" i="10"/>
  <c r="DM15" i="10"/>
  <c r="DL15" i="10"/>
  <c r="DK15" i="10"/>
  <c r="DR14" i="10"/>
  <c r="DO14" i="10"/>
  <c r="DM14" i="10"/>
  <c r="DL14" i="10"/>
  <c r="DK14" i="10"/>
  <c r="CU14" i="10"/>
  <c r="CT14" i="10"/>
  <c r="CV14" i="10" s="1"/>
  <c r="CR14" i="10"/>
  <c r="CQ14" i="10"/>
  <c r="CO14" i="10"/>
  <c r="CN14" i="10"/>
  <c r="CP14" i="10" s="1"/>
  <c r="DQ14" i="10" s="1"/>
  <c r="CL14" i="10"/>
  <c r="CK14" i="10"/>
  <c r="CI14" i="10"/>
  <c r="CH14" i="10"/>
  <c r="CJ14" i="10" s="1"/>
  <c r="CF14" i="10"/>
  <c r="CE14" i="10"/>
  <c r="CG14" i="10" s="1"/>
  <c r="CD14" i="10"/>
  <c r="CC14" i="10"/>
  <c r="CB14" i="10"/>
  <c r="BZ14" i="10"/>
  <c r="BY14" i="10"/>
  <c r="CA14" i="10" s="1"/>
  <c r="BS14" i="10"/>
  <c r="BR14" i="10"/>
  <c r="BQ14" i="10"/>
  <c r="BP14" i="10"/>
  <c r="BO14" i="10"/>
  <c r="BC14" i="10"/>
  <c r="BD14" i="10" s="1"/>
  <c r="BB14" i="10"/>
  <c r="BA14" i="10"/>
  <c r="AB14" i="10"/>
  <c r="AA14" i="10"/>
  <c r="V14" i="10"/>
  <c r="U14" i="10"/>
  <c r="T14" i="10"/>
  <c r="S14" i="10"/>
  <c r="DR13" i="10"/>
  <c r="DO13" i="10"/>
  <c r="DL13" i="10"/>
  <c r="DK13" i="10"/>
  <c r="CU13" i="10"/>
  <c r="CT13" i="10"/>
  <c r="CS13" i="10"/>
  <c r="CR13" i="10"/>
  <c r="CQ13" i="10"/>
  <c r="CO13" i="10"/>
  <c r="CN13" i="10"/>
  <c r="CP13" i="10" s="1"/>
  <c r="CL13" i="10"/>
  <c r="CK13" i="10"/>
  <c r="CM13" i="10" s="1"/>
  <c r="CI13" i="10"/>
  <c r="CH13" i="10"/>
  <c r="CF13" i="10"/>
  <c r="CE13" i="10"/>
  <c r="CG13" i="10" s="1"/>
  <c r="CC13" i="10"/>
  <c r="BZ13" i="10"/>
  <c r="BC13" i="10"/>
  <c r="BD13" i="10" s="1"/>
  <c r="BB13" i="10"/>
  <c r="BA13" i="10"/>
  <c r="CB13" i="10" s="1"/>
  <c r="CD13" i="10" s="1"/>
  <c r="EG13" i="10" s="1"/>
  <c r="AB13" i="10"/>
  <c r="AA13" i="10"/>
  <c r="Z13" i="10"/>
  <c r="Y13" i="10"/>
  <c r="U13" i="10"/>
  <c r="T13" i="10"/>
  <c r="BY13" i="10" s="1"/>
  <c r="CA13" i="10" s="1"/>
  <c r="DR12" i="10"/>
  <c r="DO12" i="10"/>
  <c r="DL12" i="10"/>
  <c r="DK12" i="10"/>
  <c r="CU12" i="10"/>
  <c r="CT12" i="10"/>
  <c r="CR12" i="10"/>
  <c r="CQ12" i="10"/>
  <c r="CO12" i="10"/>
  <c r="CN12" i="10"/>
  <c r="CL12" i="10"/>
  <c r="CK12" i="10"/>
  <c r="CI12" i="10"/>
  <c r="CH12" i="10"/>
  <c r="CJ12" i="10" s="1"/>
  <c r="CF12" i="10"/>
  <c r="CE12" i="10"/>
  <c r="CG12" i="10" s="1"/>
  <c r="CC12" i="10"/>
  <c r="CB12" i="10"/>
  <c r="BZ12" i="10"/>
  <c r="BY12" i="10"/>
  <c r="BW12" i="10"/>
  <c r="BV12" i="10"/>
  <c r="BT12" i="10"/>
  <c r="BS12" i="10"/>
  <c r="BR12" i="10"/>
  <c r="BQ12" i="10"/>
  <c r="BP12" i="10"/>
  <c r="BO12" i="10"/>
  <c r="BC12" i="10"/>
  <c r="BD12" i="10" s="1"/>
  <c r="BB12" i="10"/>
  <c r="BA12" i="10"/>
  <c r="Z12" i="10"/>
  <c r="Y12" i="10"/>
  <c r="U12" i="10"/>
  <c r="T12" i="10"/>
  <c r="S12" i="10"/>
  <c r="DR11" i="10"/>
  <c r="DO11" i="10"/>
  <c r="DL11" i="10"/>
  <c r="DK11" i="10"/>
  <c r="CU11" i="10"/>
  <c r="CT11" i="10"/>
  <c r="CV11" i="10" s="1"/>
  <c r="CR11" i="10"/>
  <c r="CQ11" i="10"/>
  <c r="CS11" i="10" s="1"/>
  <c r="CO11" i="10"/>
  <c r="CP11" i="10" s="1"/>
  <c r="DQ11" i="10" s="1"/>
  <c r="CN11" i="10"/>
  <c r="CL11" i="10"/>
  <c r="CK11" i="10"/>
  <c r="CI11" i="10"/>
  <c r="CH11" i="10"/>
  <c r="CF11" i="10"/>
  <c r="CE11" i="10"/>
  <c r="CG11" i="10" s="1"/>
  <c r="CC11" i="10"/>
  <c r="CB11" i="10"/>
  <c r="BZ11" i="10"/>
  <c r="CA11" i="10" s="1"/>
  <c r="BY11" i="10"/>
  <c r="BT11" i="10"/>
  <c r="BS11" i="10"/>
  <c r="BR11" i="10"/>
  <c r="BQ11" i="10"/>
  <c r="BP11" i="10"/>
  <c r="BO11" i="10"/>
  <c r="BD11" i="10"/>
  <c r="BC11" i="10"/>
  <c r="BB11" i="10"/>
  <c r="BA11" i="10"/>
  <c r="AB11" i="10"/>
  <c r="AA11" i="10"/>
  <c r="Z11" i="10"/>
  <c r="Y11" i="10"/>
  <c r="U11" i="10"/>
  <c r="T11" i="10"/>
  <c r="S11" i="10"/>
  <c r="DR10" i="10"/>
  <c r="DO10" i="10"/>
  <c r="DL10" i="10"/>
  <c r="DK10" i="10"/>
  <c r="CU10" i="10"/>
  <c r="CT10" i="10"/>
  <c r="CV10" i="10" s="1"/>
  <c r="CR10" i="10"/>
  <c r="CQ10" i="10"/>
  <c r="CS10" i="10" s="1"/>
  <c r="CO10" i="10"/>
  <c r="CN10" i="10"/>
  <c r="CP10" i="10" s="1"/>
  <c r="CL10" i="10"/>
  <c r="CK10" i="10"/>
  <c r="CI10" i="10"/>
  <c r="CH10" i="10"/>
  <c r="CJ10" i="10" s="1"/>
  <c r="CF10" i="10"/>
  <c r="CE10" i="10"/>
  <c r="CG10" i="10" s="1"/>
  <c r="CC10" i="10"/>
  <c r="CB10" i="10"/>
  <c r="BZ10" i="10"/>
  <c r="BX10" i="10"/>
  <c r="BW10" i="10"/>
  <c r="BV10" i="10"/>
  <c r="BU10" i="10"/>
  <c r="BT10" i="10"/>
  <c r="BS10" i="10"/>
  <c r="BC10" i="10"/>
  <c r="BD10" i="10" s="1"/>
  <c r="BB10" i="10"/>
  <c r="BA10" i="10"/>
  <c r="AB10" i="10"/>
  <c r="AA10" i="10"/>
  <c r="Z10" i="10"/>
  <c r="Y10" i="10"/>
  <c r="U10" i="10"/>
  <c r="S10" i="10"/>
  <c r="BY10" i="10" s="1"/>
  <c r="CA10" i="10" s="1"/>
  <c r="DQ10" i="10" s="1"/>
  <c r="DR9" i="10"/>
  <c r="DO9" i="10"/>
  <c r="DK9" i="10"/>
  <c r="CU9" i="10"/>
  <c r="CT9" i="10"/>
  <c r="CV9" i="10" s="1"/>
  <c r="CR9" i="10"/>
  <c r="CQ9" i="10"/>
  <c r="CS9" i="10" s="1"/>
  <c r="CO9" i="10"/>
  <c r="CN9" i="10"/>
  <c r="CP9" i="10" s="1"/>
  <c r="CM9" i="10"/>
  <c r="CL9" i="10"/>
  <c r="CK9" i="10"/>
  <c r="CI9" i="10"/>
  <c r="CH9" i="10"/>
  <c r="CJ9" i="10" s="1"/>
  <c r="CF9" i="10"/>
  <c r="CE9" i="10"/>
  <c r="CC9" i="10"/>
  <c r="CD9" i="10" s="1"/>
  <c r="CB9" i="10"/>
  <c r="BZ9" i="10"/>
  <c r="BY9" i="10"/>
  <c r="BX9" i="10"/>
  <c r="BW9" i="10"/>
  <c r="BV9" i="10"/>
  <c r="BU9" i="10"/>
  <c r="BT9" i="10"/>
  <c r="BS9" i="10"/>
  <c r="BR9" i="10"/>
  <c r="BQ9" i="10"/>
  <c r="BP9" i="10"/>
  <c r="BO9" i="10"/>
  <c r="BC9" i="10"/>
  <c r="BD9" i="10" s="1"/>
  <c r="BB9" i="10"/>
  <c r="BA9" i="10"/>
  <c r="AB9" i="10"/>
  <c r="AA9" i="10"/>
  <c r="Z9" i="10"/>
  <c r="Y9" i="10"/>
  <c r="U9" i="10"/>
  <c r="T9" i="10"/>
  <c r="S9" i="10"/>
  <c r="DR8" i="10"/>
  <c r="DO8" i="10"/>
  <c r="DM8" i="10"/>
  <c r="DL8" i="10"/>
  <c r="DK8" i="10"/>
  <c r="CU8" i="10"/>
  <c r="CT8" i="10"/>
  <c r="CV8" i="10" s="1"/>
  <c r="CR8" i="10"/>
  <c r="CQ8" i="10"/>
  <c r="CS8" i="10" s="1"/>
  <c r="CO8" i="10"/>
  <c r="CN8" i="10"/>
  <c r="CP8" i="10" s="1"/>
  <c r="CL8" i="10"/>
  <c r="CK8" i="10"/>
  <c r="CM8" i="10" s="1"/>
  <c r="CI8" i="10"/>
  <c r="CH8" i="10"/>
  <c r="CG8" i="10"/>
  <c r="CF8" i="10"/>
  <c r="CE8" i="10"/>
  <c r="CC8" i="10"/>
  <c r="CB8" i="10"/>
  <c r="CD8" i="10" s="1"/>
  <c r="BZ8" i="10"/>
  <c r="BX8" i="10"/>
  <c r="BW8" i="10"/>
  <c r="BV8" i="10"/>
  <c r="BT8" i="10"/>
  <c r="BS8" i="10"/>
  <c r="BC8" i="10"/>
  <c r="BD8" i="10" s="1"/>
  <c r="BB8" i="10"/>
  <c r="BA8" i="10"/>
  <c r="AB8" i="10"/>
  <c r="AA8" i="10"/>
  <c r="Z8" i="10"/>
  <c r="Y8" i="10"/>
  <c r="X8" i="10"/>
  <c r="W8" i="10"/>
  <c r="T8" i="10"/>
  <c r="S8" i="10"/>
  <c r="DR7" i="10"/>
  <c r="DO7" i="10"/>
  <c r="DL7" i="10"/>
  <c r="DK7" i="10"/>
  <c r="CU7" i="10"/>
  <c r="CT7" i="10"/>
  <c r="CV7" i="10" s="1"/>
  <c r="CR7" i="10"/>
  <c r="CQ7" i="10"/>
  <c r="CS7" i="10" s="1"/>
  <c r="CO7" i="10"/>
  <c r="CP7" i="10" s="1"/>
  <c r="ET7" i="10" s="1"/>
  <c r="CN7" i="10"/>
  <c r="CL7" i="10"/>
  <c r="CK7" i="10"/>
  <c r="CM7" i="10" s="1"/>
  <c r="CI7" i="10"/>
  <c r="CH7" i="10"/>
  <c r="CJ7" i="10" s="1"/>
  <c r="CF7" i="10"/>
  <c r="CE7" i="10"/>
  <c r="CG7" i="10" s="1"/>
  <c r="CC7" i="10"/>
  <c r="CB7" i="10"/>
  <c r="BZ7" i="10"/>
  <c r="BY7" i="10"/>
  <c r="BW7" i="10"/>
  <c r="BV7" i="10"/>
  <c r="BT7" i="10"/>
  <c r="BS7" i="10"/>
  <c r="BR7" i="10"/>
  <c r="BQ7" i="10"/>
  <c r="BP7" i="10"/>
  <c r="BO7" i="10"/>
  <c r="BC7" i="10"/>
  <c r="BD7" i="10" s="1"/>
  <c r="BB7" i="10"/>
  <c r="BA7" i="10"/>
  <c r="AB7" i="10"/>
  <c r="AA7" i="10"/>
  <c r="Z7" i="10"/>
  <c r="Y7" i="10"/>
  <c r="V7" i="10"/>
  <c r="U7" i="10"/>
  <c r="T7" i="10"/>
  <c r="S7" i="10"/>
  <c r="DN31" i="10" l="1"/>
  <c r="BY8" i="10"/>
  <c r="CA8" i="10" s="1"/>
  <c r="ED8" i="10" s="1"/>
  <c r="CJ11" i="10"/>
  <c r="CA12" i="10"/>
  <c r="CV12" i="10"/>
  <c r="DN12" i="10" s="1"/>
  <c r="CS14" i="10"/>
  <c r="ED14" i="10" s="1"/>
  <c r="CJ17" i="10"/>
  <c r="CS17" i="10"/>
  <c r="CG18" i="10"/>
  <c r="CS21" i="10"/>
  <c r="CS36" i="10"/>
  <c r="CH54" i="10"/>
  <c r="CJ54" i="10" s="1"/>
  <c r="CG55" i="10"/>
  <c r="CD63" i="10"/>
  <c r="CV69" i="10"/>
  <c r="CM99" i="10"/>
  <c r="DQ99" i="10" s="1"/>
  <c r="DT28" i="10"/>
  <c r="DN8" i="10"/>
  <c r="CA9" i="10"/>
  <c r="CP28" i="10"/>
  <c r="CG29" i="10"/>
  <c r="CV57" i="10"/>
  <c r="CS12" i="10"/>
  <c r="CA7" i="10"/>
  <c r="CD7" i="10"/>
  <c r="CM11" i="10"/>
  <c r="CD12" i="10"/>
  <c r="CJ18" i="10"/>
  <c r="CG20" i="10"/>
  <c r="CJ21" i="10"/>
  <c r="CV21" i="10"/>
  <c r="CJ23" i="10"/>
  <c r="CV30" i="10"/>
  <c r="CA32" i="10"/>
  <c r="CV34" i="10"/>
  <c r="CA36" i="10"/>
  <c r="CD37" i="10"/>
  <c r="CS44" i="10"/>
  <c r="CG47" i="10"/>
  <c r="DN47" i="10" s="1"/>
  <c r="CV51" i="10"/>
  <c r="CV54" i="10"/>
  <c r="DN54" i="10" s="1"/>
  <c r="CJ55" i="10"/>
  <c r="CJ61" i="10"/>
  <c r="CA69" i="10"/>
  <c r="CJ92" i="10"/>
  <c r="CJ8" i="10"/>
  <c r="CP12" i="10"/>
  <c r="CD17" i="10"/>
  <c r="CM18" i="10"/>
  <c r="CV19" i="10"/>
  <c r="DT19" i="10" s="1"/>
  <c r="CJ20" i="10"/>
  <c r="CM23" i="10"/>
  <c r="CG26" i="10"/>
  <c r="CP27" i="10"/>
  <c r="DN27" i="10" s="1"/>
  <c r="CJ28" i="10"/>
  <c r="CV29" i="10"/>
  <c r="CJ40" i="10"/>
  <c r="BY41" i="10"/>
  <c r="CA41" i="10" s="1"/>
  <c r="CG31" i="10"/>
  <c r="CV32" i="10"/>
  <c r="CG39" i="10"/>
  <c r="CJ41" i="10"/>
  <c r="CA44" i="10"/>
  <c r="CM46" i="10"/>
  <c r="CJ49" i="10"/>
  <c r="CP30" i="10"/>
  <c r="CV60" i="10"/>
  <c r="CP72" i="10"/>
  <c r="CP95" i="10"/>
  <c r="DQ107" i="10"/>
  <c r="CP126" i="10"/>
  <c r="CP32" i="10"/>
  <c r="DT32" i="10" s="1"/>
  <c r="CM36" i="10"/>
  <c r="CV37" i="10"/>
  <c r="CV40" i="10"/>
  <c r="CJ45" i="10"/>
  <c r="BY48" i="10"/>
  <c r="CA48" i="10" s="1"/>
  <c r="CD51" i="10"/>
  <c r="CA52" i="10"/>
  <c r="ET52" i="10" s="1"/>
  <c r="CP53" i="10"/>
  <c r="CM56" i="10"/>
  <c r="CD61" i="10"/>
  <c r="EG61" i="10" s="1"/>
  <c r="CJ64" i="10"/>
  <c r="CP65" i="10"/>
  <c r="CP66" i="10"/>
  <c r="CM69" i="10"/>
  <c r="CD76" i="10"/>
  <c r="CM77" i="10"/>
  <c r="CP79" i="10"/>
  <c r="CM85" i="10"/>
  <c r="CS87" i="10"/>
  <c r="CP88" i="10"/>
  <c r="CG89" i="10"/>
  <c r="DT89" i="10" s="1"/>
  <c r="CV90" i="10"/>
  <c r="CJ95" i="10"/>
  <c r="CV96" i="10"/>
  <c r="DQ97" i="10"/>
  <c r="CD98" i="10"/>
  <c r="CG99" i="10"/>
  <c r="DT99" i="10" s="1"/>
  <c r="CM101" i="10"/>
  <c r="CJ103" i="10"/>
  <c r="CG105" i="10"/>
  <c r="DQ105" i="10" s="1"/>
  <c r="CP105" i="10"/>
  <c r="CA106" i="10"/>
  <c r="CM106" i="10"/>
  <c r="CD107" i="10"/>
  <c r="DT107" i="10" s="1"/>
  <c r="CS108" i="10"/>
  <c r="CM109" i="10"/>
  <c r="CV109" i="10"/>
  <c r="BY110" i="10"/>
  <c r="CA110" i="10" s="1"/>
  <c r="CS122" i="10"/>
  <c r="ED122" i="10" s="1"/>
  <c r="CJ123" i="10"/>
  <c r="CS123" i="10"/>
  <c r="DN123" i="10" s="1"/>
  <c r="BY125" i="10"/>
  <c r="CA125" i="10" s="1"/>
  <c r="DQ125" i="10" s="1"/>
  <c r="CD125" i="10"/>
  <c r="CM125" i="10"/>
  <c r="CS126" i="10"/>
  <c r="CP129" i="10"/>
  <c r="CG9" i="10"/>
  <c r="CM10" i="10"/>
  <c r="CD11" i="10"/>
  <c r="CJ13" i="10"/>
  <c r="CS18" i="10"/>
  <c r="DQ18" i="10" s="1"/>
  <c r="BY19" i="10"/>
  <c r="CG19" i="10"/>
  <c r="CH19" i="10" s="1"/>
  <c r="CJ19" i="10" s="1"/>
  <c r="CJ25" i="10"/>
  <c r="CJ26" i="10"/>
  <c r="CS27" i="10"/>
  <c r="CD28" i="10"/>
  <c r="CV31" i="10"/>
  <c r="CG32" i="10"/>
  <c r="CV33" i="10"/>
  <c r="CD36" i="10"/>
  <c r="CV42" i="10"/>
  <c r="CJ43" i="10"/>
  <c r="CV45" i="10"/>
  <c r="BY51" i="10"/>
  <c r="CA51" i="10" s="1"/>
  <c r="DQ51" i="10" s="1"/>
  <c r="CP51" i="10"/>
  <c r="ET51" i="10" s="1"/>
  <c r="CM52" i="10"/>
  <c r="CG53" i="10"/>
  <c r="CS55" i="10"/>
  <c r="CS59" i="10"/>
  <c r="BY60" i="10"/>
  <c r="CA60" i="10" s="1"/>
  <c r="DQ60" i="10" s="1"/>
  <c r="CA68" i="10"/>
  <c r="CS71" i="10"/>
  <c r="CP77" i="10"/>
  <c r="CG88" i="10"/>
  <c r="BY92" i="10"/>
  <c r="CA92" i="10" s="1"/>
  <c r="CV93" i="10"/>
  <c r="CM103" i="10"/>
  <c r="CM107" i="10"/>
  <c r="CV107" i="10"/>
  <c r="CA108" i="10"/>
  <c r="CP111" i="10"/>
  <c r="CP125" i="10"/>
  <c r="CD89" i="10"/>
  <c r="EG89" i="10" s="1"/>
  <c r="ED104" i="10"/>
  <c r="ED105" i="10"/>
  <c r="DN108" i="10"/>
  <c r="CD24" i="10"/>
  <c r="DQ24" i="10" s="1"/>
  <c r="CV25" i="10"/>
  <c r="CV26" i="10"/>
  <c r="DN26" i="10" s="1"/>
  <c r="BY29" i="10"/>
  <c r="CA29" i="10" s="1"/>
  <c r="ED29" i="10" s="1"/>
  <c r="CD29" i="10"/>
  <c r="DQ29" i="10" s="1"/>
  <c r="CM29" i="10"/>
  <c r="CD39" i="10"/>
  <c r="CG40" i="10"/>
  <c r="CV41" i="10"/>
  <c r="CM43" i="10"/>
  <c r="CP44" i="10"/>
  <c r="CJ46" i="10"/>
  <c r="CG57" i="10"/>
  <c r="CA59" i="10"/>
  <c r="CV59" i="10"/>
  <c r="DN59" i="10" s="1"/>
  <c r="CA62" i="10"/>
  <c r="CP63" i="10"/>
  <c r="CG65" i="10"/>
  <c r="CG66" i="10"/>
  <c r="CD68" i="10"/>
  <c r="CV68" i="10"/>
  <c r="CA72" i="10"/>
  <c r="CJ76" i="10"/>
  <c r="CS77" i="10"/>
  <c r="ED79" i="10"/>
  <c r="CP80" i="10"/>
  <c r="ED80" i="10" s="1"/>
  <c r="CJ81" i="10"/>
  <c r="CS81" i="10"/>
  <c r="CV84" i="10"/>
  <c r="CG85" i="10"/>
  <c r="CJ87" i="10"/>
  <c r="CJ88" i="10"/>
  <c r="DN88" i="10" s="1"/>
  <c r="CM89" i="10"/>
  <c r="CD90" i="10"/>
  <c r="CM90" i="10"/>
  <c r="CV91" i="10"/>
  <c r="CM96" i="10"/>
  <c r="DT96" i="10" s="1"/>
  <c r="CM97" i="10"/>
  <c r="CJ98" i="10"/>
  <c r="CP103" i="10"/>
  <c r="DN104" i="10"/>
  <c r="CD108" i="10"/>
  <c r="CM108" i="10"/>
  <c r="CD109" i="10"/>
  <c r="CJ122" i="10"/>
  <c r="CA123" i="10"/>
  <c r="CG125" i="10"/>
  <c r="CS125" i="10"/>
  <c r="CD127" i="10"/>
  <c r="CG44" i="10"/>
  <c r="CA46" i="10"/>
  <c r="CD50" i="10"/>
  <c r="CD55" i="10"/>
  <c r="CS57" i="10"/>
  <c r="DN57" i="10" s="1"/>
  <c r="CP58" i="10"/>
  <c r="CD60" i="10"/>
  <c r="CV62" i="10"/>
  <c r="CS63" i="10"/>
  <c r="DQ63" i="10"/>
  <c r="CD64" i="10"/>
  <c r="DT64" i="10" s="1"/>
  <c r="CJ65" i="10"/>
  <c r="CJ66" i="10"/>
  <c r="CS69" i="10"/>
  <c r="CD71" i="10"/>
  <c r="ED71" i="10" s="1"/>
  <c r="CM72" i="10"/>
  <c r="CV76" i="10"/>
  <c r="CV79" i="10"/>
  <c r="CA81" i="10"/>
  <c r="CV81" i="10"/>
  <c r="CA89" i="10"/>
  <c r="ED89" i="10" s="1"/>
  <c r="CP90" i="10"/>
  <c r="CM91" i="10"/>
  <c r="CG92" i="10"/>
  <c r="CS94" i="10"/>
  <c r="CV99" i="10"/>
  <c r="CP100" i="10"/>
  <c r="CG109" i="10"/>
  <c r="CM110" i="10"/>
  <c r="CM122" i="10"/>
  <c r="CD123" i="10"/>
  <c r="CJ129" i="10"/>
  <c r="CM54" i="10"/>
  <c r="CS58" i="10"/>
  <c r="CM59" i="10"/>
  <c r="CV63" i="10"/>
  <c r="BY64" i="10"/>
  <c r="CA64" i="10" s="1"/>
  <c r="DQ64" i="10" s="1"/>
  <c r="CG64" i="10"/>
  <c r="CM65" i="10"/>
  <c r="BY66" i="10"/>
  <c r="CA66" i="10" s="1"/>
  <c r="CS73" i="10"/>
  <c r="CD79" i="10"/>
  <c r="CJ80" i="10"/>
  <c r="CD81" i="10"/>
  <c r="CM84" i="10"/>
  <c r="CP87" i="10"/>
  <c r="CA88" i="10"/>
  <c r="CV88" i="10"/>
  <c r="CS90" i="10"/>
  <c r="CP91" i="10"/>
  <c r="CP93" i="10"/>
  <c r="DT93" i="10" s="1"/>
  <c r="CG96" i="10"/>
  <c r="CS96" i="10"/>
  <c r="CG103" i="10"/>
  <c r="DN103" i="10" s="1"/>
  <c r="CD105" i="10"/>
  <c r="CG107" i="10"/>
  <c r="CJ109" i="10"/>
  <c r="CV111" i="10"/>
  <c r="CD122" i="10"/>
  <c r="CP122" i="10"/>
  <c r="CJ127" i="10"/>
  <c r="CS127" i="10"/>
  <c r="DQ127" i="10" s="1"/>
  <c r="CM129" i="10"/>
  <c r="CS130" i="10"/>
  <c r="ED28" i="10"/>
  <c r="DN28" i="10"/>
  <c r="ET32" i="10"/>
  <c r="ED32" i="10"/>
  <c r="DN32" i="10"/>
  <c r="ET48" i="10"/>
  <c r="ED48" i="10"/>
  <c r="EJ71" i="10"/>
  <c r="DT71" i="10"/>
  <c r="DQ13" i="10"/>
  <c r="CM19" i="10"/>
  <c r="CA21" i="10"/>
  <c r="DQ21" i="10" s="1"/>
  <c r="CM21" i="10"/>
  <c r="DN29" i="10"/>
  <c r="CD34" i="10"/>
  <c r="DT34" i="10" s="1"/>
  <c r="ED37" i="10"/>
  <c r="CP41" i="10"/>
  <c r="CP42" i="10"/>
  <c r="CD43" i="10"/>
  <c r="CJ53" i="10"/>
  <c r="ET77" i="10"/>
  <c r="ED77" i="10"/>
  <c r="DN77" i="10"/>
  <c r="ED56" i="10"/>
  <c r="DN56" i="10"/>
  <c r="CV17" i="10"/>
  <c r="CA20" i="10"/>
  <c r="CD30" i="10"/>
  <c r="CJ32" i="10"/>
  <c r="CA33" i="10"/>
  <c r="DT33" i="10"/>
  <c r="CA37" i="10"/>
  <c r="ET57" i="10"/>
  <c r="ET13" i="10"/>
  <c r="DN13" i="10"/>
  <c r="ED13" i="10"/>
  <c r="EJ33" i="10"/>
  <c r="DN48" i="10"/>
  <c r="ET93" i="10"/>
  <c r="ED93" i="10"/>
  <c r="DN93" i="10"/>
  <c r="ED111" i="10"/>
  <c r="DN7" i="10"/>
  <c r="ED7" i="10"/>
  <c r="CV13" i="10"/>
  <c r="EW13" i="10"/>
  <c r="CA19" i="10"/>
  <c r="CP23" i="10"/>
  <c r="CP34" i="10"/>
  <c r="ET41" i="10"/>
  <c r="ED41" i="10"/>
  <c r="DN41" i="10"/>
  <c r="EG42" i="10"/>
  <c r="ED42" i="10"/>
  <c r="DN42" i="10"/>
  <c r="DN43" i="10"/>
  <c r="ED43" i="10"/>
  <c r="CA57" i="10"/>
  <c r="DQ72" i="10"/>
  <c r="ED109" i="10"/>
  <c r="DN109" i="10"/>
  <c r="CG24" i="10"/>
  <c r="DT24" i="10" s="1"/>
  <c r="DT29" i="10"/>
  <c r="CA47" i="10"/>
  <c r="CJ48" i="10"/>
  <c r="CD49" i="10"/>
  <c r="CD54" i="10"/>
  <c r="DN55" i="10"/>
  <c r="ET55" i="10"/>
  <c r="ED55" i="10"/>
  <c r="DN50" i="10"/>
  <c r="ET50" i="10"/>
  <c r="ED50" i="10"/>
  <c r="CD10" i="10"/>
  <c r="CM12" i="10"/>
  <c r="CM14" i="10"/>
  <c r="DN30" i="10"/>
  <c r="ED30" i="10"/>
  <c r="CA31" i="10"/>
  <c r="DQ31" i="10" s="1"/>
  <c r="EG32" i="10"/>
  <c r="DQ32" i="10"/>
  <c r="CG36" i="10"/>
  <c r="CS50" i="10"/>
  <c r="ED51" i="10"/>
  <c r="DN51" i="10"/>
  <c r="ED46" i="10"/>
  <c r="DT68" i="10"/>
  <c r="DQ84" i="10"/>
  <c r="DQ90" i="10"/>
  <c r="CA95" i="10"/>
  <c r="CJ104" i="10"/>
  <c r="DN106" i="10"/>
  <c r="ET106" i="10"/>
  <c r="ED106" i="10"/>
  <c r="CP108" i="10"/>
  <c r="EG111" i="10"/>
  <c r="ET46" i="10"/>
  <c r="CS60" i="10"/>
  <c r="CP71" i="10"/>
  <c r="CD72" i="10"/>
  <c r="CD85" i="10"/>
  <c r="CG94" i="10"/>
  <c r="EJ97" i="10"/>
  <c r="DT97" i="10"/>
  <c r="ED97" i="10"/>
  <c r="ED98" i="10"/>
  <c r="CS102" i="10"/>
  <c r="EG104" i="10"/>
  <c r="CD129" i="10"/>
  <c r="CP59" i="10"/>
  <c r="CP61" i="10"/>
  <c r="CP69" i="10"/>
  <c r="CP73" i="10"/>
  <c r="ED84" i="10"/>
  <c r="ED128" i="10"/>
  <c r="CM58" i="10"/>
  <c r="CM66" i="10"/>
  <c r="DQ89" i="10"/>
  <c r="EW89" i="10"/>
  <c r="EW92" i="10"/>
  <c r="EG92" i="10"/>
  <c r="DQ92" i="10"/>
  <c r="ET96" i="10"/>
  <c r="ED96" i="10"/>
  <c r="CA98" i="10"/>
  <c r="CD100" i="10"/>
  <c r="CA109" i="10"/>
  <c r="DQ128" i="10"/>
  <c r="EG128" i="10"/>
  <c r="DQ71" i="10"/>
  <c r="EG71" i="10"/>
  <c r="ET87" i="10"/>
  <c r="ED87" i="10"/>
  <c r="ED90" i="10"/>
  <c r="ET90" i="10"/>
  <c r="DN94" i="10"/>
  <c r="ED94" i="10"/>
  <c r="DN97" i="10"/>
  <c r="CS105" i="10"/>
  <c r="DT105" i="10" s="1"/>
  <c r="CD106" i="10"/>
  <c r="CA107" i="10"/>
  <c r="DN110" i="10"/>
  <c r="ET110" i="10"/>
  <c r="CG122" i="10"/>
  <c r="ED123" i="10"/>
  <c r="CV128" i="10"/>
  <c r="DN76" i="10"/>
  <c r="ED76" i="10"/>
  <c r="DN80" i="10"/>
  <c r="ET80" i="10"/>
  <c r="DN129" i="10"/>
  <c r="ED129" i="10"/>
  <c r="CG130" i="10"/>
  <c r="DN65" i="10"/>
  <c r="CG80" i="10"/>
  <c r="DQ80" i="10" s="1"/>
  <c r="DN87" i="10"/>
  <c r="DN90" i="10"/>
  <c r="DN92" i="10"/>
  <c r="ET92" i="10"/>
  <c r="ED92" i="10"/>
  <c r="CJ96" i="10"/>
  <c r="CD103" i="10"/>
  <c r="CV123" i="10"/>
  <c r="CV127" i="10"/>
  <c r="ED130" i="10"/>
  <c r="DN130" i="10"/>
  <c r="ED99" i="10"/>
  <c r="ET99" i="10"/>
  <c r="DQ61" i="10" l="1"/>
  <c r="EG29" i="10"/>
  <c r="DN71" i="10"/>
  <c r="ET89" i="10"/>
  <c r="DN14" i="10"/>
  <c r="ET71" i="10"/>
  <c r="DN89" i="10"/>
  <c r="ET122" i="10"/>
  <c r="ET14" i="10"/>
  <c r="DN122" i="10"/>
  <c r="ED52" i="10"/>
  <c r="DN52" i="10"/>
  <c r="ED103" i="10"/>
  <c r="ED57" i="10"/>
  <c r="EG105" i="10"/>
  <c r="EG129" i="10"/>
  <c r="DQ129" i="10"/>
  <c r="ED33" i="10"/>
  <c r="DN33" i="10"/>
  <c r="ET33" i="10"/>
  <c r="EW30" i="10"/>
  <c r="EG30" i="10"/>
  <c r="DQ30" i="10"/>
  <c r="EJ103" i="10"/>
  <c r="DT103" i="10"/>
  <c r="ED69" i="10"/>
  <c r="DN69" i="10"/>
  <c r="ET69" i="10"/>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O5" i="4" l="1"/>
  <c r="BN5" i="4"/>
  <c r="BM5" i="4"/>
  <c r="BL5" i="4"/>
  <c r="BK5" i="4"/>
  <c r="BJ5" i="4"/>
  <c r="BO4" i="4"/>
  <c r="BN4" i="4"/>
  <c r="BM4" i="4"/>
  <c r="BL4" i="4"/>
  <c r="BK4" i="4"/>
  <c r="BJ4" i="4"/>
  <c r="BI4" i="4"/>
  <c r="BH4" i="4"/>
  <c r="BG4" i="4"/>
  <c r="BF4" i="4"/>
  <c r="BO3" i="4"/>
  <c r="BN3" i="4"/>
  <c r="BM3" i="4"/>
  <c r="BK3" i="4"/>
  <c r="BJ3" i="4"/>
  <c r="BN2" i="4"/>
  <c r="BM2" i="4"/>
  <c r="BK2" i="4"/>
  <c r="BJ2" i="4"/>
  <c r="BI2" i="4"/>
  <c r="BH2" i="4"/>
  <c r="BG2" i="4"/>
  <c r="BF2" i="4"/>
  <c r="S4" i="3" l="1"/>
  <c r="BM2" i="3" l="1"/>
  <c r="BL2" i="3"/>
  <c r="BJ2" i="3"/>
  <c r="B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3" authorId="0" shapeId="0" xr:uid="{E381CB4A-F36A-437C-92DF-628B18FD324A}">
      <text>
        <r>
          <rPr>
            <b/>
            <sz val="9"/>
            <color indexed="81"/>
            <rFont val="Tahoma"/>
            <family val="2"/>
          </rPr>
          <t>Author:</t>
        </r>
        <r>
          <rPr>
            <sz val="9"/>
            <color indexed="81"/>
            <rFont val="Tahoma"/>
            <family val="2"/>
          </rPr>
          <t xml:space="preserve">
No need to fill in when regular income = Y</t>
        </r>
      </text>
    </comment>
    <comment ref="AQ5" authorId="0" shapeId="0" xr:uid="{D6569CE4-5E4E-44C9-B244-BAB2B02A0D38}">
      <text>
        <r>
          <rPr>
            <b/>
            <sz val="9"/>
            <color indexed="81"/>
            <rFont val="Tahoma"/>
            <family val="2"/>
          </rPr>
          <t>Author:</t>
        </r>
        <r>
          <rPr>
            <sz val="9"/>
            <color indexed="81"/>
            <rFont val="Tahoma"/>
            <family val="2"/>
          </rPr>
          <t xml:space="preserve">
No needto fill in when regular income=Y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6" authorId="0" shapeId="0" xr:uid="{114E87E5-3D40-4535-A6D2-BFAD019CCDA2}">
      <text>
        <r>
          <rPr>
            <b/>
            <sz val="9"/>
            <color indexed="81"/>
            <rFont val="Tahoma"/>
            <family val="2"/>
          </rPr>
          <t>Author:</t>
        </r>
        <r>
          <rPr>
            <sz val="9"/>
            <color indexed="81"/>
            <rFont val="Tahoma"/>
            <family val="2"/>
          </rPr>
          <t xml:space="preserve">
This question only needs to be answered if regular income is No</t>
        </r>
      </text>
    </comment>
    <comment ref="AY29" authorId="0" shapeId="0" xr:uid="{BB24E5E4-B1D4-4BC0-B50A-6673193230A3}">
      <text>
        <r>
          <rPr>
            <b/>
            <sz val="9"/>
            <color indexed="81"/>
            <rFont val="Tahoma"/>
            <family val="2"/>
          </rPr>
          <t>Author:</t>
        </r>
        <r>
          <rPr>
            <sz val="9"/>
            <color indexed="81"/>
            <rFont val="Tahoma"/>
            <family val="2"/>
          </rPr>
          <t xml:space="preserve">
On UI, user confirms</t>
        </r>
      </text>
    </comment>
    <comment ref="AY30" authorId="0" shapeId="0" xr:uid="{D65F1DAA-F4C7-4036-ADB6-BCFEDE947548}">
      <text>
        <r>
          <rPr>
            <b/>
            <sz val="9"/>
            <color indexed="81"/>
            <rFont val="Tahoma"/>
            <family val="2"/>
          </rPr>
          <t>Author:</t>
        </r>
        <r>
          <rPr>
            <sz val="9"/>
            <color indexed="81"/>
            <rFont val="Tahoma"/>
            <family val="2"/>
          </rPr>
          <t xml:space="preserve">
On UI, user confirms</t>
        </r>
      </text>
    </comment>
    <comment ref="AY32" authorId="0" shapeId="0" xr:uid="{676473C0-CDAE-4B43-8C19-7277A6D06E44}">
      <text>
        <r>
          <rPr>
            <b/>
            <sz val="9"/>
            <color indexed="81"/>
            <rFont val="Tahoma"/>
            <family val="2"/>
          </rPr>
          <t>Author:</t>
        </r>
        <r>
          <rPr>
            <sz val="9"/>
            <color indexed="81"/>
            <rFont val="Tahoma"/>
            <family val="2"/>
          </rPr>
          <t xml:space="preserve">
On UI, user confirms</t>
        </r>
      </text>
    </comment>
    <comment ref="A44" authorId="0" shapeId="0" xr:uid="{614E5A0D-B92C-4FE2-8B04-755AFF0A481F}">
      <text>
        <r>
          <rPr>
            <b/>
            <sz val="9"/>
            <color indexed="81"/>
            <rFont val="Tahoma"/>
            <family val="2"/>
          </rPr>
          <t>Author:</t>
        </r>
        <r>
          <rPr>
            <sz val="9"/>
            <color indexed="81"/>
            <rFont val="Tahoma"/>
            <family val="2"/>
          </rPr>
          <t xml:space="preserve">
after adjusting the age, for the common age range cancer protect will always yield less premium. However any customer more than 64 age, can buy silver protect from branch but algo wont support</t>
        </r>
      </text>
    </comment>
    <comment ref="AY47" authorId="0" shapeId="0" xr:uid="{06FEC4BA-76E4-4554-A7B9-50C96BF93F5C}">
      <text>
        <r>
          <rPr>
            <b/>
            <sz val="9"/>
            <color indexed="81"/>
            <rFont val="Tahoma"/>
            <family val="2"/>
          </rPr>
          <t>Author:</t>
        </r>
        <r>
          <rPr>
            <sz val="9"/>
            <color indexed="81"/>
            <rFont val="Tahoma"/>
            <family val="2"/>
          </rPr>
          <t xml:space="preserve">
On UI, user confirms</t>
        </r>
      </text>
    </comment>
    <comment ref="BD66" authorId="0" shapeId="0" xr:uid="{BE12E449-B231-4570-B7CB-40DD2492BC76}">
      <text>
        <r>
          <rPr>
            <b/>
            <sz val="9"/>
            <color indexed="81"/>
            <rFont val="Tahoma"/>
            <family val="2"/>
          </rPr>
          <t>Author:</t>
        </r>
        <r>
          <rPr>
            <sz val="9"/>
            <color indexed="81"/>
            <rFont val="Tahoma"/>
            <family val="2"/>
          </rPr>
          <t xml:space="preserve">
Budget = affordability since not provided</t>
        </r>
      </text>
    </comment>
    <comment ref="BD70" authorId="0" shapeId="0" xr:uid="{0123F77F-3ACF-49C5-BCE4-4A7B14507DAD}">
      <text>
        <r>
          <rPr>
            <b/>
            <sz val="9"/>
            <color indexed="81"/>
            <rFont val="Tahoma"/>
            <family val="2"/>
          </rPr>
          <t>Author:</t>
        </r>
        <r>
          <rPr>
            <sz val="9"/>
            <color indexed="81"/>
            <rFont val="Tahoma"/>
            <family val="2"/>
          </rPr>
          <t xml:space="preserve">
Budget = affordability since not provided</t>
        </r>
      </text>
    </comment>
    <comment ref="AY105" authorId="0" shapeId="0" xr:uid="{CBC24E3B-379B-4FF0-AF1F-ABE47D95C1C1}">
      <text>
        <r>
          <rPr>
            <b/>
            <sz val="9"/>
            <color indexed="81"/>
            <rFont val="Tahoma"/>
            <family val="2"/>
          </rPr>
          <t>Author:</t>
        </r>
        <r>
          <rPr>
            <sz val="9"/>
            <color indexed="81"/>
            <rFont val="Tahoma"/>
            <family val="2"/>
          </rPr>
          <t xml:space="preserve">
On UI, user selects "Skip"</t>
        </r>
      </text>
    </comment>
    <comment ref="AZ105" authorId="0" shapeId="0" xr:uid="{893AA4DE-41A1-4811-88B0-660B62ECDD41}">
      <text>
        <r>
          <rPr>
            <b/>
            <sz val="9"/>
            <color indexed="81"/>
            <rFont val="Tahoma"/>
            <family val="2"/>
          </rPr>
          <t>Author:</t>
        </r>
        <r>
          <rPr>
            <sz val="9"/>
            <color indexed="81"/>
            <rFont val="Tahoma"/>
            <family val="2"/>
          </rPr>
          <t xml:space="preserve">
On UI, user selects "Skip"</t>
        </r>
      </text>
    </comment>
    <comment ref="AY106" authorId="0" shapeId="0" xr:uid="{C5929652-3F00-44E7-95B3-43E9AAD8F827}">
      <text>
        <r>
          <rPr>
            <b/>
            <sz val="9"/>
            <color indexed="81"/>
            <rFont val="Tahoma"/>
            <family val="2"/>
          </rPr>
          <t>Author:</t>
        </r>
        <r>
          <rPr>
            <sz val="9"/>
            <color indexed="81"/>
            <rFont val="Tahoma"/>
            <family val="2"/>
          </rPr>
          <t xml:space="preserve">
On UI, user confirms</t>
        </r>
      </text>
    </comment>
    <comment ref="AZ106" authorId="0" shapeId="0" xr:uid="{65EB52B6-859B-46F9-9A9C-6742533A903B}">
      <text>
        <r>
          <rPr>
            <b/>
            <sz val="9"/>
            <color indexed="81"/>
            <rFont val="Tahoma"/>
            <family val="2"/>
          </rPr>
          <t>Author:</t>
        </r>
        <r>
          <rPr>
            <sz val="9"/>
            <color indexed="81"/>
            <rFont val="Tahoma"/>
            <family val="2"/>
          </rPr>
          <t xml:space="preserve">
On UI, user confirms</t>
        </r>
      </text>
    </comment>
  </commentList>
</comments>
</file>

<file path=xl/sharedStrings.xml><?xml version="1.0" encoding="utf-8"?>
<sst xmlns="http://schemas.openxmlformats.org/spreadsheetml/2006/main" count="17176" uniqueCount="1440">
  <si>
    <t>PrimaryKey</t>
  </si>
  <si>
    <t>Name</t>
  </si>
  <si>
    <t>Date</t>
  </si>
  <si>
    <t>JourneyGuide</t>
  </si>
  <si>
    <t>Srikanth</t>
  </si>
  <si>
    <t>12/12/2000</t>
  </si>
  <si>
    <t>Coverage1</t>
  </si>
  <si>
    <t>Coverage2</t>
  </si>
  <si>
    <t>Coverage3</t>
  </si>
  <si>
    <t>1000</t>
  </si>
  <si>
    <t>TakeHome</t>
  </si>
  <si>
    <t>MonthlySpending</t>
  </si>
  <si>
    <t>CashSavings</t>
  </si>
  <si>
    <t>BigExpenses</t>
  </si>
  <si>
    <t>BudgetAmount</t>
  </si>
  <si>
    <t>Duration</t>
  </si>
  <si>
    <t>5</t>
  </si>
  <si>
    <t>2000</t>
  </si>
  <si>
    <t>20000</t>
  </si>
  <si>
    <t>RunRow</t>
  </si>
  <si>
    <t>TRUE</t>
  </si>
  <si>
    <t>TC No.</t>
  </si>
  <si>
    <t xml:space="preserve">Gender </t>
  </si>
  <si>
    <t>DOB</t>
  </si>
  <si>
    <t>Smoker</t>
  </si>
  <si>
    <t>Death</t>
  </si>
  <si>
    <t>TPD</t>
  </si>
  <si>
    <t>Late CI</t>
  </si>
  <si>
    <t>Early CI</t>
  </si>
  <si>
    <t>Cancer</t>
  </si>
  <si>
    <t>Retirement</t>
  </si>
  <si>
    <t>General Savings</t>
  </si>
  <si>
    <t>Children's Education</t>
  </si>
  <si>
    <t>Years to support</t>
  </si>
  <si>
    <t>General savings goal</t>
  </si>
  <si>
    <t>No. of Years to goal</t>
  </si>
  <si>
    <t>Age to retire</t>
  </si>
  <si>
    <t>Monthly retirement spend</t>
  </si>
  <si>
    <t>Age of child</t>
  </si>
  <si>
    <t>Amount for university</t>
  </si>
  <si>
    <t>Existing policy for Death</t>
  </si>
  <si>
    <t>Existing policy for TPD</t>
  </si>
  <si>
    <t>Existing policy for late CI</t>
  </si>
  <si>
    <t>Existing policy for early CI</t>
  </si>
  <si>
    <t>Existing policy for Cancer</t>
  </si>
  <si>
    <t>Existing policy for general savings</t>
  </si>
  <si>
    <t>Existing savings for general savings</t>
  </si>
  <si>
    <t>Existing policy for retirement (lump sum)</t>
  </si>
  <si>
    <t>Existing policy for retirement (monthly)</t>
  </si>
  <si>
    <t>Existing savings for retirement</t>
  </si>
  <si>
    <t>CPF LIFE payout for retirement</t>
  </si>
  <si>
    <t>Existing policy for child education</t>
  </si>
  <si>
    <t>Existing savings for child education</t>
  </si>
  <si>
    <t>Regular income</t>
  </si>
  <si>
    <t>How are you paying</t>
  </si>
  <si>
    <t>Employment type</t>
  </si>
  <si>
    <t>Monthly take home pay</t>
  </si>
  <si>
    <t>Monthly spending</t>
  </si>
  <si>
    <t>Cash savings</t>
  </si>
  <si>
    <t>Big expense</t>
  </si>
  <si>
    <t>Budget (lump sum)</t>
  </si>
  <si>
    <t>Budget (monthly)</t>
  </si>
  <si>
    <t>Premium Term (protection)</t>
  </si>
  <si>
    <t>Premium Term (savings)</t>
  </si>
  <si>
    <t>Age</t>
  </si>
  <si>
    <t>Net asset</t>
  </si>
  <si>
    <t>Income surplus</t>
  </si>
  <si>
    <t>Affordability</t>
  </si>
  <si>
    <t>Term</t>
  </si>
  <si>
    <t>Cash Value</t>
  </si>
  <si>
    <t>Retrenchment</t>
  </si>
  <si>
    <t>Accidental Death</t>
  </si>
  <si>
    <t>Accidental TPD</t>
  </si>
  <si>
    <t>Disability Care Benefit</t>
  </si>
  <si>
    <t xml:space="preserve">Optional cash payouts before maturity
</t>
  </si>
  <si>
    <t>Regular retirement income</t>
  </si>
  <si>
    <t>Capital guarantee</t>
  </si>
  <si>
    <t>Death needs total</t>
  </si>
  <si>
    <t>Death existing</t>
  </si>
  <si>
    <t>Death needs shortfall</t>
  </si>
  <si>
    <t>TPD needs total</t>
  </si>
  <si>
    <t>TPD existing</t>
  </si>
  <si>
    <t>TPD needs shortfall</t>
  </si>
  <si>
    <t>Late CI needs total</t>
  </si>
  <si>
    <t>Late CI existing</t>
  </si>
  <si>
    <t>Late CI needs shortfall</t>
  </si>
  <si>
    <t>Early CI needs total</t>
  </si>
  <si>
    <t>Early CI  existing</t>
  </si>
  <si>
    <t>Early CI  needs shortfall</t>
  </si>
  <si>
    <t>Cancer  needs total</t>
  </si>
  <si>
    <t>Cancer existing</t>
  </si>
  <si>
    <t>Cancer needs shortfall</t>
  </si>
  <si>
    <t>General savings  needs total</t>
  </si>
  <si>
    <t>General savings   existing</t>
  </si>
  <si>
    <t>General savings   needs shortfall</t>
  </si>
  <si>
    <t>Retirement needs total</t>
  </si>
  <si>
    <t>Retirement existing</t>
  </si>
  <si>
    <t>Retirement needs shortfall</t>
  </si>
  <si>
    <t>Child edu  needs total</t>
  </si>
  <si>
    <t>Child edu existing</t>
  </si>
  <si>
    <t>Child edu needs shortfall</t>
  </si>
  <si>
    <t>Myself</t>
  </si>
  <si>
    <t>Spouse</t>
  </si>
  <si>
    <t>Children</t>
  </si>
  <si>
    <t>Parents</t>
  </si>
  <si>
    <t>F</t>
  </si>
  <si>
    <t>N</t>
  </si>
  <si>
    <t>Y</t>
  </si>
  <si>
    <t>Employee</t>
  </si>
  <si>
    <t xml:space="preserve"> </t>
  </si>
  <si>
    <t>Endowment</t>
  </si>
  <si>
    <t>RevoSave</t>
  </si>
  <si>
    <t>RevoSecure</t>
  </si>
  <si>
    <t>Savings</t>
  </si>
  <si>
    <t>VivoLife</t>
  </si>
  <si>
    <t>iTerm</t>
  </si>
  <si>
    <t>Protection</t>
  </si>
  <si>
    <t>M</t>
  </si>
  <si>
    <t>DIRECT - Term (non-renewable) (TAN16)</t>
  </si>
  <si>
    <t>DIRECT - Term (renewable) (TAN15)</t>
  </si>
  <si>
    <t>Dread Disease Premium Waiver (WSV2)</t>
  </si>
  <si>
    <t>x</t>
  </si>
  <si>
    <t>Contract employee</t>
  </si>
  <si>
    <t>DIRECT-Term (non-renew)</t>
  </si>
  <si>
    <t>iTerm (TAN14)</t>
  </si>
  <si>
    <t>RevoRetire</t>
  </si>
  <si>
    <t>Self employed</t>
  </si>
  <si>
    <t xml:space="preserve">iTerm </t>
  </si>
  <si>
    <t>LP RevoSave</t>
  </si>
  <si>
    <t>VivoCash Prime</t>
  </si>
  <si>
    <t/>
  </si>
  <si>
    <t>NA</t>
  </si>
  <si>
    <t>DIRECT-Term (renew)</t>
  </si>
  <si>
    <t>Early Cancer Waiver</t>
  </si>
  <si>
    <t>LP Protection (PRT1)</t>
  </si>
  <si>
    <t>Endowment Plan (ENR)</t>
  </si>
  <si>
    <t>EPA</t>
  </si>
  <si>
    <t>VivoLife 350</t>
  </si>
  <si>
    <t>DIRECT-Whole Life</t>
  </si>
  <si>
    <t>Senior Plan</t>
  </si>
  <si>
    <t>Whole Life</t>
  </si>
  <si>
    <t>RevoEase</t>
  </si>
  <si>
    <t>Random</t>
  </si>
  <si>
    <t>Essential Protect</t>
  </si>
  <si>
    <t>Essential Protect (LBV3)</t>
  </si>
  <si>
    <t>Cancer Premium Waiver (GIO)</t>
  </si>
  <si>
    <t>Revosave</t>
  </si>
  <si>
    <t>Someone else</t>
  </si>
  <si>
    <t>No Need</t>
  </si>
  <si>
    <t>Early Cancer Waiver (WPV9)</t>
  </si>
  <si>
    <t>Early Cancer Waiver (WPV9)(waive LVRD)</t>
  </si>
  <si>
    <t>20</t>
  </si>
  <si>
    <t>5000</t>
  </si>
  <si>
    <t>3000</t>
  </si>
  <si>
    <t>10000</t>
  </si>
  <si>
    <t>0</t>
  </si>
  <si>
    <t>36</t>
  </si>
  <si>
    <t>15</t>
  </si>
  <si>
    <t>MasterAlgo</t>
  </si>
  <si>
    <t>1</t>
  </si>
  <si>
    <t>Product recommendation O3</t>
  </si>
  <si>
    <t>SA O3</t>
  </si>
  <si>
    <t>MV (if applicable) O3</t>
  </si>
  <si>
    <t>Premium O3</t>
  </si>
  <si>
    <t>Premium term O3</t>
  </si>
  <si>
    <t>Policy term O3</t>
  </si>
  <si>
    <t>Policy term O2</t>
  </si>
  <si>
    <t>SA O2</t>
  </si>
  <si>
    <t>Product recommendation O2</t>
  </si>
  <si>
    <t>Product recommendation P1</t>
  </si>
  <si>
    <t>SA P1</t>
  </si>
  <si>
    <t>MV (if applicable)  P1</t>
  </si>
  <si>
    <t>Premium  P1</t>
  </si>
  <si>
    <t>Premium term  P1</t>
  </si>
  <si>
    <t>Policy term  P1</t>
  </si>
  <si>
    <t>Product recommendation  P2</t>
  </si>
  <si>
    <t>SA  P2</t>
  </si>
  <si>
    <t>MV (if applicable)  P2</t>
  </si>
  <si>
    <t>Premium  P2</t>
  </si>
  <si>
    <t>Premium term  P2</t>
  </si>
  <si>
    <t>Policy term P2</t>
  </si>
  <si>
    <t>MV (if applicable) O2</t>
  </si>
  <si>
    <t>Premium O2</t>
  </si>
  <si>
    <t>Premium term O2</t>
  </si>
  <si>
    <t>1 Saving need + 2 Protection needs</t>
  </si>
  <si>
    <t>1 Saving need + 2 Protection needs
Extended budget
(Children Education is 3rd need)</t>
  </si>
  <si>
    <t>1 Saving need + 2 Protection needs
(Retirement as 3rd need)</t>
  </si>
  <si>
    <t>1 Saving need + 2 Protection needs
(Retirement as 1st need, with low budget)
(WIP)</t>
  </si>
  <si>
    <t>3 Protection needs</t>
  </si>
  <si>
    <t>Early Protect Accelerator
(CSV2)</t>
  </si>
  <si>
    <t>2 Protection + 1 Saving needs</t>
  </si>
  <si>
    <t>01/06/1985</t>
  </si>
  <si>
    <t>30/12/1973</t>
  </si>
  <si>
    <t>01/06/1983</t>
  </si>
  <si>
    <t>01/06/1979</t>
  </si>
  <si>
    <t>3</t>
  </si>
  <si>
    <t>2</t>
  </si>
  <si>
    <t>800</t>
  </si>
  <si>
    <t>10</t>
  </si>
  <si>
    <t>300000</t>
  </si>
  <si>
    <t>500000</t>
  </si>
  <si>
    <t>65</t>
  </si>
  <si>
    <t>60</t>
  </si>
  <si>
    <t>50</t>
  </si>
  <si>
    <t>820</t>
  </si>
  <si>
    <t>200000</t>
  </si>
  <si>
    <t>50000</t>
  </si>
  <si>
    <t>6000</t>
  </si>
  <si>
    <t>7300</t>
  </si>
  <si>
    <t>12000</t>
  </si>
  <si>
    <t>8000</t>
  </si>
  <si>
    <t>2500</t>
  </si>
  <si>
    <t>4900</t>
  </si>
  <si>
    <t>500</t>
  </si>
  <si>
    <t>1500</t>
  </si>
  <si>
    <t>29</t>
  </si>
  <si>
    <t>25</t>
  </si>
  <si>
    <t>30</t>
  </si>
  <si>
    <t>33</t>
  </si>
  <si>
    <t>45</t>
  </si>
  <si>
    <t>35</t>
  </si>
  <si>
    <t>39</t>
  </si>
  <si>
    <t>2400</t>
  </si>
  <si>
    <t>9500</t>
  </si>
  <si>
    <t>1200</t>
  </si>
  <si>
    <t>4750</t>
  </si>
  <si>
    <t>1304473.96278109</t>
  </si>
  <si>
    <t>815289.768327005</t>
  </si>
  <si>
    <t>1104473.96278109</t>
  </si>
  <si>
    <t>407715.566401224</t>
  </si>
  <si>
    <t>256997.737959808</t>
  </si>
  <si>
    <t>288397.28555177</t>
  </si>
  <si>
    <t>225598.190367847</t>
  </si>
  <si>
    <t>707985.040686753</t>
  </si>
  <si>
    <t>432218.240405638</t>
  </si>
  <si>
    <t>685551.484017209</t>
  </si>
  <si>
    <t>73427.95</t>
  </si>
  <si>
    <t>221</t>
  </si>
  <si>
    <t>417382</t>
  </si>
  <si>
    <t>141843.95</t>
  </si>
  <si>
    <t>285.95</t>
  </si>
  <si>
    <t>459083</t>
  </si>
  <si>
    <t>254452.95</t>
  </si>
  <si>
    <t>82399.2</t>
  </si>
  <si>
    <t>126182.95</t>
  </si>
  <si>
    <t>285400.9</t>
  </si>
  <si>
    <t>179898.4</t>
  </si>
  <si>
    <t>201878.1</t>
  </si>
  <si>
    <t>45119</t>
  </si>
  <si>
    <t>422.95</t>
  </si>
  <si>
    <t>41.75</t>
  </si>
  <si>
    <t>79.15</t>
  </si>
  <si>
    <t>147.85</t>
  </si>
  <si>
    <t>55</t>
  </si>
  <si>
    <t>47852</t>
  </si>
  <si>
    <t>247807.45</t>
  </si>
  <si>
    <t>130617</t>
  </si>
  <si>
    <t>1279.92</t>
  </si>
  <si>
    <t>85266.35</t>
  </si>
  <si>
    <t>460771</t>
  </si>
  <si>
    <t>384345</t>
  </si>
  <si>
    <t>315798</t>
  </si>
  <si>
    <t>112026</t>
  </si>
  <si>
    <t>377.05</t>
  </si>
  <si>
    <t>2458.25</t>
  </si>
  <si>
    <t>920.85</t>
  </si>
  <si>
    <t>352.15</t>
  </si>
  <si>
    <t>Amount Spouse</t>
  </si>
  <si>
    <t>Amount Children</t>
  </si>
  <si>
    <t>Amount Parents</t>
  </si>
  <si>
    <t>100</t>
  </si>
  <si>
    <t>156969.179111656</t>
  </si>
  <si>
    <t>100000</t>
  </si>
  <si>
    <t>850</t>
  </si>
  <si>
    <t>30000</t>
  </si>
  <si>
    <t>01/07/1982</t>
  </si>
  <si>
    <t>RVGG</t>
  </si>
  <si>
    <t>110308.3</t>
  </si>
  <si>
    <t>156969</t>
  </si>
  <si>
    <t>573.6</t>
  </si>
  <si>
    <t>Product Code P1</t>
  </si>
  <si>
    <t>Product Code P2</t>
  </si>
  <si>
    <t>WPV10</t>
  </si>
  <si>
    <t>16.9</t>
  </si>
  <si>
    <r>
      <rPr>
        <b/>
        <sz val="8"/>
        <rFont val="Arial"/>
        <family val="2"/>
      </rPr>
      <t>Total Premium</t>
    </r>
    <r>
      <rPr>
        <sz val="8"/>
        <rFont val="Arial"/>
        <family val="2"/>
      </rPr>
      <t xml:space="preserve"> 
(shown on UI for Product 1 + Product 2)</t>
    </r>
  </si>
  <si>
    <t>590.5</t>
  </si>
  <si>
    <t>ENR</t>
  </si>
  <si>
    <t>97487.25</t>
  </si>
  <si>
    <t>Product Code O2</t>
  </si>
  <si>
    <t>483.55</t>
  </si>
  <si>
    <t>Product Code P3</t>
  </si>
  <si>
    <t>ANR</t>
  </si>
  <si>
    <t>67049.45</t>
  </si>
  <si>
    <t>516.3</t>
  </si>
  <si>
    <t>Priority 1 O3</t>
  </si>
  <si>
    <t>Coverage on Priority 1 O3</t>
  </si>
  <si>
    <t>% Coverage on Priority 1 O3</t>
  </si>
  <si>
    <t>Priority 2 O3</t>
  </si>
  <si>
    <t>Coverage on Priority 2 O3</t>
  </si>
  <si>
    <t>% Coverage on Priority 2 O3</t>
  </si>
  <si>
    <t>% Coverage on Priority 3 O2</t>
  </si>
  <si>
    <t>Coverage on Priority 3 O2</t>
  </si>
  <si>
    <t>Priority 3 O2</t>
  </si>
  <si>
    <t>Priority 2 O2</t>
  </si>
  <si>
    <t>Coverage on Priority 2 O2</t>
  </si>
  <si>
    <t>% Coverage on Priority 2 O2</t>
  </si>
  <si>
    <t>Priority 1  O2</t>
  </si>
  <si>
    <t>Coverage on Priority 1 O2</t>
  </si>
  <si>
    <t>% Coverage on Priority 1 O2</t>
  </si>
  <si>
    <t>% Coverage on Priority 3 O1</t>
  </si>
  <si>
    <t>Coverage on Priority 3 O1</t>
  </si>
  <si>
    <t>% Coverage on Priority 2 O1</t>
  </si>
  <si>
    <t>Priority 3 O1</t>
  </si>
  <si>
    <t>Coverage on Priority 2 O1</t>
  </si>
  <si>
    <t>Priority 2 O1</t>
  </si>
  <si>
    <t>% Coverage on Priority 1 O1</t>
  </si>
  <si>
    <t>Coverage on Priority 1 O1</t>
  </si>
  <si>
    <t>Priority 1 O1</t>
  </si>
  <si>
    <t>16000</t>
  </si>
  <si>
    <t>4000</t>
  </si>
  <si>
    <t>14</t>
  </si>
  <si>
    <t>750</t>
  </si>
  <si>
    <t>90</t>
  </si>
  <si>
    <t>99</t>
  </si>
  <si>
    <t>43</t>
  </si>
  <si>
    <t>38</t>
  </si>
  <si>
    <t>13000</t>
  </si>
  <si>
    <t>250</t>
  </si>
  <si>
    <t>6500</t>
  </si>
  <si>
    <t>FRG</t>
  </si>
  <si>
    <t>LVRD</t>
  </si>
  <si>
    <t>TAN16</t>
  </si>
  <si>
    <t>TAN15</t>
  </si>
  <si>
    <t>TAN14</t>
  </si>
  <si>
    <t>WSV2</t>
  </si>
  <si>
    <t>400000</t>
  </si>
  <si>
    <t>46.7509069286191</t>
  </si>
  <si>
    <t>52.659678290596</t>
  </si>
  <si>
    <t>1395970.08</t>
  </si>
  <si>
    <t>39.15</t>
  </si>
  <si>
    <t>6454.25</t>
  </si>
  <si>
    <t>973491.35</t>
  </si>
  <si>
    <t>26</t>
  </si>
  <si>
    <t>17</t>
  </si>
  <si>
    <t>5634.6</t>
  </si>
  <si>
    <t>69.55</t>
  </si>
  <si>
    <t>669988.99</t>
  </si>
  <si>
    <t>115287</t>
  </si>
  <si>
    <t>855598.45</t>
  </si>
  <si>
    <t>114900</t>
  </si>
  <si>
    <t>113</t>
  </si>
  <si>
    <t>182</t>
  </si>
  <si>
    <t>855598</t>
  </si>
  <si>
    <t>179.5</t>
  </si>
  <si>
    <t>738.25</t>
  </si>
  <si>
    <t>759594.461995474</t>
  </si>
  <si>
    <t>63236.5081776373</t>
  </si>
  <si>
    <t>855598.375044861</t>
  </si>
  <si>
    <t>114900.008364467</t>
  </si>
  <si>
    <t>125287.341384378</t>
  </si>
  <si>
    <t>115287.341384378</t>
  </si>
  <si>
    <t>1415970.08137351</t>
  </si>
  <si>
    <t>1395970.08137351</t>
  </si>
  <si>
    <t>244456.7</t>
  </si>
  <si>
    <t>3877.69</t>
  </si>
  <si>
    <t>3647.79276314892</t>
  </si>
  <si>
    <t>12</t>
  </si>
  <si>
    <t>47</t>
  </si>
  <si>
    <t>46</t>
  </si>
  <si>
    <t>152.95</t>
  </si>
  <si>
    <t>899.25</t>
  </si>
  <si>
    <t>26.55</t>
  </si>
  <si>
    <t>90466.1</t>
  </si>
  <si>
    <t>4547.04276314892</t>
  </si>
  <si>
    <t>1395968.4</t>
  </si>
  <si>
    <t>01/08/1975</t>
  </si>
  <si>
    <t>01/07/1975</t>
  </si>
  <si>
    <t>01/07/1980</t>
  </si>
  <si>
    <t>Dual recommendation of main + rider for only need</t>
  </si>
  <si>
    <t>Single recommendation for only need</t>
  </si>
  <si>
    <t>No product recommendation ( for 1 or 2 needs)</t>
  </si>
  <si>
    <t>Dual recommendation of main + rider for 2nd need</t>
  </si>
  <si>
    <t>Single recommendation for 1st need</t>
  </si>
  <si>
    <t>Single recommendation for 1st and 2nd need</t>
  </si>
  <si>
    <t>Dual recommendation of main + rider for 1st and 2nd need</t>
  </si>
  <si>
    <t>No product recommendation (for 3 needs)</t>
  </si>
  <si>
    <t>Single recommendation for 3rd need</t>
  </si>
  <si>
    <t>Dual recommendation of main +rider for 2nd need</t>
  </si>
  <si>
    <t>Single recommendation for 2nd need</t>
  </si>
  <si>
    <t>Single recommendation for 2nd and 3rd needs</t>
  </si>
  <si>
    <t>Dual recommendation of main + rider for 2nd and 3rd needs</t>
  </si>
  <si>
    <t>01/08/1988</t>
  </si>
  <si>
    <t>01/08/1995</t>
  </si>
  <si>
    <t>9</t>
  </si>
  <si>
    <t>25000</t>
  </si>
  <si>
    <t>35000</t>
  </si>
  <si>
    <t>1900</t>
  </si>
  <si>
    <t>80</t>
  </si>
  <si>
    <t>23</t>
  </si>
  <si>
    <t>433541.174426951</t>
  </si>
  <si>
    <t>143091.270444093</t>
  </si>
  <si>
    <t>244988.935049624</t>
  </si>
  <si>
    <t>27982.9570212364</t>
  </si>
  <si>
    <t>WPV9</t>
  </si>
  <si>
    <t>No product recommendation</t>
  </si>
  <si>
    <t>123868.9</t>
  </si>
  <si>
    <t>143091.25</t>
  </si>
  <si>
    <t>18.05</t>
  </si>
  <si>
    <t>335.7</t>
  </si>
  <si>
    <t>7.6</t>
  </si>
  <si>
    <t>343.3</t>
  </si>
  <si>
    <t>433541.15</t>
  </si>
  <si>
    <t>24</t>
  </si>
  <si>
    <t>38.7</t>
  </si>
  <si>
    <t>36.25</t>
  </si>
  <si>
    <t>Priority 3</t>
  </si>
  <si>
    <t>Coverage on Priority 3</t>
  </si>
  <si>
    <t>% Coverage on Priority 3</t>
  </si>
  <si>
    <t>Direct-Term (renew)</t>
  </si>
  <si>
    <t>209636.90566614</t>
  </si>
  <si>
    <t>1225685.50957446</t>
  </si>
  <si>
    <t>99290.8</t>
  </si>
  <si>
    <t>21</t>
  </si>
  <si>
    <t>47.3632253273796</t>
  </si>
  <si>
    <t>8.10083820232746</t>
  </si>
  <si>
    <t>145833.35</t>
  </si>
  <si>
    <t>69.5647312368982</t>
  </si>
  <si>
    <t>11.898105089831</t>
  </si>
  <si>
    <t>33849.15</t>
  </si>
  <si>
    <t>16.1465605936327</t>
  </si>
  <si>
    <t>2.76165049970705</t>
  </si>
  <si>
    <t>31/08/1960</t>
  </si>
  <si>
    <t>01/08/1992</t>
  </si>
  <si>
    <t>01/08/1983</t>
  </si>
  <si>
    <t>400</t>
  </si>
  <si>
    <t>18</t>
  </si>
  <si>
    <t>300</t>
  </si>
  <si>
    <t>80000</t>
  </si>
  <si>
    <t>2200</t>
  </si>
  <si>
    <t>7500</t>
  </si>
  <si>
    <t>6200</t>
  </si>
  <si>
    <t>45000</t>
  </si>
  <si>
    <t>200</t>
  </si>
  <si>
    <t>58</t>
  </si>
  <si>
    <t>1700</t>
  </si>
  <si>
    <t>425</t>
  </si>
  <si>
    <t>150</t>
  </si>
  <si>
    <t>650</t>
  </si>
  <si>
    <t>1300</t>
  </si>
  <si>
    <t>40000</t>
  </si>
  <si>
    <t>931954.263666068</t>
  </si>
  <si>
    <t>731954.263666068</t>
  </si>
  <si>
    <t>238158.009404631</t>
  </si>
  <si>
    <t>22386.3656169891</t>
  </si>
  <si>
    <t>1061977.56103013</t>
  </si>
  <si>
    <t>1109444.83805208</t>
  </si>
  <si>
    <t>15345.25</t>
  </si>
  <si>
    <t>27686</t>
  </si>
  <si>
    <t>181.698837129392</t>
  </si>
  <si>
    <t>2.60702306865545</t>
  </si>
  <si>
    <t>26.7</t>
  </si>
  <si>
    <t>54.6482232368671</t>
  </si>
  <si>
    <t>22.7</t>
  </si>
  <si>
    <t>12/12/1968</t>
  </si>
  <si>
    <t>16</t>
  </si>
  <si>
    <t>220</t>
  </si>
  <si>
    <t>600</t>
  </si>
  <si>
    <t>159636.90566614</t>
  </si>
  <si>
    <t>413995.475919616</t>
  </si>
  <si>
    <t>42798.85489408</t>
  </si>
  <si>
    <t>159636.9</t>
  </si>
  <si>
    <t>23.8</t>
  </si>
  <si>
    <t>41.25</t>
  </si>
  <si>
    <t>01/08/1980</t>
  </si>
  <si>
    <t>185</t>
  </si>
  <si>
    <t>276182.540888186</t>
  </si>
  <si>
    <t>335795.484254836</t>
  </si>
  <si>
    <t>48997.7870099248</t>
  </si>
  <si>
    <t>56231</t>
  </si>
  <si>
    <t>71.2602973986247</t>
  </si>
  <si>
    <t>196808.5</t>
  </si>
  <si>
    <t>70.2</t>
  </si>
  <si>
    <t>276182.55</t>
  </si>
  <si>
    <t>31.3</t>
  </si>
  <si>
    <t>10/11/1990</t>
  </si>
  <si>
    <t>14/08/1980</t>
  </si>
  <si>
    <t>950</t>
  </si>
  <si>
    <t>450000</t>
  </si>
  <si>
    <t>125000</t>
  </si>
  <si>
    <t>3500</t>
  </si>
  <si>
    <t>4200</t>
  </si>
  <si>
    <t>15000</t>
  </si>
  <si>
    <t>390</t>
  </si>
  <si>
    <t>28</t>
  </si>
  <si>
    <t>1800</t>
  </si>
  <si>
    <t>900</t>
  </si>
  <si>
    <t>1100</t>
  </si>
  <si>
    <t>7</t>
  </si>
  <si>
    <t>1130923.90804663</t>
  </si>
  <si>
    <t>680923.908046633</t>
  </si>
  <si>
    <t>206758.46181267</t>
  </si>
  <si>
    <t>156758.46181267</t>
  </si>
  <si>
    <t>195598.190367847</t>
  </si>
  <si>
    <t>100598.190367847</t>
  </si>
  <si>
    <t>1123553.13750901</t>
  </si>
  <si>
    <t>136363.65</t>
  </si>
  <si>
    <t>55885.2</t>
  </si>
  <si>
    <t>183.85</t>
  </si>
  <si>
    <t>3.8</t>
  </si>
  <si>
    <t>187.65</t>
  </si>
  <si>
    <t>499999</t>
  </si>
  <si>
    <t>73.4294969072752</t>
  </si>
  <si>
    <t>477272.775</t>
  </si>
  <si>
    <t>70.0919396954577</t>
  </si>
  <si>
    <t>304.46380340881</t>
  </si>
  <si>
    <t>195598.2</t>
  </si>
  <si>
    <t>194.435107912754</t>
  </si>
  <si>
    <t>Single recommendation for 1st, 2nd and 3rd needs</t>
  </si>
  <si>
    <t>Dual recommendation of main + rider for 1st, 2nd and 3rd needs</t>
  </si>
  <si>
    <t xml:space="preserve">46
(user confirms) </t>
  </si>
  <si>
    <t>01/06/1975</t>
  </si>
  <si>
    <t>01/05/1980</t>
  </si>
  <si>
    <t>540</t>
  </si>
  <si>
    <t>662842.754787231</t>
  </si>
  <si>
    <t>612842.754787231</t>
  </si>
  <si>
    <t>609675.56959638</t>
  </si>
  <si>
    <t>477799.18752243</t>
  </si>
  <si>
    <t>162799.095183923</t>
  </si>
  <si>
    <t>174193</t>
  </si>
  <si>
    <t>126463.7</t>
  </si>
  <si>
    <t>41</t>
  </si>
  <si>
    <t>526.05</t>
  </si>
  <si>
    <t>28.5</t>
  </si>
  <si>
    <t>554.55</t>
  </si>
  <si>
    <t>442622.95</t>
  </si>
  <si>
    <t>609675.5</t>
  </si>
  <si>
    <t>72.2245545929105</t>
  </si>
  <si>
    <t>127.600782069429</t>
  </si>
  <si>
    <t>196.199689934696</t>
  </si>
  <si>
    <t>374.495631754719</t>
  </si>
  <si>
    <t>511.35</t>
  </si>
  <si>
    <t>81.5868338320474</t>
  </si>
  <si>
    <t>232.65</t>
  </si>
  <si>
    <t>82.0106668094003</t>
  </si>
  <si>
    <t>104.646264174848</t>
  </si>
  <si>
    <t>Dual recommendation of main + rider for 1st, 2nd need</t>
  </si>
  <si>
    <t>38
(User confirms)</t>
  </si>
  <si>
    <t>P R</t>
  </si>
  <si>
    <t>P RT1</t>
  </si>
  <si>
    <t>EPA PLUS VivoLife</t>
  </si>
  <si>
    <t>01/07/1972</t>
  </si>
  <si>
    <t>25/12/1982</t>
  </si>
  <si>
    <t>CSV2</t>
  </si>
  <si>
    <t>Direct - Whole Life</t>
  </si>
  <si>
    <t>DWRA</t>
  </si>
  <si>
    <t>SPR</t>
  </si>
  <si>
    <t>RSGG</t>
  </si>
  <si>
    <t>ANGP</t>
  </si>
  <si>
    <t>RevoSecure PLUS Cancer Premium Waiver (GIO)</t>
  </si>
  <si>
    <t xml:space="preserve"> Endowment</t>
  </si>
  <si>
    <t>LBV3</t>
  </si>
  <si>
    <t>LP RevoSave PLUS Cancer Premium Waiver (GIO)</t>
  </si>
  <si>
    <t>Varying premium terms</t>
  </si>
  <si>
    <t>Wh</t>
  </si>
  <si>
    <t>Early Protect Accelerator (CSV2)</t>
  </si>
  <si>
    <t>Varying age limits (e.g. 61 years old)</t>
  </si>
  <si>
    <t>PRT1</t>
  </si>
  <si>
    <t>Cancer Premium Waiver (GIO) (WPV10)</t>
  </si>
  <si>
    <t>Varying "How are you paying" (e.g. someone else)</t>
  </si>
  <si>
    <t>LP Revosave</t>
  </si>
  <si>
    <t>Varying budget, policy term, premium terms, sum assured</t>
  </si>
  <si>
    <t xml:space="preserve">No product recommendation </t>
  </si>
  <si>
    <t>Varying sum assured</t>
  </si>
  <si>
    <t>Selecting multiple features for product differentiation</t>
  </si>
  <si>
    <t xml:space="preserve">Varying policy term </t>
  </si>
  <si>
    <t>Varying policy term</t>
  </si>
  <si>
    <t>VCGL2</t>
  </si>
  <si>
    <t>Varying budget</t>
  </si>
  <si>
    <t>DIRECT - Term (non-renewable) (TAN16</t>
  </si>
  <si>
    <t xml:space="preserve">Random </t>
  </si>
  <si>
    <t>2 Protection needs
1 Saving need
No feature</t>
  </si>
  <si>
    <t>2 Saving needs
1 Protection need
No feature</t>
  </si>
  <si>
    <t>30
(User selects "Skip")</t>
  </si>
  <si>
    <t>30
(User confirms)</t>
  </si>
  <si>
    <t>07/01/1970</t>
  </si>
  <si>
    <t>04/07/1957</t>
  </si>
  <si>
    <t>08/08/1976</t>
  </si>
  <si>
    <t>04/12/1988</t>
  </si>
  <si>
    <t>25/06/1984</t>
  </si>
  <si>
    <t>03/07/1958</t>
  </si>
  <si>
    <t>01/06/1957</t>
  </si>
  <si>
    <t>21/10/1957</t>
  </si>
  <si>
    <t>05/07/1980</t>
  </si>
  <si>
    <t>02/11/1996</t>
  </si>
  <si>
    <t>01/08/1990</t>
  </si>
  <si>
    <t>05/02/1984</t>
  </si>
  <si>
    <t>01/09/1983</t>
  </si>
  <si>
    <t>01/01/1969</t>
  </si>
  <si>
    <t>06/07/1969</t>
  </si>
  <si>
    <t>01/01/1982</t>
  </si>
  <si>
    <t>11/11/1988</t>
  </si>
  <si>
    <t>14/09/1987</t>
  </si>
  <si>
    <t>07/07/1967</t>
  </si>
  <si>
    <t>01/06/1971</t>
  </si>
  <si>
    <t>19/06/1974</t>
  </si>
  <si>
    <t>01/06/1982</t>
  </si>
  <si>
    <t>25/10/1964</t>
  </si>
  <si>
    <t>12/10/1990</t>
  </si>
  <si>
    <t>450</t>
  </si>
  <si>
    <t>17000</t>
  </si>
  <si>
    <t>60000</t>
  </si>
  <si>
    <t>700</t>
  </si>
  <si>
    <t>28000</t>
  </si>
  <si>
    <t>62</t>
  </si>
  <si>
    <t>54</t>
  </si>
  <si>
    <t>680</t>
  </si>
  <si>
    <t>1400</t>
  </si>
  <si>
    <t>620</t>
  </si>
  <si>
    <t>65000</t>
  </si>
  <si>
    <t>70000</t>
  </si>
  <si>
    <t>135000</t>
  </si>
  <si>
    <t>6</t>
  </si>
  <si>
    <t>13</t>
  </si>
  <si>
    <t>75000</t>
  </si>
  <si>
    <t>33000</t>
  </si>
  <si>
    <t>8</t>
  </si>
  <si>
    <t>11</t>
  </si>
  <si>
    <t>7000</t>
  </si>
  <si>
    <t>3800</t>
  </si>
  <si>
    <t>280</t>
  </si>
  <si>
    <t>557197.913203885</t>
  </si>
  <si>
    <t>313938.358223312</t>
  </si>
  <si>
    <t>263938.358223312</t>
  </si>
  <si>
    <t>444625</t>
  </si>
  <si>
    <t>72.9281313165218</t>
  </si>
  <si>
    <t>79.7966017933213</t>
  </si>
  <si>
    <t>133333.35</t>
  </si>
  <si>
    <t>21.8695576219775</t>
  </si>
  <si>
    <t>23.9292622675727</t>
  </si>
  <si>
    <t>100358.4</t>
  </si>
  <si>
    <t>16.4609515297521</t>
  </si>
  <si>
    <t>18.0112663062465</t>
  </si>
  <si>
    <t>48</t>
  </si>
  <si>
    <t>1250</t>
  </si>
  <si>
    <t>92399.2</t>
  </si>
  <si>
    <t>255.95</t>
  </si>
  <si>
    <t>82399</t>
  </si>
  <si>
    <t>120.7</t>
  </si>
  <si>
    <t>376.65</t>
  </si>
  <si>
    <t>288396.5</t>
  </si>
  <si>
    <t>99.9997276147144</t>
  </si>
  <si>
    <t>49</t>
  </si>
  <si>
    <t>60239.2761471386</t>
  </si>
  <si>
    <t>54239.2761471386</t>
  </si>
  <si>
    <t>54239.3</t>
  </si>
  <si>
    <t>105.75</t>
  </si>
  <si>
    <t>21.85</t>
  </si>
  <si>
    <t>61</t>
  </si>
  <si>
    <t>325</t>
  </si>
  <si>
    <t>76545.6352220466</t>
  </si>
  <si>
    <t>11545.6352220466</t>
  </si>
  <si>
    <t>11545.65</t>
  </si>
  <si>
    <t>103.2</t>
  </si>
  <si>
    <t>12.35</t>
  </si>
  <si>
    <t>42</t>
  </si>
  <si>
    <t>50114.9365537511</t>
  </si>
  <si>
    <t>29090.9</t>
  </si>
  <si>
    <t>36827</t>
  </si>
  <si>
    <t>6950</t>
  </si>
  <si>
    <t>14000</t>
  </si>
  <si>
    <t>501149.365537511</t>
  </si>
  <si>
    <t>332751.85</t>
  </si>
  <si>
    <t>501149</t>
  </si>
  <si>
    <t>6911.25</t>
  </si>
  <si>
    <t>393252.4</t>
  </si>
  <si>
    <t>3905</t>
  </si>
  <si>
    <t>425134.05</t>
  </si>
  <si>
    <t>6797.9</t>
  </si>
  <si>
    <t>116473.016355275</t>
  </si>
  <si>
    <t>110473.016355275</t>
  </si>
  <si>
    <t>351196.380735693</t>
  </si>
  <si>
    <t>281196.380735693</t>
  </si>
  <si>
    <t>75250.85</t>
  </si>
  <si>
    <t>110473</t>
  </si>
  <si>
    <t>51.05</t>
  </si>
  <si>
    <t>32.8</t>
  </si>
  <si>
    <t>60019.5782967489</t>
  </si>
  <si>
    <t>41855.15</t>
  </si>
  <si>
    <t>60020</t>
  </si>
  <si>
    <t>275.85</t>
  </si>
  <si>
    <t>277.85</t>
  </si>
  <si>
    <t>501149.37</t>
  </si>
  <si>
    <t>65.65</t>
  </si>
  <si>
    <t>6976.9</t>
  </si>
  <si>
    <t>5400</t>
  </si>
  <si>
    <t>34</t>
  </si>
  <si>
    <t>3400</t>
  </si>
  <si>
    <t>55965.9140424727</t>
  </si>
  <si>
    <t>74456.65</t>
  </si>
  <si>
    <t>281.45</t>
  </si>
  <si>
    <t>64456</t>
  </si>
  <si>
    <t>108.3</t>
  </si>
  <si>
    <t>389.75</t>
  </si>
  <si>
    <t>2300</t>
  </si>
  <si>
    <t>1350</t>
  </si>
  <si>
    <t>237.5</t>
  </si>
  <si>
    <t>112869.530470874</t>
  </si>
  <si>
    <t>42869.5304708741</t>
  </si>
  <si>
    <t>132769.36</t>
  </si>
  <si>
    <t>62769.3599999998</t>
  </si>
  <si>
    <t>23840.1899669953</t>
  </si>
  <si>
    <t>11840.1899669953</t>
  </si>
  <si>
    <t>62769.35</t>
  </si>
  <si>
    <t>173.95</t>
  </si>
  <si>
    <t>79</t>
  </si>
  <si>
    <t>252.95</t>
  </si>
  <si>
    <t>245.45</t>
  </si>
  <si>
    <t>265.5</t>
  </si>
  <si>
    <t>19000</t>
  </si>
  <si>
    <t>64456.65</t>
  </si>
  <si>
    <t>583.35</t>
  </si>
  <si>
    <t>4700</t>
  </si>
  <si>
    <t>2350</t>
  </si>
  <si>
    <t>57708.95</t>
  </si>
  <si>
    <t>156969.179</t>
  </si>
  <si>
    <t>665.4</t>
  </si>
  <si>
    <t>68.25</t>
  </si>
  <si>
    <t>733.65</t>
  </si>
  <si>
    <t>103560.4</t>
  </si>
  <si>
    <t>787.05</t>
  </si>
  <si>
    <t>19</t>
  </si>
  <si>
    <t>701182.057852802</t>
  </si>
  <si>
    <t>105740.2</t>
  </si>
  <si>
    <t>151629</t>
  </si>
  <si>
    <t>75839.65</t>
  </si>
  <si>
    <t>146785</t>
  </si>
  <si>
    <t>88832.5</t>
  </si>
  <si>
    <t>115268</t>
  </si>
  <si>
    <t>22</t>
  </si>
  <si>
    <t>-200</t>
  </si>
  <si>
    <t>-50</t>
  </si>
  <si>
    <t>75172.4048306266</t>
  </si>
  <si>
    <t>49912.8</t>
  </si>
  <si>
    <t>75172.4048</t>
  </si>
  <si>
    <t>1036.2</t>
  </si>
  <si>
    <t>7.35</t>
  </si>
  <si>
    <t>1043.55</t>
  </si>
  <si>
    <t>63770.1</t>
  </si>
  <si>
    <t>1019.7</t>
  </si>
  <si>
    <t>8091.27044409324</t>
  </si>
  <si>
    <t>34000</t>
  </si>
  <si>
    <t>53959.3666287463</t>
  </si>
  <si>
    <t>3959.36662874628</t>
  </si>
  <si>
    <t>40883.2</t>
  </si>
  <si>
    <t>118.15</t>
  </si>
  <si>
    <t>3.35</t>
  </si>
  <si>
    <t>121.5</t>
  </si>
  <si>
    <t>14.45</t>
  </si>
  <si>
    <t>32.6</t>
  </si>
  <si>
    <t>2431586.10077071</t>
  </si>
  <si>
    <t>353992.520343377</t>
  </si>
  <si>
    <t>39960.05</t>
  </si>
  <si>
    <t>50924</t>
  </si>
  <si>
    <t>35587.2</t>
  </si>
  <si>
    <t>43772</t>
  </si>
  <si>
    <t>51</t>
  </si>
  <si>
    <t>33991.2</t>
  </si>
  <si>
    <t>37</t>
  </si>
  <si>
    <t>670269.342996881</t>
  </si>
  <si>
    <t>6750</t>
  </si>
  <si>
    <t>3750</t>
  </si>
  <si>
    <t>1875</t>
  </si>
  <si>
    <t>8.3</t>
  </si>
  <si>
    <t>11.2</t>
  </si>
  <si>
    <t>210.95</t>
  </si>
  <si>
    <t>31</t>
  </si>
  <si>
    <t>234878.338598642</t>
  </si>
  <si>
    <t>82388.25</t>
  </si>
  <si>
    <t>262.05</t>
  </si>
  <si>
    <t>5.3</t>
  </si>
  <si>
    <t>267.35</t>
  </si>
  <si>
    <t>234878.35</t>
  </si>
  <si>
    <t>11.1</t>
  </si>
  <si>
    <t>11.75</t>
  </si>
  <si>
    <t>8800</t>
  </si>
  <si>
    <t>840628.757051092</t>
  </si>
  <si>
    <t>61247.233762406</t>
  </si>
  <si>
    <t>11247.233762406</t>
  </si>
  <si>
    <t>438950.725225787</t>
  </si>
  <si>
    <t>65146.6</t>
  </si>
  <si>
    <t>80130</t>
  </si>
  <si>
    <t>1750</t>
  </si>
  <si>
    <t>194198.642775885</t>
  </si>
  <si>
    <t>280472.823141121</t>
  </si>
  <si>
    <t>33007.5</t>
  </si>
  <si>
    <t>219.5</t>
  </si>
  <si>
    <t>53581.95</t>
  </si>
  <si>
    <t>80.5</t>
  </si>
  <si>
    <t>76545.65</t>
  </si>
  <si>
    <t>16.05</t>
  </si>
  <si>
    <t>27.05</t>
  </si>
  <si>
    <t>3900</t>
  </si>
  <si>
    <t>2700</t>
  </si>
  <si>
    <t>260</t>
  </si>
  <si>
    <t>44</t>
  </si>
  <si>
    <t>269557.556996593</t>
  </si>
  <si>
    <t>1016991.10154774</t>
  </si>
  <si>
    <t>971991.101547738</t>
  </si>
  <si>
    <t>33635.2</t>
  </si>
  <si>
    <t>26156.95</t>
  </si>
  <si>
    <t>33334</t>
  </si>
  <si>
    <t>488975.15</t>
  </si>
  <si>
    <t>701182</t>
  </si>
  <si>
    <t>3227.25</t>
  </si>
  <si>
    <t>225598.2</t>
  </si>
  <si>
    <t>164.25</t>
  </si>
  <si>
    <t>3391.5</t>
  </si>
  <si>
    <t>362281.15</t>
  </si>
  <si>
    <t>3333</t>
  </si>
  <si>
    <t>6300</t>
  </si>
  <si>
    <t>4500</t>
  </si>
  <si>
    <t>32000</t>
  </si>
  <si>
    <t>35080.4555876258</t>
  </si>
  <si>
    <t>2080.45558762576</t>
  </si>
  <si>
    <t>884315.943347393</t>
  </si>
  <si>
    <t>859315.943347393</t>
  </si>
  <si>
    <t>68690.3242591693</t>
  </si>
  <si>
    <t>32154.35</t>
  </si>
  <si>
    <t>420709.234711681</t>
  </si>
  <si>
    <t>105948.4</t>
  </si>
  <si>
    <t>151928</t>
  </si>
  <si>
    <t>698.2</t>
  </si>
  <si>
    <t>101.8</t>
  </si>
  <si>
    <t>5900</t>
  </si>
  <si>
    <t>201182.540888186</t>
  </si>
  <si>
    <t>319796.833143731</t>
  </si>
  <si>
    <t>804227.508953821</t>
  </si>
  <si>
    <t>77714.3</t>
  </si>
  <si>
    <t>173993</t>
  </si>
  <si>
    <t>137651.8</t>
  </si>
  <si>
    <t>221640</t>
  </si>
  <si>
    <t>93535.1</t>
  </si>
  <si>
    <t>237878</t>
  </si>
  <si>
    <t>RowNum</t>
  </si>
  <si>
    <t>63</t>
  </si>
  <si>
    <t>64</t>
  </si>
  <si>
    <t>67</t>
  </si>
  <si>
    <t>69</t>
  </si>
  <si>
    <t>70</t>
  </si>
  <si>
    <t>73</t>
  </si>
  <si>
    <t>75</t>
  </si>
  <si>
    <t>77</t>
  </si>
  <si>
    <t>81</t>
  </si>
  <si>
    <t>83</t>
  </si>
  <si>
    <t>85</t>
  </si>
  <si>
    <t>87</t>
  </si>
  <si>
    <t>91</t>
  </si>
  <si>
    <t>93</t>
  </si>
  <si>
    <t>95</t>
  </si>
  <si>
    <t>96</t>
  </si>
  <si>
    <t>103</t>
  </si>
  <si>
    <t>104</t>
  </si>
  <si>
    <t>105</t>
  </si>
  <si>
    <t>106</t>
  </si>
  <si>
    <t>107</t>
  </si>
  <si>
    <t>109</t>
  </si>
  <si>
    <t>110</t>
  </si>
  <si>
    <t>Dual recommendation of main + rider for 1st need</t>
  </si>
  <si>
    <t>Total Premium</t>
  </si>
  <si>
    <t>Value?</t>
  </si>
  <si>
    <t>Employye</t>
  </si>
  <si>
    <t>Dual recommendation for 1st and 2nd need</t>
  </si>
  <si>
    <t>Dual recommendation for main + rider</t>
  </si>
  <si>
    <t>Dual recommendation for 2nd and 3rd needs</t>
  </si>
  <si>
    <t>Single recommendation for 1st and 2nd needs</t>
  </si>
  <si>
    <t>WO</t>
  </si>
  <si>
    <t>Early Protect Accelerator</t>
  </si>
  <si>
    <t>Dual recommendation for 1st, 2nd, and 3rd needs</t>
  </si>
  <si>
    <t>37
(User confirms)</t>
  </si>
  <si>
    <t>Select?</t>
  </si>
  <si>
    <t xml:space="preserve">Protection </t>
  </si>
  <si>
    <t>Dual recommendation of main + rider for 1st, 3rd need</t>
  </si>
  <si>
    <t>Single recommendation for 1st and 3rd needs</t>
  </si>
  <si>
    <t>DIRECT - DD Rider for Term</t>
  </si>
  <si>
    <t>CTV4</t>
  </si>
  <si>
    <t>Dual recommendation for 1st and 3rd needs</t>
  </si>
  <si>
    <t xml:space="preserve">Dread Disease Premium Waiver </t>
  </si>
  <si>
    <t>Dual recommendation for 1st and 2nd needs</t>
  </si>
  <si>
    <t>Direct Term 
(Renew)</t>
  </si>
  <si>
    <t>Silver Protect</t>
  </si>
  <si>
    <t>DIRECT - DD Rider for Term PLUS DIRECT-Term (renew)</t>
  </si>
  <si>
    <t>47
(User confirms)</t>
  </si>
  <si>
    <t>DIRECT - Term (renew)</t>
  </si>
  <si>
    <t>DIRECT - Dread Disease Rider for Term (CTV4)</t>
  </si>
  <si>
    <t>Essential Protect PLUS LP Protection</t>
  </si>
  <si>
    <t>LP Protection</t>
  </si>
  <si>
    <t>PRS1</t>
  </si>
  <si>
    <t>Essential Protect PLUS Protection</t>
  </si>
  <si>
    <t>Essential Protect PLUS RevoSave</t>
  </si>
  <si>
    <t>Essential Protect PLUS iTerm</t>
  </si>
  <si>
    <t>RevoEase PLUS Cancer Premium Waiver (GIO)</t>
  </si>
  <si>
    <t>RevoSave PLUS DD Prem Waiver</t>
  </si>
  <si>
    <t>DD Premium Waiver Rider</t>
  </si>
  <si>
    <t>VivoCash Prime PLUS Cancer Premium Waiver (GIO)</t>
  </si>
  <si>
    <t>Endowment PLUS DD Prem Waiver</t>
  </si>
  <si>
    <t>VivoChild PLUS DD Prem Waiver</t>
  </si>
  <si>
    <t>VivoChild</t>
  </si>
  <si>
    <t>ECR</t>
  </si>
  <si>
    <t>Dread Disease Rider for Term (CTV4)</t>
  </si>
  <si>
    <t xml:space="preserve">Essential Protect </t>
  </si>
  <si>
    <t>Someone is paying</t>
  </si>
  <si>
    <t xml:space="preserve">Varying “How are you paying” </t>
  </si>
  <si>
    <t>EPA (CSV2)</t>
  </si>
  <si>
    <t>DIRECT - DD Rider</t>
  </si>
  <si>
    <t>3 Protection needs
Dual reco for 3 needs</t>
  </si>
  <si>
    <t>DIRECT - Term (non renewable) (TAN15)</t>
  </si>
  <si>
    <t>DIRECT - Dread Disease Rider for Term</t>
  </si>
  <si>
    <t>3 Protection needs
- Early CI + Late CI + Cancer</t>
  </si>
  <si>
    <t>Contract Employee</t>
  </si>
  <si>
    <t>VivoLife 350 (LVRD)</t>
  </si>
  <si>
    <t>2 Protection needs + 1 Saving need
- Early CI + Cancer + General Savings</t>
  </si>
  <si>
    <t>2 Protection needs + 1 Saving need
(General Saving is Primary need with low budget)</t>
  </si>
  <si>
    <t>27</t>
  </si>
  <si>
    <t>32</t>
  </si>
  <si>
    <t>40</t>
  </si>
  <si>
    <t>52</t>
  </si>
  <si>
    <t>53</t>
  </si>
  <si>
    <t>56</t>
  </si>
  <si>
    <t>57</t>
  </si>
  <si>
    <t>59</t>
  </si>
  <si>
    <t>66</t>
  </si>
  <si>
    <t>68</t>
  </si>
  <si>
    <t>71</t>
  </si>
  <si>
    <t>72</t>
  </si>
  <si>
    <t>74</t>
  </si>
  <si>
    <t>76</t>
  </si>
  <si>
    <t>78</t>
  </si>
  <si>
    <t>82</t>
  </si>
  <si>
    <t>84</t>
  </si>
  <si>
    <t>86</t>
  </si>
  <si>
    <t>88</t>
  </si>
  <si>
    <t>89</t>
  </si>
  <si>
    <t>92</t>
  </si>
  <si>
    <t>94</t>
  </si>
  <si>
    <t>97</t>
  </si>
  <si>
    <t>98</t>
  </si>
  <si>
    <t>101</t>
  </si>
  <si>
    <t>102</t>
  </si>
  <si>
    <t>108</t>
  </si>
  <si>
    <t>111</t>
  </si>
  <si>
    <t>370</t>
  </si>
  <si>
    <t>5100</t>
  </si>
  <si>
    <t>880</t>
  </si>
  <si>
    <t>2600</t>
  </si>
  <si>
    <t>88355.1172689859</t>
  </si>
  <si>
    <t>256997.75</t>
  </si>
  <si>
    <t>110.25</t>
  </si>
  <si>
    <t>298.1</t>
  </si>
  <si>
    <t>408.35</t>
  </si>
  <si>
    <t>142.65</t>
  </si>
  <si>
    <t>29/12/1961</t>
  </si>
  <si>
    <t>784845.89555828</t>
  </si>
  <si>
    <t>332.65</t>
  </si>
  <si>
    <t>244.95</t>
  </si>
  <si>
    <t>577.6</t>
  </si>
  <si>
    <t>01/08/1978</t>
  </si>
  <si>
    <t>15500</t>
  </si>
  <si>
    <t>7200</t>
  </si>
  <si>
    <t>350</t>
  </si>
  <si>
    <t>508194.118695501</t>
  </si>
  <si>
    <t>24330.2227623067</t>
  </si>
  <si>
    <t>15110.5</t>
  </si>
  <si>
    <t>24331</t>
  </si>
  <si>
    <t>75.25</t>
  </si>
  <si>
    <t>100.00319453587</t>
  </si>
  <si>
    <t>375862.024153133</t>
  </si>
  <si>
    <t>19541.35</t>
  </si>
  <si>
    <t>24903</t>
  </si>
  <si>
    <t>193.85</t>
  </si>
  <si>
    <t>6.15</t>
  </si>
  <si>
    <t>3.63254993688772</t>
  </si>
  <si>
    <t>99.9998795551904</t>
  </si>
  <si>
    <t>99.9997038839012</t>
  </si>
  <si>
    <t>99.9999999016092</t>
  </si>
  <si>
    <t>10/10/1980</t>
  </si>
  <si>
    <t>1500000</t>
  </si>
  <si>
    <t>150000</t>
  </si>
  <si>
    <t>22559.8190367846</t>
  </si>
  <si>
    <t>1233397.56256729</t>
  </si>
  <si>
    <t>51257.5571071766</t>
  </si>
  <si>
    <t>40221.85</t>
  </si>
  <si>
    <t>51258</t>
  </si>
  <si>
    <t>399.8</t>
  </si>
  <si>
    <t>9.5</t>
  </si>
  <si>
    <t>409.3</t>
  </si>
  <si>
    <t>100.000864053709</t>
  </si>
  <si>
    <t>16/12/1972</t>
  </si>
  <si>
    <t>5500</t>
  </si>
  <si>
    <t>4800</t>
  </si>
  <si>
    <t>401435.656882832</t>
  </si>
  <si>
    <t>40069.3558178488</t>
  </si>
  <si>
    <t>30069.3558178488</t>
  </si>
  <si>
    <t>31847.15</t>
  </si>
  <si>
    <t>39171.9945</t>
  </si>
  <si>
    <t>5.53288448891558</t>
  </si>
  <si>
    <t>35070.15</t>
  </si>
  <si>
    <t>44692</t>
  </si>
  <si>
    <t>6.31256275650235</t>
  </si>
  <si>
    <t>22771.65</t>
  </si>
  <si>
    <t>31179</t>
  </si>
  <si>
    <t>4.40390660934813</t>
  </si>
  <si>
    <t>15/10/1965</t>
  </si>
  <si>
    <t>581780.585476384</t>
  </si>
  <si>
    <t>381780.585476384</t>
  </si>
  <si>
    <t>445395.023511578</t>
  </si>
  <si>
    <t>43850.5694845322</t>
  </si>
  <si>
    <t>33850.5694845322</t>
  </si>
  <si>
    <t>23685.45</t>
  </si>
  <si>
    <t>82899.075</t>
  </si>
  <si>
    <t>21.7138005843223</t>
  </si>
  <si>
    <t>381780.6</t>
  </si>
  <si>
    <t>90.85</t>
  </si>
  <si>
    <t>100.000003804179</t>
  </si>
  <si>
    <t>107.65</t>
  </si>
  <si>
    <t>4</t>
  </si>
  <si>
    <t>270891.3</t>
  </si>
  <si>
    <t>524301</t>
  </si>
  <si>
    <t>2492.2</t>
  </si>
  <si>
    <t>7.8</t>
  </si>
  <si>
    <t>74.7738756472953</t>
  </si>
  <si>
    <t>252016.15</t>
  </si>
  <si>
    <t>321162</t>
  </si>
  <si>
    <t>64.0850856222347</t>
  </si>
  <si>
    <t>156347.7</t>
  </si>
  <si>
    <t>184303</t>
  </si>
  <si>
    <t>36.7760617240979</t>
  </si>
  <si>
    <t>01/07/1989</t>
  </si>
  <si>
    <t>287</t>
  </si>
  <si>
    <t>2250</t>
  </si>
  <si>
    <t>131399.547591962</t>
  </si>
  <si>
    <t>62643.6706921889</t>
  </si>
  <si>
    <t>52643.6706921889</t>
  </si>
  <si>
    <t>28960.65</t>
  </si>
  <si>
    <t>36907</t>
  </si>
  <si>
    <t>70.1071933524502</t>
  </si>
  <si>
    <t>236255.159754958</t>
  </si>
  <si>
    <t>136255.159754958</t>
  </si>
  <si>
    <t>369814.946017359</t>
  </si>
  <si>
    <t>369.6</t>
  </si>
  <si>
    <t>157.2</t>
  </si>
  <si>
    <t>526.8</t>
  </si>
  <si>
    <t>323397.2</t>
  </si>
  <si>
    <t>237.346754854347</t>
  </si>
  <si>
    <t>136255.15</t>
  </si>
  <si>
    <t>99.9999928406686</t>
  </si>
  <si>
    <t>9.55</t>
  </si>
  <si>
    <t>01/02/1972</t>
  </si>
  <si>
    <t>250000</t>
  </si>
  <si>
    <t>309837.78479819</t>
  </si>
  <si>
    <t>523541.174426951</t>
  </si>
  <si>
    <t>273541.174426951</t>
  </si>
  <si>
    <t>191834.6</t>
  </si>
  <si>
    <t>275088</t>
  </si>
  <si>
    <t>1275.7</t>
  </si>
  <si>
    <t>309837.8</t>
  </si>
  <si>
    <t>224.3</t>
  </si>
  <si>
    <t>100.000004906377</t>
  </si>
  <si>
    <t>113.2691634629</t>
  </si>
  <si>
    <t>98.0800909404291</t>
  </si>
  <si>
    <t>88525.1</t>
  </si>
  <si>
    <t>428.45</t>
  </si>
  <si>
    <t>309837.85</t>
  </si>
  <si>
    <t>100.000021043854</t>
  </si>
  <si>
    <t>113.269181741684</t>
  </si>
  <si>
    <t>604.2</t>
  </si>
  <si>
    <t>15/09/1997</t>
  </si>
  <si>
    <t>114943.224679366</t>
  </si>
  <si>
    <t>150239.276147139</t>
  </si>
  <si>
    <t>90239.2761471386</t>
  </si>
  <si>
    <t>12528.7341384378</t>
  </si>
  <si>
    <t>32840.9</t>
  </si>
  <si>
    <t>52.55</t>
  </si>
  <si>
    <t>2.15</t>
  </si>
  <si>
    <t>54.7</t>
  </si>
  <si>
    <t>114943.15</t>
  </si>
  <si>
    <t>99.9999350293446</t>
  </si>
  <si>
    <t>127.37596632821</t>
  </si>
  <si>
    <t>114943.2</t>
  </si>
  <si>
    <t>11.6</t>
  </si>
  <si>
    <t>99.9999785290812</t>
  </si>
  <si>
    <t>127.376021736456</t>
  </si>
  <si>
    <t>6.9</t>
  </si>
  <si>
    <t>06/06/1971</t>
  </si>
  <si>
    <t>626436.706921889</t>
  </si>
  <si>
    <t>467412.05</t>
  </si>
  <si>
    <t>76.6657011218997</t>
  </si>
  <si>
    <t>89.2789474508117</t>
  </si>
  <si>
    <t>58.2</t>
  </si>
  <si>
    <t>65.6086646648495</t>
  </si>
  <si>
    <t>76.4027777639123</t>
  </si>
  <si>
    <t>45.75</t>
  </si>
  <si>
    <t>06/08/1971</t>
  </si>
  <si>
    <t>380</t>
  </si>
  <si>
    <t>426772.9</t>
  </si>
  <si>
    <t>228.25</t>
  </si>
  <si>
    <t>15235.95</t>
  </si>
  <si>
    <t>19416</t>
  </si>
  <si>
    <t>151.75</t>
  </si>
  <si>
    <t>70.0000002103634</t>
  </si>
  <si>
    <t>3.09943523191737</t>
  </si>
  <si>
    <t>81.516587585901</t>
  </si>
  <si>
    <t>41399.5475919616</t>
  </si>
  <si>
    <t>28399.5475919616</t>
  </si>
  <si>
    <t>187931.012076567</t>
  </si>
  <si>
    <t>177931.012076567</t>
  </si>
  <si>
    <t>28399.55</t>
  </si>
  <si>
    <t>74863.9</t>
  </si>
  <si>
    <t>95404</t>
  </si>
  <si>
    <t>742.65</t>
  </si>
  <si>
    <t>100.000008479143</t>
  </si>
  <si>
    <t>53.6185338837651</t>
  </si>
  <si>
    <t>10/01/1972</t>
  </si>
  <si>
    <t>10/01/1985</t>
  </si>
  <si>
    <t>03/07/1970</t>
  </si>
  <si>
    <t>13/07/1985</t>
  </si>
  <si>
    <t>08/05/1981</t>
  </si>
  <si>
    <t>06/06/1970</t>
  </si>
  <si>
    <t>15/07/1993</t>
  </si>
  <si>
    <t>19/08/1982</t>
  </si>
  <si>
    <t>13/10/1986</t>
  </si>
  <si>
    <t>04/05/1989</t>
  </si>
  <si>
    <t>15/12/1978</t>
  </si>
  <si>
    <t>11/11/1998</t>
  </si>
  <si>
    <t>02/07/1981</t>
  </si>
  <si>
    <t>13/01/1988</t>
  </si>
  <si>
    <t>02/12/1994</t>
  </si>
  <si>
    <t>06/07/1972</t>
  </si>
  <si>
    <t>08/10/1987</t>
  </si>
  <si>
    <t>04/12/1977</t>
  </si>
  <si>
    <t>09/08/1975</t>
  </si>
  <si>
    <t>16/06/1991</t>
  </si>
  <si>
    <t>22/11/1966</t>
  </si>
  <si>
    <t>22/11/1996</t>
  </si>
  <si>
    <t>01/06/1998</t>
  </si>
  <si>
    <t>08/08/1983</t>
  </si>
  <si>
    <t>DIRECT - Whole Life</t>
  </si>
  <si>
    <t>DIRECT - Term</t>
  </si>
  <si>
    <t>Cancer Protect</t>
  </si>
  <si>
    <t>SLN</t>
  </si>
  <si>
    <t>Family Protect (renewable)</t>
  </si>
  <si>
    <t>Product Code</t>
  </si>
  <si>
    <t>230729.075032201</t>
  </si>
  <si>
    <t>1217056.25421606</t>
  </si>
  <si>
    <t>230729.1</t>
  </si>
  <si>
    <t>44.7</t>
  </si>
  <si>
    <t>20.3</t>
  </si>
  <si>
    <t>442898.434902914</t>
  </si>
  <si>
    <t>85.65</t>
  </si>
  <si>
    <t>169.6</t>
  </si>
  <si>
    <t>255.25</t>
  </si>
  <si>
    <t>126542.4</t>
  </si>
  <si>
    <t>955.4</t>
  </si>
  <si>
    <t>293385.07596099</t>
  </si>
  <si>
    <t>420709.23</t>
  </si>
  <si>
    <t>1945.15</t>
  </si>
  <si>
    <t>111.65</t>
  </si>
  <si>
    <t>2056.8</t>
  </si>
  <si>
    <t>217368.7</t>
  </si>
  <si>
    <t>2006.3</t>
  </si>
  <si>
    <t>285301.763377518</t>
  </si>
  <si>
    <t>735311.761640426</t>
  </si>
  <si>
    <t>354150.4</t>
  </si>
  <si>
    <t>68.05</t>
  </si>
  <si>
    <t>231.95</t>
  </si>
  <si>
    <t>76.85</t>
  </si>
  <si>
    <t>129.2</t>
  </si>
  <si>
    <t>12.85</t>
  </si>
  <si>
    <t>10.7</t>
  </si>
  <si>
    <t>23.55</t>
  </si>
  <si>
    <t>4.3</t>
  </si>
  <si>
    <t>8.5</t>
  </si>
  <si>
    <t>CWV1</t>
  </si>
  <si>
    <t>DIRECT - DD Rider for WL</t>
  </si>
  <si>
    <t>DD Prem Waiver</t>
  </si>
  <si>
    <t>CBN2</t>
  </si>
  <si>
    <t>DSN</t>
  </si>
  <si>
    <t>Type</t>
  </si>
  <si>
    <t>INPUTS</t>
  </si>
  <si>
    <t>DERIVED INPUTS</t>
  </si>
  <si>
    <t>OUTPUT</t>
  </si>
  <si>
    <t>OUTPUTS</t>
  </si>
  <si>
    <t>Section</t>
  </si>
  <si>
    <t>Demographics</t>
  </si>
  <si>
    <t>Priorities</t>
  </si>
  <si>
    <t>Needs Analysis</t>
  </si>
  <si>
    <t>Features Differentiation based on shorted Products</t>
  </si>
  <si>
    <t>Features, user selected based on shorted products</t>
  </si>
  <si>
    <t>Needs Summary</t>
  </si>
  <si>
    <t>Recommendation</t>
  </si>
  <si>
    <t>Story</t>
  </si>
  <si>
    <t>NEWT-24</t>
  </si>
  <si>
    <t>NEWT-13</t>
  </si>
  <si>
    <t>NEWT-25</t>
  </si>
  <si>
    <t>NEWT-14</t>
  </si>
  <si>
    <t>NEWT-9</t>
  </si>
  <si>
    <t>NEWT-33</t>
  </si>
  <si>
    <t>NEWT-32</t>
  </si>
  <si>
    <t>NEWT-8</t>
  </si>
  <si>
    <t>NEWT-4</t>
  </si>
  <si>
    <t>NEWT-34</t>
  </si>
  <si>
    <t>NEWT-26</t>
  </si>
  <si>
    <t>NEWT-23</t>
  </si>
  <si>
    <t>NEWT-21</t>
  </si>
  <si>
    <t>NEWT-5</t>
  </si>
  <si>
    <t>NEWT-15</t>
  </si>
  <si>
    <t>Value tag</t>
  </si>
  <si>
    <t>A01</t>
  </si>
  <si>
    <t>A02</t>
  </si>
  <si>
    <t>A03</t>
  </si>
  <si>
    <t>A04</t>
  </si>
  <si>
    <t>A05</t>
  </si>
  <si>
    <t>A06</t>
  </si>
  <si>
    <t>A07</t>
  </si>
  <si>
    <t>A08</t>
  </si>
  <si>
    <t>A09</t>
  </si>
  <si>
    <t>A10</t>
  </si>
  <si>
    <t>A11</t>
  </si>
  <si>
    <t>A12</t>
  </si>
  <si>
    <t>A13</t>
  </si>
  <si>
    <t>A14</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</si>
  <si>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</si>
  <si>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</si>
  <si>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</si>
  <si>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</si>
  <si>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</si>
  <si>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</si>
  <si>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</si>
  <si>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</si>
  <si>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</si>
  <si>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</si>
  <si>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</si>
  <si>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</si>
  <si>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</si>
  <si>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</si>
  <si>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</si>
  <si>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</si>
  <si>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</si>
  <si>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</si>
  <si>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</si>
  <si>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</si>
  <si>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</si>
  <si>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</si>
  <si>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</si>
  <si>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</si>
  <si>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</si>
  <si>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</si>
  <si>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</si>
  <si>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</si>
  <si>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</si>
  <si>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</si>
  <si>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</si>
  <si>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C01</t>
  </si>
  <si>
    <t>C02</t>
  </si>
  <si>
    <t>C03</t>
  </si>
  <si>
    <t>C04</t>
  </si>
  <si>
    <t>B01</t>
  </si>
  <si>
    <t>B02</t>
  </si>
  <si>
    <t>B03</t>
  </si>
  <si>
    <t>B04</t>
  </si>
  <si>
    <t>B05</t>
  </si>
  <si>
    <t>B06</t>
  </si>
  <si>
    <t>B07</t>
  </si>
  <si>
    <t>B08</t>
  </si>
  <si>
    <t>B10</t>
  </si>
  <si>
    <t>B11</t>
  </si>
  <si>
    <t>A47</t>
  </si>
  <si>
    <t>A48</t>
  </si>
  <si>
    <t>A49</t>
  </si>
  <si>
    <t>A50</t>
  </si>
  <si>
    <t>A51</t>
  </si>
  <si>
    <t>A52</t>
  </si>
  <si>
    <t>A53</t>
  </si>
  <si>
    <t>A54</t>
  </si>
  <si>
    <t>A56</t>
  </si>
  <si>
    <t>A57</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</si>
  <si>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</si>
  <si>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</si>
  <si>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</si>
  <si>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</si>
  <si>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</si>
  <si>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</si>
  <si>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</si>
  <si>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</si>
  <si>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</si>
  <si>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</si>
  <si>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</si>
  <si>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</si>
  <si>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</si>
  <si>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</si>
  <si>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</si>
  <si>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</si>
  <si>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</si>
  <si>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</si>
  <si>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</si>
  <si>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</si>
  <si>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</si>
  <si>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</si>
  <si>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</si>
  <si>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</si>
  <si>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Product 1</t>
  </si>
  <si>
    <t>Product 2</t>
  </si>
  <si>
    <t>Product 1 + Product 2 UI values</t>
  </si>
  <si>
    <t>Option 2</t>
  </si>
  <si>
    <t>Option 2 UI Values</t>
  </si>
  <si>
    <t>Option 3</t>
  </si>
  <si>
    <t>Option 3 UI Values</t>
  </si>
  <si>
    <t>English Fluency</t>
  </si>
  <si>
    <t>Dependents</t>
  </si>
  <si>
    <t>Amt for dependents</t>
  </si>
  <si>
    <t>General savings needs shortfall</t>
  </si>
  <si>
    <t>Product recommendation</t>
  </si>
  <si>
    <t>SA</t>
  </si>
  <si>
    <t>MV (if applicable)</t>
  </si>
  <si>
    <t>Premium</t>
  </si>
  <si>
    <t>Premium term</t>
  </si>
  <si>
    <t>Policy term</t>
  </si>
  <si>
    <t>Priority 1</t>
  </si>
  <si>
    <t>Coverage on Priority 1</t>
  </si>
  <si>
    <t>% Coverage on Priority 1</t>
  </si>
  <si>
    <t>Priority 2</t>
  </si>
  <si>
    <t>Coverage on Priority 2</t>
  </si>
  <si>
    <t>% Coverage on Priority 2</t>
  </si>
  <si>
    <t>Formula (if applicable)</t>
  </si>
  <si>
    <t xml:space="preserve"> Yes(Y) or No(N)</t>
  </si>
  <si>
    <t>Answer if Regular Income = N</t>
  </si>
  <si>
    <t>Answer if Regular Income = Y</t>
  </si>
  <si>
    <t>IF(AT7=0,"x",&lt;input value&gt;)</t>
  </si>
  <si>
    <t>UI is a range but backend will take the upper limit</t>
  </si>
  <si>
    <t>Current year - D.O.B</t>
  </si>
  <si>
    <t>Cash savings (AW) - Big expense (AX)</t>
  </si>
  <si>
    <t>Monthly take home pay (AU) - Monthly spending(AV)</t>
  </si>
  <si>
    <t>See Affordability logic excel</t>
  </si>
  <si>
    <t>If feature exists in shorted Products, put Yes (Y).</t>
  </si>
  <si>
    <t>If chosen, put Y. 
If not, delete.</t>
  </si>
  <si>
    <t>FV(Expenditure on dependents * 12 months * __years) + Funeral costs (10k) – Existing death coverage</t>
  </si>
  <si>
    <t>Total needs - existing</t>
  </si>
  <si>
    <t>FV(Expenditure * 12 months * [62-age]) + Transition costs (100k) – Existing TPD coverage</t>
  </si>
  <si>
    <t xml:space="preserve">FV(Expenditure * 12 months * 5 years) + Transition costs (100k) - Existing late CI coverage
</t>
  </si>
  <si>
    <t>FV(Target amount) - existing general savings - existing general policy maturity value</t>
  </si>
  <si>
    <t>FV[Target amount per month * 12 months * (90 - retirement age)] - existing retirement savings - existing retirement policy payout across life - CPF LIFE payout across life</t>
  </si>
  <si>
    <t>FV(Target amount) - existing child savings - existing child policy maturity value</t>
  </si>
  <si>
    <t>DIRECT - Term (renewable)</t>
  </si>
  <si>
    <t>LP RevoSave + Cancer Premium Waiver</t>
  </si>
  <si>
    <t>RevoSecure PLUS Cancer Premium Waiver (GIO)
(Refer R7 for this product outcome)</t>
  </si>
  <si>
    <t>Dread Disease Premium Waiver Rider</t>
  </si>
  <si>
    <t>Feature differentiation page is not shown on UI</t>
  </si>
  <si>
    <t xml:space="preserve">Endowment Plan </t>
  </si>
  <si>
    <t>Feature differentiation is not shown on UI</t>
  </si>
  <si>
    <t>Blind Case</t>
  </si>
  <si>
    <t>RevoSave + DD Prem Waiver</t>
  </si>
  <si>
    <t>Dread Disease Premium Waiver (WSV2)(waive ANR)</t>
  </si>
  <si>
    <t>Same savings product for two savings need</t>
  </si>
  <si>
    <t>DIRECT-Term (Renew)</t>
  </si>
  <si>
    <t>Direct Term (Non Renew)
Able to buy online</t>
  </si>
  <si>
    <t>Direct Term (Non Renew)
Unable to buy online</t>
  </si>
  <si>
    <t>RevoRetire
Unable to buy online</t>
  </si>
  <si>
    <t>Cancer Premium Waiver</t>
  </si>
  <si>
    <t>21/10/1958</t>
  </si>
  <si>
    <t>89854.7622664559</t>
  </si>
  <si>
    <t>65598.1903678465</t>
  </si>
  <si>
    <t>22767.5</t>
  </si>
  <si>
    <t>110.65</t>
  </si>
  <si>
    <t>45918.75</t>
  </si>
  <si>
    <t>184.35</t>
  </si>
  <si>
    <t>219318.280849454</t>
  </si>
  <si>
    <t>65485.35</t>
  </si>
  <si>
    <t>83060.6</t>
  </si>
  <si>
    <t>194839.05</t>
  </si>
  <si>
    <t>176179.45</t>
  </si>
  <si>
    <t>920.9</t>
  </si>
  <si>
    <t>139740.65</t>
  </si>
  <si>
    <t>122.6</t>
  </si>
  <si>
    <t>149.3</t>
  </si>
  <si>
    <t>46514.05</t>
  </si>
  <si>
    <t>55485.35</t>
  </si>
  <si>
    <t>206237.4</t>
  </si>
  <si>
    <t>96246.4</t>
  </si>
  <si>
    <t>803.05</t>
  </si>
  <si>
    <t>304.9</t>
  </si>
  <si>
    <t>335.2</t>
  </si>
  <si>
    <t>96174.15</t>
  </si>
  <si>
    <t>94959.05</t>
  </si>
  <si>
    <t>165819.45</t>
  </si>
  <si>
    <t>71.85</t>
  </si>
  <si>
    <t>182.75</t>
  </si>
  <si>
    <t>330038.55</t>
  </si>
  <si>
    <t>91.75</t>
  </si>
  <si>
    <t>894.8</t>
  </si>
  <si>
    <t>83.25</t>
  </si>
  <si>
    <t>113.3</t>
  </si>
  <si>
    <t>332356.65</t>
  </si>
  <si>
    <t>142.25</t>
  </si>
  <si>
    <t>366.95</t>
  </si>
  <si>
    <t>150344.809661253</t>
  </si>
  <si>
    <t>495589.528480727</t>
  </si>
  <si>
    <t>54844.1187213767</t>
  </si>
  <si>
    <t>43036.25</t>
  </si>
  <si>
    <t>429.95</t>
  </si>
  <si>
    <t>435.9</t>
  </si>
  <si>
    <t>5.95</t>
  </si>
  <si>
    <t>275837.466514985</t>
  </si>
  <si>
    <t>275837.45</t>
  </si>
  <si>
    <t>296.3</t>
  </si>
  <si>
    <t>227.3</t>
  </si>
  <si>
    <t>27563.2151045631</t>
  </si>
  <si>
    <t>21628.9</t>
  </si>
  <si>
    <t>27563.22</t>
  </si>
  <si>
    <t>214.55</t>
  </si>
  <si>
    <t>3.25</t>
  </si>
  <si>
    <t>217.8</t>
  </si>
  <si>
    <t>37826.8</t>
  </si>
  <si>
    <t>60906.84</t>
  </si>
  <si>
    <t>187.6</t>
  </si>
  <si>
    <t>26016.4</t>
  </si>
  <si>
    <t>200.35</t>
  </si>
  <si>
    <t>537009.764344501</t>
  </si>
  <si>
    <t>87009.7643445013</t>
  </si>
  <si>
    <t>41364.3</t>
  </si>
  <si>
    <t>64445.5794</t>
  </si>
  <si>
    <t>275.9</t>
  </si>
  <si>
    <t>4.1</t>
  </si>
  <si>
    <t>73531.1761640427</t>
  </si>
  <si>
    <t>42070.9234711681</t>
  </si>
  <si>
    <t>199.35</t>
  </si>
  <si>
    <t>73531.15</t>
  </si>
  <si>
    <t>11.55</t>
  </si>
  <si>
    <t>210.9</t>
  </si>
  <si>
    <t>193.05</t>
  </si>
  <si>
    <t>Coverage on Priority 3 O3</t>
  </si>
  <si>
    <t>% Coverage on Priority 3 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</si>
</sst>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9">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b/>
      <sz val="8"/>
      <name val="Arial"/>
      <family val="2"/>
    </font>
    <font>
      <b/>
      <sz val="9"/>
      <color indexed="81"/>
      <name val="Tahoma"/>
      <family val="2"/>
    </font>
    <font>
      <sz val="9"/>
      <color indexed="81"/>
      <name val="Tahoma"/>
      <family val="2"/>
    </font>
    <font>
      <sz val="11"/>
      <color theme="1"/>
      <name val="Calibri"/>
      <family val="2"/>
    </font>
    <font>
      <sz val="11"/>
      <color rgb="FFFF0000"/>
      <name val="Calibri"/>
      <family val="2"/>
      <scheme val="minor"/>
    </font>
    <font>
      <b/>
      <sz val="12"/>
      <color theme="1"/>
      <name val="Calibri"/>
      <family val="2"/>
      <scheme val="minor"/>
    </font>
    <font>
      <sz val="11"/>
      <name val="Calibri"/>
      <family val="2"/>
    </font>
    <font>
      <sz val="10"/>
      <name val="Arial"/>
      <family val="2"/>
    </font>
    <font>
      <sz val="8"/>
      <color rgb="FFFF0000"/>
      <name val="Arial"/>
      <family val="2"/>
    </font>
    <font>
      <b/>
      <sz val="8"/>
      <color rgb="FFFF0000"/>
      <name val="Arial"/>
      <family val="2"/>
    </font>
    <font>
      <sz val="8"/>
      <color rgb="FF222222"/>
      <name val="Arial"/>
      <family val="2"/>
    </font>
    <font>
      <b/>
      <sz val="8"/>
      <color rgb="FF222222"/>
      <name val="Open Sans"/>
    </font>
    <font>
      <b/>
      <sz val="8"/>
      <color rgb="FF222222"/>
      <name val="Arial"/>
      <family val="2"/>
    </font>
    <font>
      <b/>
      <sz val="10"/>
      <name val="Arial"/>
      <family val="2"/>
    </font>
    <font>
      <b/>
      <sz val="11"/>
      <name val="Arial"/>
      <family val="2"/>
    </font>
    <font>
      <b/>
      <sz val="8"/>
      <name val="Calibri"/>
      <family val="2"/>
    </font>
    <font>
      <b/>
      <sz val="11"/>
      <name val="Calibri"/>
      <family val="2"/>
    </font>
    <font>
      <strike/>
      <sz val="8"/>
      <name val="Arial"/>
      <family val="2"/>
    </font>
    <font>
      <b/>
      <sz val="8"/>
      <color theme="1"/>
      <name val="Arial"/>
      <family val="2"/>
    </font>
    <font>
      <sz val="8"/>
      <color theme="1"/>
      <name val="Arial"/>
      <family val="2"/>
    </font>
    <font>
      <sz val="7"/>
      <color rgb="FF222222"/>
      <name val="Open Sans"/>
    </font>
    <font>
      <b/>
      <sz val="7"/>
      <color rgb="FF222222"/>
      <name val="Open Sans"/>
    </font>
    <font>
      <u/>
      <sz val="8"/>
      <name val="Arial"/>
      <family val="2"/>
    </font>
    <font>
      <b/>
      <sz val="9"/>
      <name val="Arial"/>
      <family val="2"/>
    </font>
    <font>
      <sz val="9"/>
      <name val="Arial"/>
      <family val="2"/>
    </font>
  </fonts>
  <fills count="16">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2" fillId="0" borderId="0"/>
    <xf numFmtId="0" fontId="2" fillId="0" borderId="0"/>
    <xf numFmtId="0" fontId="11" fillId="0" borderId="0"/>
    <xf numFmtId="164" fontId="11" fillId="0" borderId="0" applyFont="0" applyFill="0" applyBorder="0" applyAlignment="0" applyProtection="0"/>
  </cellStyleXfs>
  <cellXfs count="255">
    <xf numFmtId="0" fontId="0" fillId="0" borderId="0" xfId="0"/>
    <xf numFmtId="0" fontId="1" fillId="2" borderId="1" xfId="0" applyFont="1" applyFill="1" applyBorder="1"/>
    <xf numFmtId="0" fontId="0" fillId="0" borderId="1" xfId="0" applyBorder="1"/>
    <xf numFmtId="0" fontId="0" fillId="0" borderId="1" xfId="0" quotePrefix="1" applyBorder="1"/>
    <xf numFmtId="14" fontId="0" fillId="0" borderId="0" xfId="0" quotePrefix="1" applyNumberFormat="1"/>
    <xf numFmtId="0" fontId="0" fillId="0" borderId="0" xfId="0" quotePrefix="1"/>
    <xf numFmtId="0" fontId="0" fillId="0" borderId="0" xfId="0" applyAlignment="1">
      <alignment wrapText="1"/>
    </xf>
    <xf numFmtId="0" fontId="0" fillId="3" borderId="0" xfId="0" applyFill="1"/>
    <xf numFmtId="0" fontId="3" fillId="4" borderId="1" xfId="0" applyFont="1" applyFill="1" applyBorder="1" applyAlignment="1">
      <alignment horizontal="center" vertical="center" wrapText="1"/>
    </xf>
    <xf numFmtId="49" fontId="0" fillId="0" borderId="0" xfId="0" applyNumberFormat="1"/>
    <xf numFmtId="49" fontId="0" fillId="0" borderId="0" xfId="0" quotePrefix="1" applyNumberFormat="1"/>
    <xf numFmtId="49" fontId="0" fillId="3" borderId="0" xfId="0" applyNumberFormat="1" applyFill="1"/>
    <xf numFmtId="49" fontId="0" fillId="0" borderId="0" xfId="0" applyNumberFormat="1" applyAlignment="1">
      <alignment wrapText="1"/>
    </xf>
    <xf numFmtId="49" fontId="3" fillId="4" borderId="1" xfId="0" applyNumberFormat="1" applyFont="1" applyFill="1" applyBorder="1" applyAlignment="1">
      <alignment horizontal="center" vertical="center" wrapText="1"/>
    </xf>
    <xf numFmtId="49" fontId="0" fillId="0" borderId="0" xfId="0" quotePrefix="1" applyNumberFormat="1" applyAlignment="1">
      <alignment wrapText="1"/>
    </xf>
    <xf numFmtId="0" fontId="7" fillId="0" borderId="2" xfId="0" quotePrefix="1" applyFont="1" applyBorder="1" applyAlignment="1">
      <alignment vertical="center"/>
    </xf>
    <xf numFmtId="0" fontId="7" fillId="0" borderId="3" xfId="0" quotePrefix="1" applyFont="1" applyBorder="1" applyAlignment="1">
      <alignment vertical="center"/>
    </xf>
    <xf numFmtId="14" fontId="0" fillId="0" borderId="0" xfId="0" applyNumberFormat="1"/>
    <xf numFmtId="49" fontId="0" fillId="3" borderId="0" xfId="0" quotePrefix="1" applyNumberFormat="1" applyFill="1" applyAlignment="1">
      <alignment wrapText="1"/>
    </xf>
    <xf numFmtId="0" fontId="0" fillId="0" borderId="0" xfId="0" quotePrefix="1" applyAlignment="1">
      <alignment wrapText="1"/>
    </xf>
    <xf numFmtId="0" fontId="8" fillId="5" borderId="0" xfId="0" quotePrefix="1" applyFont="1" applyFill="1"/>
    <xf numFmtId="0" fontId="0" fillId="5" borderId="0" xfId="0" applyFill="1"/>
    <xf numFmtId="0" fontId="0" fillId="5" borderId="0" xfId="0" quotePrefix="1" applyFill="1"/>
    <xf numFmtId="0" fontId="7" fillId="0" borderId="4" xfId="0" quotePrefix="1" applyFont="1" applyBorder="1" applyAlignment="1">
      <alignment vertical="center"/>
    </xf>
    <xf numFmtId="0" fontId="9" fillId="0" borderId="0" xfId="0" applyFont="1"/>
    <xf numFmtId="0" fontId="0" fillId="0" borderId="0" xfId="0" applyNumberFormat="1"/>
    <xf numFmtId="0" fontId="10" fillId="0" borderId="0" xfId="0" applyFont="1" applyFill="1" applyAlignment="1">
      <alignment vertical="center"/>
    </xf>
    <xf numFmtId="0" fontId="4" fillId="0" borderId="0" xfId="3" applyFont="1" applyAlignment="1">
      <alignment horizontal="left" vertical="top" wrapText="1"/>
    </xf>
    <xf numFmtId="0" fontId="3" fillId="0" borderId="0" xfId="3" applyFont="1" applyAlignment="1">
      <alignment vertical="top"/>
    </xf>
    <xf numFmtId="0" fontId="4" fillId="0" borderId="0" xfId="3" applyFont="1" applyAlignment="1">
      <alignment vertical="top" wrapText="1"/>
    </xf>
    <xf numFmtId="0" fontId="4" fillId="0" borderId="11" xfId="3" applyFont="1" applyBorder="1" applyAlignment="1">
      <alignment vertical="top" wrapText="1"/>
    </xf>
    <xf numFmtId="0" fontId="4" fillId="3" borderId="1" xfId="3" applyFont="1" applyFill="1" applyBorder="1" applyAlignment="1">
      <alignment horizontal="center" vertical="center"/>
    </xf>
    <xf numFmtId="0" fontId="4" fillId="3" borderId="7" xfId="3" applyFont="1" applyFill="1" applyBorder="1" applyAlignment="1">
      <alignment horizontal="center" vertical="center"/>
    </xf>
    <xf numFmtId="0" fontId="4" fillId="3" borderId="7" xfId="3" applyFont="1" applyFill="1" applyBorder="1" applyAlignment="1">
      <alignment vertical="center"/>
    </xf>
    <xf numFmtId="0" fontId="4" fillId="3" borderId="9" xfId="3" applyFont="1" applyFill="1" applyBorder="1" applyAlignment="1">
      <alignment vertical="center"/>
    </xf>
    <xf numFmtId="0" fontId="4" fillId="3" borderId="9" xfId="3"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12" fillId="3" borderId="9"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7" xfId="3" applyNumberFormat="1" applyFont="1" applyFill="1" applyBorder="1" applyAlignment="1">
      <alignment horizontal="center" vertical="center" wrapText="1"/>
    </xf>
    <xf numFmtId="0" fontId="4" fillId="3" borderId="8" xfId="3" applyNumberFormat="1" applyFont="1" applyFill="1" applyBorder="1" applyAlignment="1">
      <alignment horizontal="center" vertical="center"/>
    </xf>
    <xf numFmtId="0" fontId="4" fillId="3" borderId="8" xfId="3" applyNumberFormat="1" applyFont="1" applyFill="1" applyBorder="1" applyAlignment="1">
      <alignment horizontal="center" vertical="center" wrapText="1"/>
    </xf>
    <xf numFmtId="0" fontId="4" fillId="3" borderId="9"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10" xfId="3" applyNumberFormat="1" applyFont="1" applyFill="1" applyBorder="1" applyAlignment="1">
      <alignment horizontal="center" vertical="center"/>
    </xf>
    <xf numFmtId="0" fontId="13" fillId="3" borderId="1" xfId="3"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0" borderId="12" xfId="3" applyFont="1" applyBorder="1" applyAlignment="1">
      <alignment vertical="top" wrapText="1"/>
    </xf>
    <xf numFmtId="0" fontId="4" fillId="0" borderId="1"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10" borderId="1" xfId="3" applyFont="1" applyFill="1" applyBorder="1" applyAlignment="1">
      <alignment horizontal="center" vertical="center" wrapText="1"/>
    </xf>
    <xf numFmtId="0" fontId="4" fillId="0" borderId="1" xfId="3" applyFont="1" applyFill="1" applyBorder="1" applyAlignment="1">
      <alignment horizontal="center" vertical="center" wrapText="1"/>
    </xf>
    <xf numFmtId="0" fontId="13" fillId="0" borderId="1" xfId="3" applyFont="1" applyBorder="1" applyAlignment="1">
      <alignment horizontal="center" vertical="center" wrapText="1"/>
    </xf>
    <xf numFmtId="0" fontId="4" fillId="0" borderId="1" xfId="3" applyNumberFormat="1" applyFont="1" applyBorder="1" applyAlignment="1">
      <alignment horizontal="center" vertical="center" wrapText="1"/>
    </xf>
    <xf numFmtId="0" fontId="4" fillId="0" borderId="1" xfId="3" applyNumberFormat="1" applyFont="1" applyFill="1" applyBorder="1" applyAlignment="1">
      <alignment horizontal="center" vertical="center" wrapText="1"/>
    </xf>
    <xf numFmtId="0" fontId="3" fillId="3" borderId="1" xfId="3" applyNumberFormat="1" applyFont="1" applyFill="1" applyBorder="1" applyAlignment="1">
      <alignment horizontal="center" vertical="center" wrapText="1"/>
    </xf>
    <xf numFmtId="0" fontId="4" fillId="3" borderId="1" xfId="3" applyNumberFormat="1" applyFont="1" applyFill="1" applyBorder="1" applyAlignment="1">
      <alignment horizontal="center" vertical="center" wrapText="1"/>
    </xf>
    <xf numFmtId="0" fontId="4" fillId="0" borderId="7" xfId="3" applyNumberFormat="1" applyFont="1" applyBorder="1" applyAlignment="1">
      <alignment horizontal="center" vertical="center" wrapText="1"/>
    </xf>
    <xf numFmtId="0" fontId="3" fillId="0" borderId="0" xfId="3" applyFont="1" applyAlignment="1">
      <alignment vertical="top" wrapText="1"/>
    </xf>
    <xf numFmtId="0" fontId="4" fillId="11" borderId="1" xfId="3" applyFont="1" applyFill="1" applyBorder="1" applyAlignment="1">
      <alignment horizontal="center" vertical="center" wrapText="1"/>
    </xf>
    <xf numFmtId="0" fontId="13" fillId="11" borderId="1" xfId="3" applyFont="1" applyFill="1" applyBorder="1" applyAlignment="1">
      <alignment horizontal="center" vertical="center" wrapText="1"/>
    </xf>
    <xf numFmtId="0" fontId="4" fillId="11" borderId="1" xfId="3" applyNumberFormat="1" applyFont="1" applyFill="1" applyBorder="1" applyAlignment="1">
      <alignment horizontal="center" vertical="center" wrapText="1"/>
    </xf>
    <xf numFmtId="0" fontId="4" fillId="11" borderId="12" xfId="3" applyNumberFormat="1" applyFont="1" applyFill="1" applyBorder="1" applyAlignment="1">
      <alignment horizontal="center" vertical="center" wrapText="1"/>
    </xf>
    <xf numFmtId="0" fontId="4" fillId="11" borderId="13" xfId="3" applyNumberFormat="1" applyFont="1" applyFill="1" applyBorder="1" applyAlignment="1">
      <alignment horizontal="center" vertical="center" wrapText="1"/>
    </xf>
    <xf numFmtId="0" fontId="3" fillId="11" borderId="1" xfId="3" applyNumberFormat="1" applyFont="1" applyFill="1" applyBorder="1" applyAlignment="1">
      <alignment horizontal="center" vertical="center" wrapText="1"/>
    </xf>
    <xf numFmtId="0" fontId="3" fillId="11" borderId="14" xfId="3" applyNumberFormat="1" applyFont="1" applyFill="1" applyBorder="1" applyAlignment="1">
      <alignment horizontal="center" vertical="center" wrapText="1"/>
    </xf>
    <xf numFmtId="0" fontId="4" fillId="11" borderId="14" xfId="3" applyNumberFormat="1" applyFont="1" applyFill="1" applyBorder="1" applyAlignment="1">
      <alignment horizontal="center" vertical="center" wrapText="1"/>
    </xf>
    <xf numFmtId="0" fontId="3" fillId="12" borderId="1" xfId="3" applyFont="1" applyFill="1" applyBorder="1" applyAlignment="1">
      <alignment horizontal="left" vertical="top" wrapText="1"/>
    </xf>
    <xf numFmtId="0" fontId="3" fillId="4" borderId="1" xfId="3" applyFont="1" applyFill="1" applyBorder="1" applyAlignment="1">
      <alignment horizontal="center" vertical="center"/>
    </xf>
    <xf numFmtId="14"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wrapText="1"/>
    </xf>
    <xf numFmtId="0" fontId="3" fillId="0" borderId="1" xfId="3" applyFont="1" applyBorder="1" applyAlignment="1">
      <alignment horizontal="center" vertical="center" wrapText="1"/>
    </xf>
    <xf numFmtId="0" fontId="3" fillId="13" borderId="1" xfId="3" applyFont="1" applyFill="1" applyBorder="1" applyAlignment="1">
      <alignment horizontal="center" vertical="center"/>
    </xf>
    <xf numFmtId="0" fontId="3" fillId="0" borderId="1" xfId="3" applyFont="1" applyBorder="1" applyAlignment="1">
      <alignment horizontal="center" vertical="center"/>
    </xf>
    <xf numFmtId="3" fontId="3" fillId="4" borderId="1" xfId="3" applyNumberFormat="1" applyFont="1" applyFill="1" applyBorder="1" applyAlignment="1">
      <alignment horizontal="center" vertical="center"/>
    </xf>
    <xf numFmtId="0" fontId="3" fillId="0" borderId="1" xfId="3" applyFont="1" applyFill="1" applyBorder="1" applyAlignment="1">
      <alignment horizontal="center" vertical="center"/>
    </xf>
    <xf numFmtId="0" fontId="12" fillId="0" borderId="1" xfId="3" applyFont="1" applyFill="1" applyBorder="1" applyAlignment="1">
      <alignment horizontal="center" vertical="center"/>
    </xf>
    <xf numFmtId="0" fontId="3" fillId="14" borderId="1" xfId="3" applyFont="1" applyFill="1" applyBorder="1" applyAlignment="1">
      <alignment horizontal="center" vertical="center" wrapText="1"/>
    </xf>
    <xf numFmtId="0" fontId="3" fillId="14" borderId="1" xfId="3" applyFont="1" applyFill="1" applyBorder="1" applyAlignment="1">
      <alignment horizontal="center" vertical="center"/>
    </xf>
    <xf numFmtId="0" fontId="3" fillId="4" borderId="1" xfId="3" applyFont="1" applyFill="1" applyBorder="1" applyAlignment="1">
      <alignment horizontal="center" vertical="center" wrapText="1"/>
    </xf>
    <xf numFmtId="0" fontId="3" fillId="0" borderId="1"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14" fillId="3" borderId="1" xfId="3" applyNumberFormat="1" applyFont="1" applyFill="1" applyBorder="1" applyAlignment="1">
      <alignment horizontal="center" vertical="center"/>
    </xf>
    <xf numFmtId="2" fontId="3" fillId="3" borderId="1" xfId="3" applyNumberFormat="1" applyFont="1" applyFill="1" applyBorder="1" applyAlignment="1">
      <alignment horizontal="center" vertical="center"/>
    </xf>
    <xf numFmtId="0" fontId="3" fillId="3" borderId="1" xfId="3" applyNumberFormat="1" applyFont="1" applyFill="1" applyBorder="1" applyAlignment="1">
      <alignment horizontal="center" vertical="center"/>
    </xf>
    <xf numFmtId="0" fontId="3" fillId="3" borderId="7" xfId="3" applyNumberFormat="1" applyFont="1" applyFill="1" applyBorder="1" applyAlignment="1">
      <alignment horizontal="center" vertical="center"/>
    </xf>
    <xf numFmtId="2" fontId="3" fillId="0" borderId="9" xfId="3" applyNumberFormat="1" applyFont="1" applyFill="1" applyBorder="1" applyAlignment="1">
      <alignment horizontal="center" vertical="center" wrapText="1"/>
    </xf>
    <xf numFmtId="1" fontId="3" fillId="0" borderId="9" xfId="3" applyNumberFormat="1" applyFont="1" applyFill="1" applyBorder="1" applyAlignment="1">
      <alignment horizontal="center" vertical="center" wrapText="1"/>
    </xf>
    <xf numFmtId="0" fontId="15" fillId="3" borderId="9" xfId="3" applyFont="1" applyFill="1" applyBorder="1" applyAlignment="1">
      <alignment horizontal="center" vertical="center" wrapText="1"/>
    </xf>
    <xf numFmtId="0" fontId="15" fillId="3" borderId="1" xfId="3" applyFont="1" applyFill="1" applyBorder="1" applyAlignment="1">
      <alignment horizontal="center" vertical="center" wrapText="1"/>
    </xf>
    <xf numFmtId="2" fontId="3" fillId="3" borderId="1"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wrapText="1"/>
    </xf>
    <xf numFmtId="1" fontId="3" fillId="0" borderId="1" xfId="3"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0" fontId="16" fillId="3" borderId="1" xfId="3" applyFont="1" applyFill="1" applyBorder="1" applyAlignment="1">
      <alignment horizontal="center" vertical="center" wrapText="1"/>
    </xf>
    <xf numFmtId="0" fontId="3" fillId="0" borderId="0" xfId="3" applyFont="1" applyBorder="1" applyAlignment="1">
      <alignment horizontal="center" vertical="center"/>
    </xf>
    <xf numFmtId="0" fontId="3" fillId="0" borderId="1" xfId="3" applyFont="1" applyFill="1" applyBorder="1" applyAlignment="1">
      <alignment horizontal="left" vertical="top" wrapText="1"/>
    </xf>
    <xf numFmtId="0" fontId="4" fillId="3" borderId="9" xfId="3"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xf>
    <xf numFmtId="2" fontId="3" fillId="13" borderId="1" xfId="4" applyNumberFormat="1" applyFont="1" applyFill="1" applyBorder="1" applyAlignment="1">
      <alignment horizontal="center" vertical="center"/>
    </xf>
    <xf numFmtId="0" fontId="3" fillId="13" borderId="7" xfId="3" applyNumberFormat="1" applyFont="1" applyFill="1" applyBorder="1" applyAlignment="1">
      <alignment horizontal="center" vertical="center"/>
    </xf>
    <xf numFmtId="0" fontId="3" fillId="0" borderId="1" xfId="3" applyNumberFormat="1" applyFont="1" applyBorder="1" applyAlignment="1">
      <alignment horizontal="center" vertical="center" wrapText="1"/>
    </xf>
    <xf numFmtId="0" fontId="4" fillId="0" borderId="9"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xf>
    <xf numFmtId="0" fontId="4" fillId="13" borderId="1" xfId="3" applyNumberFormat="1" applyFont="1" applyFill="1" applyBorder="1" applyAlignment="1">
      <alignment horizontal="center" vertical="center" wrapText="1"/>
    </xf>
    <xf numFmtId="2" fontId="3" fillId="13" borderId="1" xfId="3" applyNumberFormat="1" applyFont="1" applyFill="1" applyBorder="1" applyAlignment="1">
      <alignment horizontal="center" vertical="center"/>
    </xf>
    <xf numFmtId="2" fontId="3" fillId="0" borderId="1" xfId="3" applyNumberFormat="1" applyFont="1" applyBorder="1" applyAlignment="1">
      <alignment horizontal="center" vertical="center"/>
    </xf>
    <xf numFmtId="0" fontId="3" fillId="13" borderId="9"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4" fillId="0" borderId="9" xfId="3"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4" fillId="3" borderId="1" xfId="3" applyFont="1" applyFill="1" applyBorder="1" applyAlignment="1">
      <alignment horizontal="center" vertical="center" wrapText="1"/>
    </xf>
    <xf numFmtId="0" fontId="17" fillId="3" borderId="1" xfId="3" applyFont="1" applyFill="1" applyBorder="1" applyAlignment="1">
      <alignment horizontal="center" vertical="center"/>
    </xf>
    <xf numFmtId="2" fontId="3" fillId="3" borderId="0" xfId="3" applyNumberFormat="1" applyFont="1" applyFill="1" applyAlignment="1">
      <alignment horizontal="center" vertical="center"/>
    </xf>
    <xf numFmtId="0" fontId="11" fillId="3" borderId="0" xfId="3" applyNumberFormat="1" applyFill="1" applyAlignment="1">
      <alignment horizontal="center" vertical="center"/>
    </xf>
    <xf numFmtId="0" fontId="11" fillId="3" borderId="1" xfId="3" applyNumberFormat="1" applyFill="1" applyBorder="1" applyAlignment="1">
      <alignment horizontal="center" vertical="center"/>
    </xf>
    <xf numFmtId="0" fontId="3" fillId="0" borderId="1" xfId="3" applyFont="1" applyFill="1" applyBorder="1" applyAlignment="1">
      <alignment horizontal="center" vertical="center" wrapText="1"/>
    </xf>
    <xf numFmtId="0" fontId="4" fillId="0" borderId="0" xfId="3" applyNumberFormat="1" applyFont="1" applyAlignment="1">
      <alignment horizontal="center" vertical="center" wrapText="1"/>
    </xf>
    <xf numFmtId="0" fontId="3" fillId="0" borderId="0" xfId="3" applyNumberFormat="1" applyFont="1" applyAlignment="1">
      <alignment horizontal="center" vertical="center"/>
    </xf>
    <xf numFmtId="0" fontId="4" fillId="3" borderId="1" xfId="1" applyFont="1" applyFill="1" applyBorder="1" applyAlignment="1">
      <alignment horizontal="center" vertical="center" wrapText="1"/>
    </xf>
    <xf numFmtId="0" fontId="18" fillId="3" borderId="0" xfId="1" applyFont="1" applyFill="1" applyAlignment="1">
      <alignment horizontal="center" vertical="center" wrapText="1"/>
    </xf>
    <xf numFmtId="2" fontId="12" fillId="3" borderId="1" xfId="4"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0" fontId="19" fillId="3" borderId="1" xfId="1" applyFont="1" applyFill="1" applyBorder="1" applyAlignment="1">
      <alignment horizontal="center" vertical="center" wrapText="1"/>
    </xf>
    <xf numFmtId="0" fontId="20" fillId="3" borderId="1" xfId="1" applyFont="1" applyFill="1" applyBorder="1" applyAlignment="1">
      <alignment horizontal="center" vertical="center" wrapText="1"/>
    </xf>
    <xf numFmtId="0" fontId="3" fillId="0" borderId="9" xfId="3" applyNumberFormat="1" applyFont="1" applyFill="1" applyBorder="1" applyAlignment="1">
      <alignment horizontal="center" vertical="center"/>
    </xf>
    <xf numFmtId="0" fontId="21" fillId="15" borderId="1" xfId="3" applyFont="1" applyFill="1" applyBorder="1" applyAlignment="1">
      <alignment horizontal="center" vertical="center"/>
    </xf>
    <xf numFmtId="0" fontId="21" fillId="0" borderId="1" xfId="3" applyFont="1" applyFill="1" applyBorder="1" applyAlignment="1">
      <alignment vertical="top" wrapText="1"/>
    </xf>
    <xf numFmtId="0" fontId="21" fillId="0" borderId="0" xfId="3" applyFont="1" applyFill="1" applyAlignment="1">
      <alignment vertical="top"/>
    </xf>
    <xf numFmtId="0" fontId="3" fillId="0" borderId="1" xfId="3" applyNumberFormat="1" applyFont="1" applyBorder="1" applyAlignment="1">
      <alignment horizontal="center" vertical="center"/>
    </xf>
    <xf numFmtId="0" fontId="3" fillId="0" borderId="7" xfId="3" applyNumberFormat="1" applyFont="1" applyBorder="1" applyAlignment="1">
      <alignment horizontal="center" vertical="center"/>
    </xf>
    <xf numFmtId="0" fontId="22" fillId="0" borderId="9" xfId="3" applyNumberFormat="1" applyFont="1" applyFill="1" applyBorder="1" applyAlignment="1">
      <alignment horizontal="center" vertical="center"/>
    </xf>
    <xf numFmtId="0" fontId="22" fillId="0" borderId="1" xfId="3" applyNumberFormat="1" applyFont="1" applyFill="1" applyBorder="1" applyAlignment="1">
      <alignment horizontal="center" vertical="center"/>
    </xf>
    <xf numFmtId="2" fontId="23" fillId="0" borderId="1" xfId="4" applyNumberFormat="1" applyFont="1" applyFill="1" applyBorder="1" applyAlignment="1">
      <alignment horizontal="center" vertical="center"/>
    </xf>
    <xf numFmtId="2"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wrapText="1"/>
    </xf>
    <xf numFmtId="1" fontId="23" fillId="0" borderId="1" xfId="3" applyNumberFormat="1" applyFont="1" applyFill="1" applyBorder="1" applyAlignment="1">
      <alignment horizontal="center" vertical="center" wrapText="1"/>
    </xf>
    <xf numFmtId="0" fontId="22" fillId="0" borderId="1" xfId="3" applyNumberFormat="1" applyFont="1" applyFill="1" applyBorder="1" applyAlignment="1">
      <alignment horizontal="center" vertical="center" wrapText="1"/>
    </xf>
    <xf numFmtId="0" fontId="23" fillId="0" borderId="7" xfId="3" applyNumberFormat="1" applyFont="1" applyFill="1" applyBorder="1" applyAlignment="1">
      <alignment horizontal="center" vertical="center"/>
    </xf>
    <xf numFmtId="0" fontId="3" fillId="0" borderId="0" xfId="3" applyFont="1" applyAlignment="1">
      <alignment horizontal="center" vertical="center"/>
    </xf>
    <xf numFmtId="0" fontId="3" fillId="3" borderId="1" xfId="4" applyNumberFormat="1" applyFont="1" applyFill="1" applyBorder="1" applyAlignment="1">
      <alignment horizontal="center" vertical="center"/>
    </xf>
    <xf numFmtId="164" fontId="3" fillId="3" borderId="1" xfId="4" applyFont="1" applyFill="1" applyBorder="1" applyAlignment="1">
      <alignment horizontal="center" vertical="center"/>
    </xf>
    <xf numFmtId="0" fontId="3" fillId="0" borderId="0" xfId="3" applyFont="1" applyFill="1" applyAlignment="1">
      <alignment horizontal="center" vertical="center"/>
    </xf>
    <xf numFmtId="0" fontId="3" fillId="0" borderId="0" xfId="3" applyFont="1" applyFill="1" applyAlignment="1">
      <alignment vertical="top"/>
    </xf>
    <xf numFmtId="3" fontId="3" fillId="3" borderId="1" xfId="3" applyNumberFormat="1" applyFont="1" applyFill="1" applyBorder="1" applyAlignment="1">
      <alignment horizontal="center" vertical="center"/>
    </xf>
    <xf numFmtId="0" fontId="14" fillId="0" borderId="1" xfId="3" applyFont="1" applyBorder="1" applyAlignment="1">
      <alignment horizontal="center" vertical="center" wrapText="1"/>
    </xf>
    <xf numFmtId="0" fontId="24" fillId="0" borderId="1" xfId="3" applyFont="1" applyBorder="1" applyAlignment="1">
      <alignment horizontal="center"/>
    </xf>
    <xf numFmtId="0" fontId="3" fillId="3" borderId="1" xfId="3" applyFont="1" applyFill="1" applyBorder="1" applyAlignment="1">
      <alignment horizontal="center" vertical="center"/>
    </xf>
    <xf numFmtId="2" fontId="3" fillId="3" borderId="0" xfId="4" applyNumberFormat="1" applyFont="1" applyFill="1" applyAlignment="1">
      <alignment horizontal="center" vertical="center"/>
    </xf>
    <xf numFmtId="2" fontId="23" fillId="3" borderId="1" xfId="4" applyNumberFormat="1" applyFont="1" applyFill="1" applyBorder="1" applyAlignment="1">
      <alignment horizontal="center" vertical="center"/>
    </xf>
    <xf numFmtId="1" fontId="3" fillId="0" borderId="1" xfId="3" applyNumberFormat="1" applyFont="1" applyBorder="1" applyAlignment="1">
      <alignment horizontal="center" vertical="center" wrapText="1"/>
    </xf>
    <xf numFmtId="0" fontId="3" fillId="3" borderId="12" xfId="3" applyNumberFormat="1" applyFont="1" applyFill="1" applyBorder="1" applyAlignment="1">
      <alignment horizontal="center" vertical="center"/>
    </xf>
    <xf numFmtId="0" fontId="3" fillId="3" borderId="13" xfId="3" applyNumberFormat="1" applyFont="1" applyFill="1" applyBorder="1" applyAlignment="1">
      <alignment horizontal="center" vertical="center"/>
    </xf>
    <xf numFmtId="0" fontId="4" fillId="3" borderId="0" xfId="3" applyNumberFormat="1" applyFont="1" applyFill="1" applyBorder="1" applyAlignment="1">
      <alignment horizontal="center" vertical="center" wrapText="1"/>
    </xf>
    <xf numFmtId="2" fontId="14" fillId="3" borderId="0" xfId="3" applyNumberFormat="1" applyFont="1" applyFill="1" applyAlignment="1">
      <alignment horizontal="center" vertical="center"/>
    </xf>
    <xf numFmtId="0" fontId="15" fillId="3" borderId="1" xfId="3" applyFont="1" applyFill="1" applyBorder="1" applyAlignment="1">
      <alignment horizontal="center" vertical="center"/>
    </xf>
    <xf numFmtId="0" fontId="25" fillId="3" borderId="0" xfId="3" applyFont="1" applyFill="1" applyAlignment="1">
      <alignment horizontal="center" vertical="center"/>
    </xf>
    <xf numFmtId="0" fontId="3" fillId="5" borderId="1" xfId="3" applyFont="1" applyFill="1" applyBorder="1" applyAlignment="1">
      <alignment horizontal="center" vertical="center"/>
    </xf>
    <xf numFmtId="0" fontId="3" fillId="5" borderId="1" xfId="3" applyFont="1" applyFill="1" applyBorder="1" applyAlignment="1">
      <alignment horizontal="center" vertical="center" wrapText="1"/>
    </xf>
    <xf numFmtId="0" fontId="26" fillId="13" borderId="9" xfId="3" applyNumberFormat="1" applyFont="1" applyFill="1" applyBorder="1" applyAlignment="1">
      <alignment horizontal="center" vertical="center"/>
    </xf>
    <xf numFmtId="0" fontId="26" fillId="13" borderId="1" xfId="3" applyNumberFormat="1" applyFont="1" applyFill="1" applyBorder="1" applyAlignment="1">
      <alignment horizontal="center" vertical="center"/>
    </xf>
    <xf numFmtId="2" fontId="26" fillId="13" borderId="1" xfId="3" applyNumberFormat="1" applyFont="1" applyFill="1" applyBorder="1" applyAlignment="1">
      <alignment horizontal="center" vertical="center"/>
    </xf>
    <xf numFmtId="0" fontId="26" fillId="0" borderId="1" xfId="3" applyNumberFormat="1" applyFont="1" applyFill="1" applyBorder="1" applyAlignment="1">
      <alignment horizontal="center" vertical="center" wrapText="1"/>
    </xf>
    <xf numFmtId="0" fontId="26" fillId="13" borderId="1" xfId="3" applyNumberFormat="1" applyFont="1" applyFill="1" applyBorder="1" applyAlignment="1">
      <alignment horizontal="center" vertical="center" wrapText="1"/>
    </xf>
    <xf numFmtId="0" fontId="26" fillId="13" borderId="7" xfId="3" applyNumberFormat="1" applyFont="1" applyFill="1" applyBorder="1" applyAlignment="1">
      <alignment horizontal="center" vertical="center"/>
    </xf>
    <xf numFmtId="0" fontId="3" fillId="3" borderId="0" xfId="3" applyNumberFormat="1" applyFont="1" applyFill="1" applyAlignment="1">
      <alignment horizontal="center" vertical="center"/>
    </xf>
    <xf numFmtId="0" fontId="3" fillId="0" borderId="1" xfId="3" applyFont="1" applyFill="1" applyBorder="1" applyAlignment="1">
      <alignment vertical="top" wrapText="1"/>
    </xf>
    <xf numFmtId="0" fontId="15" fillId="0" borderId="1" xfId="3" applyFont="1" applyFill="1" applyBorder="1" applyAlignment="1">
      <alignment horizontal="center" vertical="center"/>
    </xf>
    <xf numFmtId="0" fontId="25" fillId="0" borderId="0" xfId="3" applyFont="1" applyFill="1" applyAlignment="1">
      <alignment horizontal="center" vertical="center"/>
    </xf>
    <xf numFmtId="2" fontId="14" fillId="0" borderId="1" xfId="3" applyNumberFormat="1" applyFont="1" applyFill="1" applyBorder="1" applyAlignment="1">
      <alignment horizontal="center" vertical="center"/>
    </xf>
    <xf numFmtId="2" fontId="3" fillId="0" borderId="0" xfId="3" applyNumberFormat="1" applyFont="1" applyFill="1" applyAlignment="1">
      <alignment horizontal="center" vertical="center"/>
    </xf>
    <xf numFmtId="0" fontId="3" fillId="15" borderId="1" xfId="3" applyFont="1" applyFill="1" applyBorder="1" applyAlignment="1">
      <alignment horizontal="left" vertical="top" wrapText="1"/>
    </xf>
    <xf numFmtId="0" fontId="3" fillId="5" borderId="1" xfId="3" applyNumberFormat="1" applyFont="1" applyFill="1" applyBorder="1" applyAlignment="1">
      <alignment horizontal="center" vertical="center"/>
    </xf>
    <xf numFmtId="0" fontId="3" fillId="0" borderId="1" xfId="3" applyFont="1" applyFill="1" applyBorder="1" applyAlignment="1">
      <alignment horizontal="left" vertical="center" wrapText="1"/>
    </xf>
    <xf numFmtId="0" fontId="27" fillId="3" borderId="0" xfId="3" applyFont="1" applyFill="1" applyAlignment="1">
      <alignment horizontal="center" vertical="center"/>
    </xf>
    <xf numFmtId="2" fontId="3" fillId="3" borderId="0" xfId="3" applyNumberFormat="1" applyFont="1" applyFill="1" applyAlignment="1">
      <alignment horizontal="center" vertical="center" wrapText="1"/>
    </xf>
    <xf numFmtId="0" fontId="28" fillId="3" borderId="1" xfId="3" applyNumberFormat="1" applyFont="1" applyFill="1" applyBorder="1" applyAlignment="1">
      <alignment horizontal="center" vertical="center"/>
    </xf>
    <xf numFmtId="0" fontId="28" fillId="3" borderId="1" xfId="3" applyFont="1" applyFill="1" applyBorder="1" applyAlignment="1">
      <alignment horizontal="center" vertical="center"/>
    </xf>
    <xf numFmtId="0" fontId="4" fillId="0" borderId="1" xfId="3" applyFont="1" applyFill="1" applyBorder="1" applyAlignment="1">
      <alignment horizontal="center" wrapText="1"/>
    </xf>
    <xf numFmtId="0" fontId="17" fillId="0" borderId="1" xfId="3" applyFont="1" applyFill="1" applyBorder="1" applyAlignment="1">
      <alignment horizontal="center" wrapText="1"/>
    </xf>
    <xf numFmtId="0" fontId="11" fillId="0" borderId="1" xfId="3" applyFill="1" applyBorder="1"/>
    <xf numFmtId="0" fontId="11" fillId="0" borderId="7" xfId="3" applyFill="1" applyBorder="1"/>
    <xf numFmtId="0" fontId="12" fillId="4"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wrapText="1"/>
    </xf>
    <xf numFmtId="14" fontId="3" fillId="4" borderId="10" xfId="3" applyNumberFormat="1" applyFont="1" applyFill="1" applyBorder="1" applyAlignment="1">
      <alignment horizontal="center" vertical="center"/>
    </xf>
    <xf numFmtId="0" fontId="3" fillId="14" borderId="1" xfId="3" applyFont="1" applyFill="1" applyBorder="1" applyAlignment="1">
      <alignment horizontal="left" vertical="center"/>
    </xf>
    <xf numFmtId="164" fontId="4" fillId="0" borderId="1" xfId="4" applyFont="1" applyFill="1" applyBorder="1" applyAlignment="1">
      <alignment horizontal="center" vertical="center" wrapText="1"/>
    </xf>
    <xf numFmtId="2" fontId="3" fillId="0" borderId="1" xfId="4" applyNumberFormat="1" applyFont="1" applyBorder="1" applyAlignment="1">
      <alignment horizontal="center" vertical="center"/>
    </xf>
    <xf numFmtId="164" fontId="4" fillId="3" borderId="9" xfId="4" applyFont="1" applyFill="1" applyBorder="1" applyAlignment="1">
      <alignment horizontal="center" vertical="center"/>
    </xf>
    <xf numFmtId="164" fontId="4" fillId="3" borderId="1" xfId="4" applyFont="1" applyFill="1" applyBorder="1" applyAlignment="1">
      <alignment horizontal="center" vertical="center"/>
    </xf>
    <xf numFmtId="0" fontId="12" fillId="0" borderId="0" xfId="3" applyFont="1" applyAlignment="1">
      <alignment horizontal="center" vertical="center"/>
    </xf>
    <xf numFmtId="0" fontId="4" fillId="0" borderId="0" xfId="3" applyNumberFormat="1" applyFont="1" applyAlignment="1">
      <alignment horizontal="center" vertical="center"/>
    </xf>
    <xf numFmtId="2" fontId="3" fillId="0" borderId="0" xfId="3" applyNumberFormat="1" applyFont="1" applyAlignment="1">
      <alignment horizontal="center" vertical="center"/>
    </xf>
    <xf numFmtId="0" fontId="3" fillId="0" borderId="0" xfId="3" applyNumberFormat="1" applyFont="1" applyFill="1" applyAlignment="1">
      <alignment horizontal="center" vertical="center" wrapText="1"/>
    </xf>
    <xf numFmtId="1" fontId="3" fillId="0" borderId="0" xfId="3" applyNumberFormat="1" applyFont="1" applyFill="1" applyAlignment="1">
      <alignment horizontal="center" vertical="center" wrapText="1"/>
    </xf>
    <xf numFmtId="0" fontId="3" fillId="0" borderId="0" xfId="3" applyNumberFormat="1" applyFont="1" applyAlignment="1">
      <alignment horizontal="center" vertical="center" wrapText="1"/>
    </xf>
    <xf numFmtId="0" fontId="12" fillId="0" borderId="0" xfId="3" applyFont="1" applyFill="1" applyAlignment="1">
      <alignment horizontal="center" vertical="center"/>
    </xf>
    <xf numFmtId="0" fontId="3" fillId="0" borderId="0" xfId="3" applyNumberFormat="1" applyFont="1" applyFill="1" applyAlignment="1">
      <alignment horizontal="center" vertical="center"/>
    </xf>
    <xf numFmtId="0" fontId="4" fillId="0" borderId="0" xfId="3" applyNumberFormat="1" applyFont="1" applyFill="1" applyAlignment="1">
      <alignment horizontal="center" vertical="center"/>
    </xf>
    <xf numFmtId="0" fontId="4" fillId="0" borderId="0" xfId="3" applyNumberFormat="1" applyFont="1" applyFill="1" applyAlignment="1">
      <alignment horizontal="center" vertical="center" wrapText="1"/>
    </xf>
    <xf numFmtId="0" fontId="3" fillId="0" borderId="12" xfId="3" applyNumberFormat="1" applyFont="1" applyFill="1" applyBorder="1" applyAlignment="1">
      <alignment horizontal="center" vertical="center" wrapText="1"/>
    </xf>
    <xf numFmtId="0" fontId="3" fillId="0" borderId="12" xfId="3" applyFont="1" applyFill="1" applyBorder="1" applyAlignment="1">
      <alignment vertical="top" wrapText="1"/>
    </xf>
    <xf numFmtId="0" fontId="16" fillId="0" borderId="1" xfId="3" applyFont="1" applyFill="1" applyBorder="1" applyAlignment="1">
      <alignment horizontal="center" vertical="center" wrapText="1"/>
    </xf>
    <xf numFmtId="0" fontId="15" fillId="0" borderId="1" xfId="3" applyFont="1" applyFill="1" applyBorder="1" applyAlignment="1">
      <alignment horizontal="center" vertical="center" wrapText="1"/>
    </xf>
    <xf numFmtId="0" fontId="3" fillId="0" borderId="7" xfId="3" applyFont="1" applyFill="1" applyBorder="1" applyAlignment="1">
      <alignment horizontal="center" vertical="center"/>
    </xf>
    <xf numFmtId="0" fontId="3" fillId="0" borderId="9" xfId="3" applyFont="1" applyFill="1" applyBorder="1" applyAlignment="1">
      <alignment horizontal="center" vertical="center"/>
    </xf>
    <xf numFmtId="0" fontId="3" fillId="0" borderId="1" xfId="3" applyFont="1" applyFill="1" applyBorder="1" applyAlignment="1">
      <alignment horizontal="center" vertical="top" wrapText="1"/>
    </xf>
    <xf numFmtId="0" fontId="3" fillId="0" borderId="0" xfId="3" applyFont="1" applyFill="1" applyAlignment="1">
      <alignment horizontal="left" vertical="top" wrapText="1"/>
    </xf>
    <xf numFmtId="0" fontId="3" fillId="0" borderId="7" xfId="3" applyFont="1" applyBorder="1" applyAlignment="1">
      <alignment horizontal="center" vertical="center"/>
    </xf>
    <xf numFmtId="0" fontId="3" fillId="0" borderId="9" xfId="3" applyFont="1" applyBorder="1" applyAlignment="1">
      <alignment horizontal="center" vertical="center"/>
    </xf>
    <xf numFmtId="0" fontId="3" fillId="14" borderId="7" xfId="3" applyFont="1" applyFill="1" applyBorder="1" applyAlignment="1">
      <alignment horizontal="center" vertical="center" wrapText="1"/>
    </xf>
    <xf numFmtId="0" fontId="3" fillId="12" borderId="0" xfId="3" applyFont="1" applyFill="1" applyAlignment="1">
      <alignment horizontal="left" vertical="top" wrapText="1"/>
    </xf>
    <xf numFmtId="0" fontId="3" fillId="12" borderId="1" xfId="3" applyFont="1" applyFill="1" applyBorder="1" applyAlignment="1">
      <alignment horizontal="left" vertical="center" wrapText="1"/>
    </xf>
    <xf numFmtId="1" fontId="3" fillId="3" borderId="1" xfId="3" applyNumberFormat="1" applyFont="1" applyFill="1" applyBorder="1" applyAlignment="1">
      <alignment horizontal="center" vertical="center" wrapText="1"/>
    </xf>
    <xf numFmtId="0" fontId="3" fillId="15" borderId="0" xfId="3" applyFont="1" applyFill="1" applyAlignment="1">
      <alignment horizontal="left" vertical="top" wrapText="1"/>
    </xf>
    <xf numFmtId="14" fontId="3" fillId="0"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xf>
    <xf numFmtId="164" fontId="3" fillId="0" borderId="1" xfId="4" applyFont="1" applyFill="1" applyBorder="1" applyAlignment="1">
      <alignment horizontal="center" vertical="center"/>
    </xf>
    <xf numFmtId="1" fontId="3" fillId="0" borderId="1" xfId="3" applyNumberFormat="1" applyFont="1" applyBorder="1" applyAlignment="1">
      <alignment horizontal="center" vertical="center"/>
    </xf>
    <xf numFmtId="1" fontId="3" fillId="3" borderId="1" xfId="3" applyNumberFormat="1" applyFont="1" applyFill="1" applyBorder="1" applyAlignment="1">
      <alignment horizontal="center" vertical="center"/>
    </xf>
    <xf numFmtId="164" fontId="3" fillId="13" borderId="1" xfId="4" applyFont="1" applyFill="1" applyBorder="1" applyAlignment="1">
      <alignment horizontal="center" vertical="center"/>
    </xf>
    <xf numFmtId="1" fontId="3" fillId="13" borderId="1" xfId="3" applyNumberFormat="1" applyFont="1" applyFill="1" applyBorder="1" applyAlignment="1">
      <alignment horizontal="center" vertical="center"/>
    </xf>
    <xf numFmtId="0" fontId="23" fillId="0" borderId="1" xfId="3" applyFont="1" applyFill="1" applyBorder="1" applyAlignment="1">
      <alignment horizontal="left" vertical="top" wrapText="1"/>
    </xf>
    <xf numFmtId="0" fontId="3" fillId="0" borderId="0" xfId="3" applyFont="1" applyAlignment="1">
      <alignment horizontal="left" vertical="top" wrapText="1"/>
    </xf>
    <xf numFmtId="49" fontId="8" fillId="5" borderId="0" xfId="0" quotePrefix="1" applyNumberFormat="1" applyFont="1" applyFill="1" applyAlignment="1">
      <alignment wrapText="1"/>
    </xf>
    <xf numFmtId="49" fontId="0" fillId="5" borderId="0" xfId="0" quotePrefix="1" applyNumberFormat="1" applyFill="1"/>
    <xf numFmtId="0" fontId="4" fillId="3" borderId="5" xfId="3" applyNumberFormat="1" applyFont="1" applyFill="1" applyBorder="1" applyAlignment="1">
      <alignment horizontal="center" vertical="center"/>
    </xf>
    <xf numFmtId="0" fontId="4" fillId="3" borderId="6" xfId="3" applyNumberFormat="1"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8" xfId="3" applyNumberFormat="1" applyFont="1" applyFill="1" applyBorder="1" applyAlignment="1">
      <alignment horizontal="center" vertical="center"/>
    </xf>
    <xf numFmtId="0" fontId="4" fillId="3" borderId="9" xfId="3" applyNumberFormat="1" applyFont="1" applyFill="1" applyBorder="1" applyAlignment="1">
      <alignment horizontal="center" vertical="center"/>
    </xf>
    <xf numFmtId="0" fontId="4" fillId="0" borderId="7" xfId="3" applyFont="1" applyBorder="1" applyAlignment="1">
      <alignment horizontal="center"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3" borderId="7"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9" xfId="3" applyFont="1" applyFill="1" applyBorder="1" applyAlignment="1">
      <alignment horizontal="center" vertical="center"/>
    </xf>
    <xf numFmtId="0" fontId="4" fillId="3" borderId="1" xfId="3" applyFont="1" applyFill="1" applyBorder="1" applyAlignment="1">
      <alignment horizontal="center" vertical="center"/>
    </xf>
    <xf numFmtId="0" fontId="4" fillId="3" borderId="10" xfId="3" applyNumberFormat="1"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3" fillId="3" borderId="9" xfId="3" applyFont="1" applyFill="1" applyBorder="1" applyAlignment="1">
      <alignment horizontal="center" vertical="center"/>
    </xf>
    <xf numFmtId="0" fontId="4" fillId="6" borderId="1" xfId="3" applyFont="1" applyFill="1" applyBorder="1" applyAlignment="1">
      <alignment horizontal="center" vertical="center"/>
    </xf>
    <xf numFmtId="0" fontId="4" fillId="7" borderId="1" xfId="3" applyFont="1" applyFill="1" applyBorder="1" applyAlignment="1">
      <alignment horizontal="center" vertical="center"/>
    </xf>
    <xf numFmtId="0" fontId="4" fillId="8" borderId="1" xfId="3" applyFont="1" applyFill="1" applyBorder="1" applyAlignment="1">
      <alignment horizontal="center" vertical="center"/>
    </xf>
    <xf numFmtId="0" fontId="4" fillId="8" borderId="5" xfId="3" applyNumberFormat="1" applyFont="1" applyFill="1" applyBorder="1" applyAlignment="1">
      <alignment horizontal="center" vertical="center"/>
    </xf>
    <xf numFmtId="0" fontId="4" fillId="8" borderId="6" xfId="3" applyNumberFormat="1" applyFont="1" applyFill="1" applyBorder="1" applyAlignment="1">
      <alignment horizontal="center" vertical="center"/>
    </xf>
  </cellXfs>
  <cellStyles count="5">
    <cellStyle name="Currency 2" xfId="4" xr:uid="{FDCD7E84-49D5-437C-89A0-D32816F48DA8}"/>
    <cellStyle name="Normal" xfId="0" builtinId="0"/>
    <cellStyle name="Normal 11" xfId="1" xr:uid="{3A919B9D-7A33-4989-B937-C348334F47A4}"/>
    <cellStyle name="Normal 11 3" xfId="2" xr:uid="{CD27BD52-8885-45CD-8225-F80E54F77183}"/>
    <cellStyle name="Normal 2" xfId="3" xr:uid="{D74136AA-BB38-4016-BD74-DB39AA0D78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NEWTON\Test%20Plan\Alicia\Algo%20Test%20(15%20Fe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Newton\Test%20Plan%20(Algo)\Algo%20Test%20(alic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Users\S992682\Desktop\consol%20work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D:\Backup\Projects\Newton\Algo\Alicia\Algo%20Test%20R5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emasundarpenugonda/Library/Containers/com.microsoft.Excel/Data/Documents/TS1270353\Test%20Plan\NEWTON\Test%20Plan\Wynn\Algo%20Test%20v0.7-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C2" sqref="C2"/>
    </sheetView>
  </sheetViews>
  <sheetFormatPr baseColWidth="10" defaultColWidth="8.83203125" defaultRowHeight="15"/>
  <cols>
    <col min="1" max="1" width="12.33203125" bestFit="1" customWidth="1"/>
    <col min="2" max="2" width="12.33203125" customWidth="1"/>
    <col min="4" max="4" width="10.5" bestFit="1" customWidth="1"/>
    <col min="5" max="7" width="9.5" bestFit="1" customWidth="1"/>
    <col min="8" max="8" width="9.83203125" bestFit="1" customWidth="1"/>
    <col min="9" max="9" width="15.6640625" bestFit="1" customWidth="1"/>
    <col min="10" max="10" width="10.83203125" bestFit="1" customWidth="1"/>
    <col min="11" max="11" width="11" bestFit="1" customWidth="1"/>
    <col min="12" max="12" width="13.6640625" bestFit="1" customWidth="1"/>
  </cols>
  <sheetData>
    <row r="1" spans="1:13">
      <c r="A1" s="1" t="s">
        <v>0</v>
      </c>
      <c r="B1" s="1" t="s">
        <v>19</v>
      </c>
      <c r="C1" s="1" t="s">
        <v>1</v>
      </c>
      <c r="D1" s="1" t="s">
        <v>2</v>
      </c>
      <c r="E1" s="1" t="s">
        <v>6</v>
      </c>
      <c r="F1" s="1" t="s">
        <v>7</v>
      </c>
      <c r="G1" s="1" t="s">
        <v>8</v>
      </c>
      <c r="H1" s="1" t="s">
        <v>10</v>
      </c>
      <c r="I1" s="1" t="s">
        <v>11</v>
      </c>
      <c r="J1" s="1" t="s">
        <v>12</v>
      </c>
      <c r="K1" s="1" t="s">
        <v>13</v>
      </c>
      <c r="L1" s="1" t="s">
        <v>14</v>
      </c>
      <c r="M1" s="1" t="s">
        <v>15</v>
      </c>
    </row>
    <row r="2" spans="1:13">
      <c r="A2" s="2" t="s">
        <v>3</v>
      </c>
      <c r="B2" s="3" t="s">
        <v>20</v>
      </c>
      <c r="C2" s="3" t="s">
        <v>4</v>
      </c>
      <c r="D2" s="3" t="s">
        <v>5</v>
      </c>
      <c r="E2" s="3" t="s">
        <v>9</v>
      </c>
      <c r="F2" s="3" t="s">
        <v>9</v>
      </c>
      <c r="G2" s="3" t="s">
        <v>9</v>
      </c>
      <c r="H2" s="3" t="s">
        <v>17</v>
      </c>
      <c r="I2" s="3" t="s">
        <v>9</v>
      </c>
      <c r="J2" s="3" t="s">
        <v>18</v>
      </c>
      <c r="K2" s="3" t="s">
        <v>9</v>
      </c>
      <c r="L2" s="3" t="s">
        <v>9</v>
      </c>
      <c r="M2" s="3" t="s">
        <v>16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CF46-FCC4-4B6F-852C-3ACF54E371C8}">
  <dimension ref="A1:EM5"/>
  <sheetViews>
    <sheetView workbookViewId="0">
      <selection activeCell="B9" sqref="B9"/>
    </sheetView>
  </sheetViews>
  <sheetFormatPr baseColWidth="10" defaultColWidth="8.83203125" defaultRowHeight="15"/>
  <cols>
    <col min="1" max="1" width="10.33203125" bestFit="1" customWidth="1"/>
    <col min="2" max="2" width="73.6640625" bestFit="1" customWidth="1"/>
    <col min="3" max="3" width="13.5" bestFit="1" customWidth="1"/>
    <col min="4" max="4" width="7.5" bestFit="1" customWidth="1"/>
    <col min="5" max="5" width="10.5" bestFit="1" customWidth="1"/>
    <col min="43" max="43" width="25.5" bestFit="1" customWidth="1"/>
    <col min="44" max="44" width="25.33203125" bestFit="1" customWidth="1"/>
    <col min="45" max="46" width="23.6640625" bestFit="1" customWidth="1"/>
    <col min="47" max="47" width="11.33203125" bestFit="1" customWidth="1"/>
    <col min="48" max="48" width="10.6640625" bestFit="1" customWidth="1"/>
    <col min="49" max="49" width="16.6640625" bestFit="1" customWidth="1"/>
    <col min="50" max="50" width="15.33203125" bestFit="1" customWidth="1"/>
    <col min="51" max="51" width="23.83203125" bestFit="1" customWidth="1"/>
    <col min="52" max="52" width="21.1640625" bestFit="1" customWidth="1"/>
    <col min="53" max="53" width="3.83203125" bestFit="1" customWidth="1"/>
    <col min="115" max="115" width="25.33203125" bestFit="1" customWidth="1"/>
    <col min="117" max="117" width="18.33203125" bestFit="1" customWidth="1"/>
    <col min="118" max="118" width="11.1640625" bestFit="1" customWidth="1"/>
    <col min="119" max="119" width="15.6640625" bestFit="1" customWidth="1"/>
    <col min="120" max="121" width="12.83203125" bestFit="1" customWidth="1"/>
    <col min="122" max="130" width="12.83203125" customWidth="1"/>
    <col min="134" max="134" width="11.1640625" bestFit="1" customWidth="1"/>
    <col min="135" max="135" width="15.6640625" bestFit="1" customWidth="1"/>
    <col min="136" max="136" width="12.83203125" bestFit="1" customWidth="1"/>
    <col min="143" max="143" width="24.1640625" bestFit="1" customWidth="1"/>
  </cols>
  <sheetData>
    <row r="1" spans="1:143" ht="96">
      <c r="A1" t="s">
        <v>0</v>
      </c>
      <c r="B1" t="s">
        <v>21</v>
      </c>
      <c r="C1" t="s">
        <v>19</v>
      </c>
      <c r="D1" t="s">
        <v>22</v>
      </c>
      <c r="E1" t="s">
        <v>23</v>
      </c>
      <c r="F1" t="s">
        <v>101</v>
      </c>
      <c r="G1" t="s">
        <v>102</v>
      </c>
      <c r="H1" t="s">
        <v>103</v>
      </c>
      <c r="I1" t="s">
        <v>104</v>
      </c>
      <c r="J1" t="s">
        <v>24</v>
      </c>
      <c r="K1" t="s">
        <v>25</v>
      </c>
      <c r="L1" t="s">
        <v>26</v>
      </c>
      <c r="M1" t="s">
        <v>27</v>
      </c>
      <c r="N1" t="s">
        <v>28</v>
      </c>
      <c r="O1" t="s">
        <v>29</v>
      </c>
      <c r="P1" t="s">
        <v>30</v>
      </c>
      <c r="Q1" t="s">
        <v>31</v>
      </c>
      <c r="R1" t="s">
        <v>32</v>
      </c>
      <c r="S1" t="s">
        <v>267</v>
      </c>
      <c r="T1" t="s">
        <v>268</v>
      </c>
      <c r="U1" t="s">
        <v>269</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s="7" t="s">
        <v>70</v>
      </c>
      <c r="BH1" t="s">
        <v>71</v>
      </c>
      <c r="BI1" t="s">
        <v>72</v>
      </c>
      <c r="BJ1" t="s">
        <v>73</v>
      </c>
      <c r="BK1" s="6" t="s">
        <v>74</v>
      </c>
      <c r="BL1" s="7" t="s">
        <v>70</v>
      </c>
      <c r="BM1" t="s">
        <v>75</v>
      </c>
      <c r="BN1" t="s">
        <v>76</v>
      </c>
      <c r="BO1" t="s">
        <v>77</v>
      </c>
      <c r="BP1" t="s">
        <v>78</v>
      </c>
      <c r="BQ1" t="s">
        <v>79</v>
      </c>
      <c r="BR1" t="s">
        <v>80</v>
      </c>
      <c r="BS1" t="s">
        <v>81</v>
      </c>
      <c r="BT1" t="s">
        <v>82</v>
      </c>
      <c r="BU1" t="s">
        <v>83</v>
      </c>
      <c r="BV1" t="s">
        <v>84</v>
      </c>
      <c r="BW1" t="s">
        <v>85</v>
      </c>
      <c r="BX1" t="s">
        <v>86</v>
      </c>
      <c r="BY1" t="s">
        <v>87</v>
      </c>
      <c r="BZ1" t="s">
        <v>88</v>
      </c>
      <c r="CA1" t="s">
        <v>89</v>
      </c>
      <c r="CB1" t="s">
        <v>90</v>
      </c>
      <c r="CC1" t="s">
        <v>91</v>
      </c>
      <c r="CD1" t="s">
        <v>92</v>
      </c>
      <c r="CE1" t="s">
        <v>93</v>
      </c>
      <c r="CF1" t="s">
        <v>94</v>
      </c>
      <c r="CG1" t="s">
        <v>95</v>
      </c>
      <c r="CH1" t="s">
        <v>96</v>
      </c>
      <c r="CI1" t="s">
        <v>97</v>
      </c>
      <c r="CJ1" t="s">
        <v>98</v>
      </c>
      <c r="CK1" t="s">
        <v>99</v>
      </c>
      <c r="CL1" t="s">
        <v>100</v>
      </c>
      <c r="CM1" t="s">
        <v>169</v>
      </c>
      <c r="CN1" t="s">
        <v>280</v>
      </c>
      <c r="CO1" t="s">
        <v>170</v>
      </c>
      <c r="CP1" t="s">
        <v>171</v>
      </c>
      <c r="CQ1" t="s">
        <v>172</v>
      </c>
      <c r="CR1" t="s">
        <v>173</v>
      </c>
      <c r="CS1" t="s">
        <v>174</v>
      </c>
      <c r="CT1" t="s">
        <v>175</v>
      </c>
      <c r="CU1" t="s">
        <v>281</v>
      </c>
      <c r="CV1" t="s">
        <v>176</v>
      </c>
      <c r="CW1" t="s">
        <v>177</v>
      </c>
      <c r="CX1" t="s">
        <v>178</v>
      </c>
      <c r="CY1" t="s">
        <v>179</v>
      </c>
      <c r="CZ1" t="s">
        <v>180</v>
      </c>
      <c r="DA1" t="s">
        <v>284</v>
      </c>
      <c r="DB1" t="s">
        <v>317</v>
      </c>
      <c r="DC1" t="s">
        <v>316</v>
      </c>
      <c r="DD1" t="s">
        <v>315</v>
      </c>
      <c r="DE1" t="s">
        <v>314</v>
      </c>
      <c r="DF1" t="s">
        <v>313</v>
      </c>
      <c r="DG1" t="s">
        <v>311</v>
      </c>
      <c r="DH1" t="s">
        <v>312</v>
      </c>
      <c r="DI1" t="s">
        <v>310</v>
      </c>
      <c r="DJ1" t="s">
        <v>309</v>
      </c>
      <c r="DK1" t="s">
        <v>168</v>
      </c>
      <c r="DL1" t="s">
        <v>288</v>
      </c>
      <c r="DM1" t="s">
        <v>167</v>
      </c>
      <c r="DN1" t="s">
        <v>181</v>
      </c>
      <c r="DO1" t="s">
        <v>182</v>
      </c>
      <c r="DP1" t="s">
        <v>183</v>
      </c>
      <c r="DQ1" t="s">
        <v>166</v>
      </c>
      <c r="DR1" t="s">
        <v>306</v>
      </c>
      <c r="DS1" t="s">
        <v>307</v>
      </c>
      <c r="DT1" t="s">
        <v>308</v>
      </c>
      <c r="DU1" t="s">
        <v>303</v>
      </c>
      <c r="DV1" t="s">
        <v>304</v>
      </c>
      <c r="DW1" t="s">
        <v>305</v>
      </c>
      <c r="DX1" t="s">
        <v>302</v>
      </c>
      <c r="DY1" t="s">
        <v>301</v>
      </c>
      <c r="DZ1" t="s">
        <v>300</v>
      </c>
      <c r="EA1" t="s">
        <v>160</v>
      </c>
      <c r="EB1" t="s">
        <v>290</v>
      </c>
      <c r="EC1" t="s">
        <v>161</v>
      </c>
      <c r="ED1" t="s">
        <v>162</v>
      </c>
      <c r="EE1" t="s">
        <v>163</v>
      </c>
      <c r="EF1" t="s">
        <v>164</v>
      </c>
      <c r="EG1" t="s">
        <v>165</v>
      </c>
      <c r="EH1" t="s">
        <v>294</v>
      </c>
      <c r="EI1" t="s">
        <v>295</v>
      </c>
      <c r="EJ1" t="s">
        <v>296</v>
      </c>
      <c r="EK1" t="s">
        <v>297</v>
      </c>
      <c r="EL1" t="s">
        <v>298</v>
      </c>
      <c r="EM1" t="s">
        <v>299</v>
      </c>
    </row>
    <row r="2" spans="1:143">
      <c r="A2" t="s">
        <v>158</v>
      </c>
      <c r="B2" t="s">
        <v>184</v>
      </c>
      <c r="C2" s="5" t="s">
        <v>20</v>
      </c>
      <c r="D2" s="5" t="s">
        <v>105</v>
      </c>
      <c r="E2" s="4" t="s">
        <v>275</v>
      </c>
      <c r="F2" s="5" t="s">
        <v>159</v>
      </c>
      <c r="H2" s="5"/>
      <c r="J2" t="s">
        <v>106</v>
      </c>
      <c r="N2" s="5"/>
      <c r="O2" s="5"/>
      <c r="Q2" s="5" t="s">
        <v>159</v>
      </c>
      <c r="R2" s="5"/>
      <c r="S2" t="s">
        <v>121</v>
      </c>
      <c r="T2" t="s">
        <v>121</v>
      </c>
      <c r="U2" t="s">
        <v>121</v>
      </c>
      <c r="V2" s="5" t="s">
        <v>121</v>
      </c>
      <c r="W2" s="5" t="s">
        <v>272</v>
      </c>
      <c r="X2" s="5" t="s">
        <v>151</v>
      </c>
      <c r="Y2" t="s">
        <v>121</v>
      </c>
      <c r="Z2" s="5" t="s">
        <v>121</v>
      </c>
      <c r="AA2" s="5" t="s">
        <v>121</v>
      </c>
      <c r="AB2" s="5" t="s">
        <v>121</v>
      </c>
      <c r="AP2" t="s">
        <v>107</v>
      </c>
      <c r="AR2" t="s">
        <v>108</v>
      </c>
      <c r="AS2" s="5" t="s">
        <v>152</v>
      </c>
      <c r="AT2" s="5" t="s">
        <v>153</v>
      </c>
      <c r="AU2" s="5" t="s">
        <v>274</v>
      </c>
      <c r="AV2" s="5" t="s">
        <v>155</v>
      </c>
      <c r="AX2" s="5" t="s">
        <v>273</v>
      </c>
      <c r="AY2" s="5"/>
      <c r="AZ2" s="5"/>
      <c r="BA2" s="5" t="s">
        <v>156</v>
      </c>
      <c r="BB2" s="5" t="s">
        <v>274</v>
      </c>
      <c r="BC2" s="5" t="s">
        <v>17</v>
      </c>
      <c r="BD2" s="5" t="s">
        <v>9</v>
      </c>
      <c r="BE2" s="8"/>
      <c r="BF2" s="8"/>
      <c r="BG2" s="8"/>
      <c r="BH2" s="8"/>
      <c r="BI2" s="8" t="str">
        <f>IF(AY2="Y","Select?","")</f>
        <v/>
      </c>
      <c r="BJ2" s="8" t="str">
        <f>IF(AZ2="Y","Select?","")</f>
        <v/>
      </c>
      <c r="BK2" s="8"/>
      <c r="BL2" s="8" t="str">
        <f>IF(BB2="Y","Select?","")</f>
        <v/>
      </c>
      <c r="BM2" s="8" t="str">
        <f>IF(BC2="Y","Select?","")</f>
        <v/>
      </c>
      <c r="BN2" s="8" t="s">
        <v>107</v>
      </c>
      <c r="BO2" t="s">
        <v>131</v>
      </c>
      <c r="BP2" t="s">
        <v>131</v>
      </c>
      <c r="BQ2" t="s">
        <v>131</v>
      </c>
      <c r="BR2" t="s">
        <v>131</v>
      </c>
      <c r="BS2" t="s">
        <v>131</v>
      </c>
      <c r="BT2" t="s">
        <v>131</v>
      </c>
      <c r="BU2" t="s">
        <v>131</v>
      </c>
      <c r="BV2" t="s">
        <v>131</v>
      </c>
      <c r="BW2" t="s">
        <v>131</v>
      </c>
      <c r="BX2" t="s">
        <v>131</v>
      </c>
      <c r="BY2" t="s">
        <v>131</v>
      </c>
      <c r="BZ2" t="s">
        <v>131</v>
      </c>
      <c r="CA2" t="s">
        <v>131</v>
      </c>
      <c r="CB2" t="s">
        <v>131</v>
      </c>
      <c r="CC2" t="s">
        <v>131</v>
      </c>
      <c r="CD2" t="s">
        <v>131</v>
      </c>
      <c r="CE2" t="s">
        <v>131</v>
      </c>
      <c r="CF2" s="5" t="s">
        <v>271</v>
      </c>
      <c r="CG2" t="s">
        <v>131</v>
      </c>
      <c r="CH2" s="5" t="s">
        <v>271</v>
      </c>
      <c r="CI2" t="s">
        <v>131</v>
      </c>
      <c r="CJ2" t="s">
        <v>131</v>
      </c>
      <c r="CK2" t="s">
        <v>131</v>
      </c>
      <c r="CL2" t="s">
        <v>131</v>
      </c>
      <c r="CM2" t="s">
        <v>112</v>
      </c>
      <c r="CN2" t="s">
        <v>276</v>
      </c>
      <c r="CO2" s="5" t="s">
        <v>277</v>
      </c>
      <c r="CP2" s="5" t="s">
        <v>278</v>
      </c>
      <c r="CQ2" s="5" t="s">
        <v>279</v>
      </c>
      <c r="CR2" s="5" t="s">
        <v>157</v>
      </c>
      <c r="CS2" s="5" t="s">
        <v>151</v>
      </c>
      <c r="CT2" t="s">
        <v>145</v>
      </c>
      <c r="CU2" t="s">
        <v>282</v>
      </c>
      <c r="CV2" s="5" t="s">
        <v>279</v>
      </c>
      <c r="CW2" s="5" t="s">
        <v>130</v>
      </c>
      <c r="CX2" s="5" t="s">
        <v>283</v>
      </c>
      <c r="CY2" s="5" t="s">
        <v>157</v>
      </c>
      <c r="CZ2" t="s">
        <v>157</v>
      </c>
      <c r="DA2" s="5" t="s">
        <v>285</v>
      </c>
      <c r="DB2" t="s">
        <v>31</v>
      </c>
      <c r="DC2" s="5" t="s">
        <v>278</v>
      </c>
      <c r="DD2" s="5" t="s">
        <v>270</v>
      </c>
      <c r="DE2" s="5" t="s">
        <v>130</v>
      </c>
      <c r="DF2" s="5" t="s">
        <v>130</v>
      </c>
      <c r="DG2" s="5" t="s">
        <v>130</v>
      </c>
      <c r="DH2" s="5" t="s">
        <v>130</v>
      </c>
      <c r="DI2" s="5" t="s">
        <v>130</v>
      </c>
      <c r="DJ2" s="5" t="s">
        <v>130</v>
      </c>
      <c r="DK2" t="s">
        <v>110</v>
      </c>
      <c r="DL2" s="5" t="s">
        <v>286</v>
      </c>
      <c r="DM2" s="5" t="s">
        <v>287</v>
      </c>
      <c r="DN2" s="5" t="s">
        <v>278</v>
      </c>
      <c r="DO2" s="5" t="s">
        <v>289</v>
      </c>
      <c r="DP2" s="5" t="s">
        <v>151</v>
      </c>
      <c r="DQ2" s="5" t="s">
        <v>151</v>
      </c>
      <c r="DR2" t="s">
        <v>31</v>
      </c>
      <c r="DS2" s="5" t="s">
        <v>278</v>
      </c>
      <c r="DT2" s="5" t="s">
        <v>270</v>
      </c>
      <c r="DU2" s="5" t="s">
        <v>130</v>
      </c>
      <c r="DV2" s="5" t="s">
        <v>130</v>
      </c>
      <c r="DW2" s="5" t="s">
        <v>130</v>
      </c>
      <c r="DX2" s="5" t="s">
        <v>130</v>
      </c>
      <c r="DY2" s="5" t="s">
        <v>130</v>
      </c>
      <c r="DZ2" s="5" t="s">
        <v>130</v>
      </c>
      <c r="EA2" t="s">
        <v>111</v>
      </c>
      <c r="EB2" t="s">
        <v>291</v>
      </c>
      <c r="EC2" s="5" t="s">
        <v>292</v>
      </c>
      <c r="ED2" s="5" t="s">
        <v>278</v>
      </c>
      <c r="EE2" s="5" t="s">
        <v>293</v>
      </c>
      <c r="EF2" s="5" t="s">
        <v>151</v>
      </c>
      <c r="EG2" s="5" t="s">
        <v>151</v>
      </c>
      <c r="EH2" t="s">
        <v>31</v>
      </c>
      <c r="EI2" s="5" t="s">
        <v>278</v>
      </c>
      <c r="EJ2" s="5" t="s">
        <v>270</v>
      </c>
      <c r="EK2" s="5" t="s">
        <v>130</v>
      </c>
      <c r="EL2" s="5" t="s">
        <v>130</v>
      </c>
      <c r="EM2" s="5" t="s">
        <v>130</v>
      </c>
    </row>
    <row r="3" spans="1:143">
      <c r="A3" t="s">
        <v>158</v>
      </c>
      <c r="B3" t="s">
        <v>188</v>
      </c>
      <c r="C3" s="5" t="s">
        <v>20</v>
      </c>
      <c r="D3" t="s">
        <v>105</v>
      </c>
      <c r="E3" s="4" t="s">
        <v>375</v>
      </c>
      <c r="F3" s="5"/>
      <c r="G3" s="5" t="s">
        <v>159</v>
      </c>
      <c r="J3" t="s">
        <v>106</v>
      </c>
      <c r="K3" s="5" t="s">
        <v>159</v>
      </c>
      <c r="L3" s="5" t="s">
        <v>196</v>
      </c>
      <c r="S3" s="5" t="s">
        <v>214</v>
      </c>
      <c r="T3" t="s">
        <v>121</v>
      </c>
      <c r="U3" t="s">
        <v>121</v>
      </c>
      <c r="V3" s="5" t="s">
        <v>198</v>
      </c>
      <c r="W3" s="5" t="s">
        <v>199</v>
      </c>
      <c r="X3" s="5" t="s">
        <v>16</v>
      </c>
      <c r="Y3" t="s">
        <v>121</v>
      </c>
      <c r="Z3" t="s">
        <v>121</v>
      </c>
      <c r="AA3" t="s">
        <v>121</v>
      </c>
      <c r="AB3" t="s">
        <v>121</v>
      </c>
      <c r="AP3" t="s">
        <v>107</v>
      </c>
      <c r="AR3" t="s">
        <v>122</v>
      </c>
      <c r="AS3" s="5" t="s">
        <v>152</v>
      </c>
      <c r="AT3" s="5" t="s">
        <v>319</v>
      </c>
      <c r="AU3" s="5" t="s">
        <v>274</v>
      </c>
      <c r="AV3" s="5" t="s">
        <v>155</v>
      </c>
      <c r="AX3" s="5" t="s">
        <v>320</v>
      </c>
      <c r="AY3" s="5" t="s">
        <v>322</v>
      </c>
      <c r="BA3" s="5" t="s">
        <v>324</v>
      </c>
      <c r="BB3" s="5" t="s">
        <v>274</v>
      </c>
      <c r="BC3" s="5" t="s">
        <v>9</v>
      </c>
      <c r="BD3" s="5" t="s">
        <v>327</v>
      </c>
      <c r="BE3" s="8" t="s">
        <v>130</v>
      </c>
      <c r="BF3" s="8" t="s">
        <v>130</v>
      </c>
      <c r="BG3" s="8" t="s">
        <v>130</v>
      </c>
      <c r="BH3" s="8" t="s">
        <v>130</v>
      </c>
      <c r="BI3" s="8" t="s">
        <v>130</v>
      </c>
      <c r="BJ3" s="8"/>
      <c r="BK3" s="8"/>
      <c r="BL3" s="8"/>
      <c r="BM3" s="8"/>
      <c r="BN3" s="8"/>
      <c r="BO3" t="s">
        <v>131</v>
      </c>
      <c r="BP3" t="s">
        <v>131</v>
      </c>
      <c r="BQ3" t="s">
        <v>131</v>
      </c>
      <c r="BR3" t="s">
        <v>131</v>
      </c>
      <c r="BS3" t="s">
        <v>131</v>
      </c>
      <c r="BT3" t="s">
        <v>131</v>
      </c>
      <c r="BU3" s="5" t="s">
        <v>131</v>
      </c>
      <c r="BV3" t="s">
        <v>131</v>
      </c>
      <c r="BW3" s="5" t="s">
        <v>131</v>
      </c>
      <c r="BX3" s="5" t="s">
        <v>131</v>
      </c>
      <c r="BY3" t="s">
        <v>131</v>
      </c>
      <c r="BZ3" s="5" t="s">
        <v>131</v>
      </c>
      <c r="CA3" t="s">
        <v>131</v>
      </c>
      <c r="CB3" t="s">
        <v>131</v>
      </c>
      <c r="CC3" t="s">
        <v>131</v>
      </c>
      <c r="CD3" s="5" t="s">
        <v>359</v>
      </c>
      <c r="CE3" s="5" t="s">
        <v>154</v>
      </c>
      <c r="CF3" s="5" t="s">
        <v>360</v>
      </c>
      <c r="CG3" s="5" t="s">
        <v>361</v>
      </c>
      <c r="CH3" s="5" t="s">
        <v>18</v>
      </c>
      <c r="CI3" s="5" t="s">
        <v>362</v>
      </c>
      <c r="CJ3" t="s">
        <v>131</v>
      </c>
      <c r="CK3" t="s">
        <v>131</v>
      </c>
      <c r="CL3" t="s">
        <v>131</v>
      </c>
      <c r="CM3" t="s">
        <v>125</v>
      </c>
      <c r="CN3" t="s">
        <v>329</v>
      </c>
      <c r="CO3" s="5"/>
      <c r="CP3" s="5" t="s">
        <v>364</v>
      </c>
      <c r="CQ3" s="5" t="s">
        <v>365</v>
      </c>
      <c r="CR3" s="5" t="s">
        <v>366</v>
      </c>
      <c r="CS3" s="5" t="s">
        <v>367</v>
      </c>
      <c r="CT3" t="s">
        <v>110</v>
      </c>
      <c r="CU3" t="s">
        <v>286</v>
      </c>
      <c r="CV3" s="5" t="s">
        <v>372</v>
      </c>
      <c r="CW3" s="5" t="s">
        <v>347</v>
      </c>
      <c r="CX3" s="5" t="s">
        <v>370</v>
      </c>
      <c r="CY3" s="5" t="s">
        <v>198</v>
      </c>
      <c r="CZ3" s="5" t="s">
        <v>198</v>
      </c>
      <c r="DA3" s="5" t="s">
        <v>373</v>
      </c>
      <c r="DB3" t="s">
        <v>30</v>
      </c>
      <c r="DC3" s="5" t="s">
        <v>374</v>
      </c>
      <c r="DD3" s="5" t="s">
        <v>270</v>
      </c>
      <c r="DE3" t="s">
        <v>31</v>
      </c>
      <c r="DF3" s="5" t="s">
        <v>347</v>
      </c>
      <c r="DG3" s="5" t="s">
        <v>270</v>
      </c>
      <c r="DH3" t="s">
        <v>130</v>
      </c>
      <c r="DK3" t="s">
        <v>111</v>
      </c>
      <c r="DL3" t="s">
        <v>291</v>
      </c>
      <c r="DM3" s="5" t="s">
        <v>346</v>
      </c>
      <c r="DN3" s="5" t="s">
        <v>338</v>
      </c>
      <c r="DO3" s="5" t="s">
        <v>344</v>
      </c>
      <c r="DP3" s="5" t="s">
        <v>343</v>
      </c>
      <c r="DQ3" s="5" t="s">
        <v>343</v>
      </c>
      <c r="DR3" t="s">
        <v>30</v>
      </c>
      <c r="DS3" s="5" t="s">
        <v>338</v>
      </c>
      <c r="DT3" s="5" t="s">
        <v>270</v>
      </c>
      <c r="DU3" t="s">
        <v>31</v>
      </c>
      <c r="DV3" s="5" t="s">
        <v>155</v>
      </c>
      <c r="DW3" s="5" t="s">
        <v>155</v>
      </c>
      <c r="DX3" t="s">
        <v>130</v>
      </c>
      <c r="EA3" t="s">
        <v>110</v>
      </c>
      <c r="EB3" t="s">
        <v>286</v>
      </c>
      <c r="EC3" s="5" t="s">
        <v>341</v>
      </c>
      <c r="ED3" s="5" t="s">
        <v>338</v>
      </c>
      <c r="EE3" s="5" t="s">
        <v>340</v>
      </c>
      <c r="EF3" s="5" t="s">
        <v>157</v>
      </c>
      <c r="EG3" s="5" t="s">
        <v>157</v>
      </c>
      <c r="EH3" t="s">
        <v>30</v>
      </c>
      <c r="EI3" s="5" t="s">
        <v>338</v>
      </c>
      <c r="EJ3" s="5" t="s">
        <v>270</v>
      </c>
      <c r="EK3" s="5" t="s">
        <v>31</v>
      </c>
      <c r="EL3" s="5" t="s">
        <v>155</v>
      </c>
      <c r="EM3" s="5" t="s">
        <v>155</v>
      </c>
    </row>
    <row r="4" spans="1:143">
      <c r="A4" t="s">
        <v>158</v>
      </c>
      <c r="B4" t="s">
        <v>190</v>
      </c>
      <c r="C4" s="5" t="s">
        <v>20</v>
      </c>
      <c r="D4" t="s">
        <v>105</v>
      </c>
      <c r="E4" s="4" t="s">
        <v>376</v>
      </c>
      <c r="F4" s="5" t="s">
        <v>159</v>
      </c>
      <c r="J4" t="s">
        <v>107</v>
      </c>
      <c r="P4" s="5" t="s">
        <v>159</v>
      </c>
      <c r="Q4" s="5" t="s">
        <v>196</v>
      </c>
      <c r="S4" t="str">
        <f>IF(OR(K4=0,G4=0),"x","Value?")</f>
        <v>x</v>
      </c>
      <c r="T4" t="s">
        <v>121</v>
      </c>
      <c r="U4" t="s">
        <v>121</v>
      </c>
      <c r="V4" t="s">
        <v>121</v>
      </c>
      <c r="W4" s="5" t="s">
        <v>272</v>
      </c>
      <c r="X4" s="5" t="s">
        <v>198</v>
      </c>
      <c r="Y4" s="5" t="s">
        <v>202</v>
      </c>
      <c r="Z4" s="5" t="s">
        <v>17</v>
      </c>
      <c r="AA4" t="s">
        <v>121</v>
      </c>
      <c r="AB4" t="s">
        <v>121</v>
      </c>
      <c r="AI4" s="5" t="s">
        <v>154</v>
      </c>
      <c r="AL4" s="5" t="s">
        <v>18</v>
      </c>
      <c r="AP4" t="s">
        <v>107</v>
      </c>
      <c r="AR4" t="s">
        <v>108</v>
      </c>
      <c r="AS4" s="5" t="s">
        <v>318</v>
      </c>
      <c r="AT4" s="5" t="s">
        <v>153</v>
      </c>
      <c r="AU4" s="5" t="s">
        <v>274</v>
      </c>
      <c r="AV4" s="5" t="s">
        <v>155</v>
      </c>
      <c r="AX4" s="5" t="s">
        <v>207</v>
      </c>
      <c r="AY4" s="5" t="s">
        <v>323</v>
      </c>
      <c r="AZ4" t="s">
        <v>323</v>
      </c>
      <c r="BA4" s="5" t="s">
        <v>324</v>
      </c>
      <c r="BB4" s="5" t="s">
        <v>274</v>
      </c>
      <c r="BC4" s="5" t="s">
        <v>326</v>
      </c>
      <c r="BD4" s="5" t="s">
        <v>328</v>
      </c>
      <c r="BE4" s="8"/>
      <c r="BF4" s="8" t="s">
        <v>107</v>
      </c>
      <c r="BG4" s="8" t="s">
        <v>107</v>
      </c>
      <c r="BH4" s="8" t="s">
        <v>107</v>
      </c>
      <c r="BI4" s="8" t="s">
        <v>130</v>
      </c>
      <c r="BJ4" s="8" t="s">
        <v>130</v>
      </c>
      <c r="BK4" s="8" t="s">
        <v>130</v>
      </c>
      <c r="BL4" s="8" t="s">
        <v>130</v>
      </c>
      <c r="BM4" s="8" t="s">
        <v>130</v>
      </c>
      <c r="BN4" s="8" t="s">
        <v>130</v>
      </c>
      <c r="BO4" s="5" t="s">
        <v>355</v>
      </c>
      <c r="BP4" t="s">
        <v>131</v>
      </c>
      <c r="BQ4" s="5" t="s">
        <v>355</v>
      </c>
      <c r="BR4" s="5" t="s">
        <v>357</v>
      </c>
      <c r="BS4" t="s">
        <v>131</v>
      </c>
      <c r="BT4" s="5" t="s">
        <v>357</v>
      </c>
      <c r="BU4" s="5" t="s">
        <v>131</v>
      </c>
      <c r="BV4" t="s">
        <v>131</v>
      </c>
      <c r="BW4" s="5" t="s">
        <v>131</v>
      </c>
      <c r="BX4" s="5" t="s">
        <v>131</v>
      </c>
      <c r="BY4" t="s">
        <v>131</v>
      </c>
      <c r="BZ4" s="5" t="s">
        <v>131</v>
      </c>
      <c r="CA4" t="s">
        <v>131</v>
      </c>
      <c r="CB4" t="s">
        <v>131</v>
      </c>
      <c r="CC4" t="s">
        <v>131</v>
      </c>
      <c r="CD4" s="5" t="s">
        <v>131</v>
      </c>
      <c r="CE4" t="s">
        <v>131</v>
      </c>
      <c r="CF4" s="5" t="s">
        <v>131</v>
      </c>
      <c r="CG4" t="s">
        <v>131</v>
      </c>
      <c r="CH4" t="s">
        <v>131</v>
      </c>
      <c r="CI4" t="s">
        <v>131</v>
      </c>
      <c r="CJ4" t="s">
        <v>131</v>
      </c>
      <c r="CK4" t="s">
        <v>131</v>
      </c>
      <c r="CL4" t="s">
        <v>131</v>
      </c>
      <c r="CM4" t="s">
        <v>137</v>
      </c>
      <c r="CN4" t="s">
        <v>330</v>
      </c>
      <c r="CO4" s="5" t="s">
        <v>363</v>
      </c>
      <c r="CP4" s="5"/>
      <c r="CQ4" s="5" t="s">
        <v>354</v>
      </c>
      <c r="CR4" s="5" t="s">
        <v>368</v>
      </c>
      <c r="CS4" s="5" t="s">
        <v>140</v>
      </c>
      <c r="CV4" s="5"/>
      <c r="CW4" s="5"/>
      <c r="CX4" s="5"/>
      <c r="CY4" s="5"/>
      <c r="DA4" s="5" t="s">
        <v>354</v>
      </c>
      <c r="DB4" t="s">
        <v>25</v>
      </c>
      <c r="DC4" s="5" t="s">
        <v>348</v>
      </c>
      <c r="DD4" s="5" t="s">
        <v>350</v>
      </c>
      <c r="DE4" t="s">
        <v>26</v>
      </c>
      <c r="DF4" s="5" t="s">
        <v>352</v>
      </c>
      <c r="DG4" s="5" t="s">
        <v>270</v>
      </c>
      <c r="DH4" t="s">
        <v>130</v>
      </c>
      <c r="DK4" t="s">
        <v>123</v>
      </c>
      <c r="DL4" t="s">
        <v>331</v>
      </c>
      <c r="DM4" s="5" t="s">
        <v>335</v>
      </c>
      <c r="DN4" t="s">
        <v>130</v>
      </c>
      <c r="DO4" s="5" t="s">
        <v>345</v>
      </c>
      <c r="DP4" s="5" t="s">
        <v>342</v>
      </c>
      <c r="DQ4" s="5" t="s">
        <v>342</v>
      </c>
      <c r="DR4" t="s">
        <v>25</v>
      </c>
      <c r="DS4" s="5" t="s">
        <v>335</v>
      </c>
      <c r="DT4" s="5" t="s">
        <v>337</v>
      </c>
      <c r="DU4" t="s">
        <v>26</v>
      </c>
      <c r="DV4" s="5" t="s">
        <v>335</v>
      </c>
      <c r="DW4" s="5" t="s">
        <v>336</v>
      </c>
      <c r="DX4" t="s">
        <v>130</v>
      </c>
      <c r="EA4" t="s">
        <v>132</v>
      </c>
      <c r="EB4" t="s">
        <v>332</v>
      </c>
      <c r="EC4" s="5" t="s">
        <v>335</v>
      </c>
      <c r="EE4" s="5" t="s">
        <v>339</v>
      </c>
      <c r="EF4" s="5" t="s">
        <v>16</v>
      </c>
      <c r="EG4" s="5" t="s">
        <v>16</v>
      </c>
      <c r="EH4" t="s">
        <v>25</v>
      </c>
      <c r="EI4" s="5" t="s">
        <v>335</v>
      </c>
      <c r="EJ4" s="5" t="s">
        <v>337</v>
      </c>
      <c r="EK4" s="5" t="s">
        <v>26</v>
      </c>
      <c r="EL4" s="5" t="s">
        <v>335</v>
      </c>
      <c r="EM4" s="5" t="s">
        <v>336</v>
      </c>
    </row>
    <row r="5" spans="1:143">
      <c r="A5" t="s">
        <v>158</v>
      </c>
      <c r="B5" t="s">
        <v>142</v>
      </c>
      <c r="C5" s="5" t="s">
        <v>20</v>
      </c>
      <c r="D5" t="s">
        <v>105</v>
      </c>
      <c r="E5" s="4" t="s">
        <v>377</v>
      </c>
      <c r="F5" s="5"/>
      <c r="I5" s="5" t="s">
        <v>159</v>
      </c>
      <c r="J5" t="s">
        <v>106</v>
      </c>
      <c r="K5" s="5" t="s">
        <v>159</v>
      </c>
      <c r="L5" s="5" t="s">
        <v>196</v>
      </c>
      <c r="S5" t="s">
        <v>121</v>
      </c>
      <c r="T5" t="s">
        <v>121</v>
      </c>
      <c r="U5" s="5" t="s">
        <v>211</v>
      </c>
      <c r="V5" s="5" t="s">
        <v>151</v>
      </c>
      <c r="W5" t="s">
        <v>121</v>
      </c>
      <c r="X5" t="s">
        <v>121</v>
      </c>
      <c r="Y5" t="s">
        <v>121</v>
      </c>
      <c r="Z5" t="s">
        <v>121</v>
      </c>
      <c r="AA5" t="s">
        <v>121</v>
      </c>
      <c r="AB5" t="s">
        <v>121</v>
      </c>
      <c r="AP5" t="s">
        <v>107</v>
      </c>
      <c r="AR5" t="s">
        <v>126</v>
      </c>
      <c r="AS5" s="5" t="s">
        <v>152</v>
      </c>
      <c r="AT5" s="5" t="s">
        <v>17</v>
      </c>
      <c r="AU5" s="5" t="s">
        <v>274</v>
      </c>
      <c r="AV5" s="5" t="s">
        <v>155</v>
      </c>
      <c r="AX5" s="5" t="s">
        <v>321</v>
      </c>
      <c r="AY5" s="5" t="s">
        <v>203</v>
      </c>
      <c r="BA5" s="5" t="s">
        <v>325</v>
      </c>
      <c r="BB5" s="5" t="s">
        <v>274</v>
      </c>
      <c r="BC5" s="5" t="s">
        <v>153</v>
      </c>
      <c r="BD5" s="5" t="s">
        <v>321</v>
      </c>
      <c r="BE5" s="8"/>
      <c r="BF5" s="8"/>
      <c r="BG5" s="8" t="s">
        <v>130</v>
      </c>
      <c r="BH5" s="8" t="s">
        <v>130</v>
      </c>
      <c r="BI5" s="8" t="s">
        <v>130</v>
      </c>
      <c r="BJ5" s="8" t="s">
        <v>130</v>
      </c>
      <c r="BK5" s="8" t="s">
        <v>130</v>
      </c>
      <c r="BL5" s="8" t="s">
        <v>130</v>
      </c>
      <c r="BM5" s="8" t="s">
        <v>130</v>
      </c>
      <c r="BN5" s="8" t="s">
        <v>130</v>
      </c>
      <c r="BO5" s="5" t="s">
        <v>356</v>
      </c>
      <c r="BP5" s="5" t="s">
        <v>131</v>
      </c>
      <c r="BQ5" s="5" t="s">
        <v>356</v>
      </c>
      <c r="BR5" s="5" t="s">
        <v>358</v>
      </c>
      <c r="BS5" t="s">
        <v>131</v>
      </c>
      <c r="BT5" s="5" t="s">
        <v>358</v>
      </c>
      <c r="BU5" t="s">
        <v>131</v>
      </c>
      <c r="BV5" t="s">
        <v>131</v>
      </c>
      <c r="BW5" t="s">
        <v>131</v>
      </c>
      <c r="BX5" s="5" t="s">
        <v>131</v>
      </c>
      <c r="BY5" t="s">
        <v>131</v>
      </c>
      <c r="BZ5" s="5" t="s">
        <v>131</v>
      </c>
      <c r="CA5" t="s">
        <v>131</v>
      </c>
      <c r="CB5" s="5" t="s">
        <v>206</v>
      </c>
      <c r="CC5" t="s">
        <v>131</v>
      </c>
      <c r="CD5" t="s">
        <v>131</v>
      </c>
      <c r="CE5" t="s">
        <v>131</v>
      </c>
      <c r="CF5" t="s">
        <v>131</v>
      </c>
      <c r="CG5" s="5" t="s">
        <v>131</v>
      </c>
      <c r="CH5" t="s">
        <v>131</v>
      </c>
      <c r="CI5" s="5" t="s">
        <v>131</v>
      </c>
      <c r="CJ5" t="s">
        <v>131</v>
      </c>
      <c r="CK5" t="s">
        <v>131</v>
      </c>
      <c r="CL5" t="s">
        <v>131</v>
      </c>
      <c r="CM5" t="s">
        <v>115</v>
      </c>
      <c r="CN5" t="s">
        <v>333</v>
      </c>
      <c r="CO5" s="5" t="s">
        <v>349</v>
      </c>
      <c r="CP5" s="5"/>
      <c r="CQ5" s="5" t="s">
        <v>369</v>
      </c>
      <c r="CR5" s="5" t="s">
        <v>198</v>
      </c>
      <c r="CS5" s="5" t="s">
        <v>198</v>
      </c>
      <c r="CT5" t="s">
        <v>120</v>
      </c>
      <c r="CU5" t="s">
        <v>334</v>
      </c>
      <c r="CV5" s="5" t="s">
        <v>369</v>
      </c>
      <c r="CX5" s="5" t="s">
        <v>371</v>
      </c>
      <c r="CY5" s="5" t="s">
        <v>198</v>
      </c>
      <c r="CZ5" s="5" t="s">
        <v>198</v>
      </c>
      <c r="DA5" s="5" t="s">
        <v>353</v>
      </c>
      <c r="DB5" t="s">
        <v>25</v>
      </c>
      <c r="DC5" s="5" t="s">
        <v>349</v>
      </c>
      <c r="DD5" s="5" t="s">
        <v>351</v>
      </c>
      <c r="DE5" t="s">
        <v>26</v>
      </c>
      <c r="DF5" s="5" t="s">
        <v>349</v>
      </c>
      <c r="DG5" s="5" t="s">
        <v>270</v>
      </c>
      <c r="DH5" t="s">
        <v>130</v>
      </c>
      <c r="DM5" s="5"/>
      <c r="DN5" s="5"/>
      <c r="DO5" s="5"/>
      <c r="DP5" s="5" t="s">
        <v>130</v>
      </c>
      <c r="DQ5" s="5" t="s">
        <v>130</v>
      </c>
      <c r="DR5" s="5"/>
      <c r="DS5" s="5"/>
      <c r="DT5" s="5"/>
      <c r="DU5" s="5"/>
      <c r="DV5" s="5"/>
      <c r="DW5" s="5"/>
      <c r="DX5" s="5" t="s">
        <v>130</v>
      </c>
      <c r="DY5" s="5"/>
      <c r="DZ5" s="5"/>
      <c r="EC5" s="5"/>
      <c r="ED5" s="5"/>
      <c r="EE5" s="5"/>
      <c r="EF5" s="5" t="s">
        <v>130</v>
      </c>
      <c r="EG5" s="5" t="s">
        <v>130</v>
      </c>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9BE7-8AC2-4A67-91E4-253304DE24E0}">
  <dimension ref="A1"/>
  <sheetViews>
    <sheetView workbookViewId="0"/>
  </sheetViews>
  <sheetFormatPr baseColWidth="10" defaultColWidth="8.83203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2A3E-80F1-42CF-838C-EB59B38EE129}">
  <dimension ref="A1:EQ101"/>
  <sheetViews>
    <sheetView tabSelected="1" topLeftCell="DU1" workbookViewId="0">
      <selection activeCell="EQ1" sqref="EQ1"/>
    </sheetView>
  </sheetViews>
  <sheetFormatPr baseColWidth="10" defaultColWidth="8.83203125" defaultRowHeight="15"/>
  <cols>
    <col min="1" max="1" width="10.33203125" bestFit="1" customWidth="1"/>
    <col min="2" max="2" width="10.33203125" customWidth="1"/>
    <col min="3" max="3" width="70.6640625" customWidth="1"/>
    <col min="6" max="6" width="10.5" bestFit="1" customWidth="1"/>
    <col min="44" max="44" width="12.1640625" customWidth="1"/>
    <col min="92" max="92" width="34.33203125" style="25" bestFit="1" customWidth="1"/>
    <col min="93" max="93" width="14.5" bestFit="1" customWidth="1"/>
    <col min="98" max="98" width="15.33203125" bestFit="1" customWidth="1"/>
    <col min="99" max="99" width="39.33203125" bestFit="1" customWidth="1"/>
    <col min="109" max="109" width="22.33203125" bestFit="1" customWidth="1"/>
    <col min="114" max="114" width="20.5" bestFit="1" customWidth="1"/>
    <col min="116" max="116" width="34.83203125" bestFit="1" customWidth="1"/>
    <col min="117" max="117" width="14" bestFit="1" customWidth="1"/>
    <col min="124" max="124" width="20.5" bestFit="1" customWidth="1"/>
    <col min="147" max="147" width="22.33203125" customWidth="1"/>
  </cols>
  <sheetData>
    <row r="1" spans="1:147" ht="15" customHeight="1" thickBot="1">
      <c r="A1" s="9" t="s">
        <v>0</v>
      </c>
      <c r="B1" s="9" t="s">
        <v>843</v>
      </c>
      <c r="C1" s="9" t="s">
        <v>21</v>
      </c>
      <c r="D1" s="9" t="s">
        <v>19</v>
      </c>
      <c r="E1" s="9" t="s">
        <v>22</v>
      </c>
      <c r="F1" s="9" t="s">
        <v>23</v>
      </c>
      <c r="G1" s="9" t="s">
        <v>101</v>
      </c>
      <c r="H1" s="9" t="s">
        <v>102</v>
      </c>
      <c r="I1" s="9" t="s">
        <v>103</v>
      </c>
      <c r="J1" s="9" t="s">
        <v>104</v>
      </c>
      <c r="K1" s="9" t="s">
        <v>24</v>
      </c>
      <c r="L1" s="9" t="s">
        <v>25</v>
      </c>
      <c r="M1" s="9" t="s">
        <v>26</v>
      </c>
      <c r="N1" s="9" t="s">
        <v>27</v>
      </c>
      <c r="O1" s="9" t="s">
        <v>28</v>
      </c>
      <c r="P1" s="9" t="s">
        <v>29</v>
      </c>
      <c r="Q1" s="9" t="s">
        <v>30</v>
      </c>
      <c r="R1" s="9" t="s">
        <v>31</v>
      </c>
      <c r="S1" s="9" t="s">
        <v>32</v>
      </c>
      <c r="T1" s="9" t="s">
        <v>267</v>
      </c>
      <c r="U1" s="9" t="s">
        <v>268</v>
      </c>
      <c r="V1" s="9" t="s">
        <v>269</v>
      </c>
      <c r="W1" s="9" t="s">
        <v>33</v>
      </c>
      <c r="X1" s="9" t="s">
        <v>34</v>
      </c>
      <c r="Y1" s="9" t="s">
        <v>35</v>
      </c>
      <c r="Z1" s="9" t="s">
        <v>36</v>
      </c>
      <c r="AA1" s="9" t="s">
        <v>37</v>
      </c>
      <c r="AB1" s="9" t="s">
        <v>38</v>
      </c>
      <c r="AC1" s="9" t="s">
        <v>39</v>
      </c>
      <c r="AD1" s="9" t="s">
        <v>40</v>
      </c>
      <c r="AE1" s="9" t="s">
        <v>41</v>
      </c>
      <c r="AF1" s="9" t="s">
        <v>42</v>
      </c>
      <c r="AG1" s="9" t="s">
        <v>43</v>
      </c>
      <c r="AH1" s="9" t="s">
        <v>44</v>
      </c>
      <c r="AI1" s="9" t="s">
        <v>45</v>
      </c>
      <c r="AJ1" s="9" t="s">
        <v>46</v>
      </c>
      <c r="AK1" s="9" t="s">
        <v>47</v>
      </c>
      <c r="AL1" s="9" t="s">
        <v>48</v>
      </c>
      <c r="AM1" s="9" t="s">
        <v>49</v>
      </c>
      <c r="AN1" s="9" t="s">
        <v>50</v>
      </c>
      <c r="AO1" s="9" t="s">
        <v>51</v>
      </c>
      <c r="AP1" s="9" t="s">
        <v>52</v>
      </c>
      <c r="AQ1" s="9" t="s">
        <v>53</v>
      </c>
      <c r="AR1" s="9" t="s">
        <v>54</v>
      </c>
      <c r="AS1" s="9" t="s">
        <v>55</v>
      </c>
      <c r="AT1" s="9" t="s">
        <v>56</v>
      </c>
      <c r="AU1" s="9" t="s">
        <v>57</v>
      </c>
      <c r="AV1" s="9" t="s">
        <v>58</v>
      </c>
      <c r="AW1" s="9" t="s">
        <v>59</v>
      </c>
      <c r="AX1" s="9" t="s">
        <v>60</v>
      </c>
      <c r="AY1" s="9" t="s">
        <v>61</v>
      </c>
      <c r="AZ1" s="9" t="s">
        <v>62</v>
      </c>
      <c r="BA1" s="9" t="s">
        <v>63</v>
      </c>
      <c r="BB1" s="9" t="s">
        <v>64</v>
      </c>
      <c r="BC1" s="9" t="s">
        <v>65</v>
      </c>
      <c r="BD1" s="9" t="s">
        <v>66</v>
      </c>
      <c r="BE1" s="9" t="s">
        <v>67</v>
      </c>
      <c r="BF1" s="9" t="s">
        <v>68</v>
      </c>
      <c r="BG1" s="9" t="s">
        <v>69</v>
      </c>
      <c r="BH1" s="11" t="s">
        <v>70</v>
      </c>
      <c r="BI1" s="9" t="s">
        <v>71</v>
      </c>
      <c r="BJ1" s="9" t="s">
        <v>72</v>
      </c>
      <c r="BK1" s="9" t="s">
        <v>73</v>
      </c>
      <c r="BL1" s="12" t="s">
        <v>74</v>
      </c>
      <c r="BM1" s="11" t="s">
        <v>70</v>
      </c>
      <c r="BN1" s="9" t="s">
        <v>75</v>
      </c>
      <c r="BO1" s="9" t="s">
        <v>76</v>
      </c>
      <c r="BP1" s="9" t="s">
        <v>77</v>
      </c>
      <c r="BQ1" s="9" t="s">
        <v>78</v>
      </c>
      <c r="BR1" s="9" t="s">
        <v>79</v>
      </c>
      <c r="BS1" s="9" t="s">
        <v>80</v>
      </c>
      <c r="BT1" s="9" t="s">
        <v>81</v>
      </c>
      <c r="BU1" s="9" t="s">
        <v>82</v>
      </c>
      <c r="BV1" s="9" t="s">
        <v>83</v>
      </c>
      <c r="BW1" s="9" t="s">
        <v>84</v>
      </c>
      <c r="BX1" s="9" t="s">
        <v>85</v>
      </c>
      <c r="BY1" s="9" t="s">
        <v>86</v>
      </c>
      <c r="BZ1" s="9" t="s">
        <v>87</v>
      </c>
      <c r="CA1" s="9" t="s">
        <v>88</v>
      </c>
      <c r="CB1" s="9" t="s">
        <v>89</v>
      </c>
      <c r="CC1" s="9" t="s">
        <v>90</v>
      </c>
      <c r="CD1" s="9" t="s">
        <v>91</v>
      </c>
      <c r="CE1" s="9" t="s">
        <v>92</v>
      </c>
      <c r="CF1" s="9" t="s">
        <v>93</v>
      </c>
      <c r="CG1" s="9" t="s">
        <v>94</v>
      </c>
      <c r="CH1" s="9" t="s">
        <v>95</v>
      </c>
      <c r="CI1" s="9" t="s">
        <v>96</v>
      </c>
      <c r="CJ1" s="9" t="s">
        <v>97</v>
      </c>
      <c r="CK1" s="9" t="s">
        <v>98</v>
      </c>
      <c r="CL1" s="9" t="s">
        <v>99</v>
      </c>
      <c r="CM1" s="9" t="s">
        <v>100</v>
      </c>
      <c r="CN1" s="25" t="s">
        <v>169</v>
      </c>
      <c r="CO1" s="9" t="s">
        <v>280</v>
      </c>
      <c r="CP1" s="9" t="s">
        <v>170</v>
      </c>
      <c r="CQ1" s="9" t="s">
        <v>171</v>
      </c>
      <c r="CR1" s="9" t="s">
        <v>172</v>
      </c>
      <c r="CS1" s="9" t="s">
        <v>173</v>
      </c>
      <c r="CT1" s="9" t="s">
        <v>174</v>
      </c>
      <c r="CU1" s="9" t="s">
        <v>175</v>
      </c>
      <c r="CV1" s="9" t="s">
        <v>281</v>
      </c>
      <c r="CW1" s="9" t="s">
        <v>176</v>
      </c>
      <c r="CX1" s="9" t="s">
        <v>177</v>
      </c>
      <c r="CY1" s="9" t="s">
        <v>178</v>
      </c>
      <c r="CZ1" s="9" t="s">
        <v>179</v>
      </c>
      <c r="DA1" s="9" t="s">
        <v>180</v>
      </c>
      <c r="DB1" s="9" t="s">
        <v>868</v>
      </c>
      <c r="DC1" s="9" t="s">
        <v>317</v>
      </c>
      <c r="DD1" s="9" t="s">
        <v>316</v>
      </c>
      <c r="DE1" s="9" t="s">
        <v>315</v>
      </c>
      <c r="DF1" s="9" t="s">
        <v>314</v>
      </c>
      <c r="DG1" s="9" t="s">
        <v>313</v>
      </c>
      <c r="DH1" s="9" t="s">
        <v>311</v>
      </c>
      <c r="DI1" s="9" t="s">
        <v>312</v>
      </c>
      <c r="DJ1" s="9" t="s">
        <v>310</v>
      </c>
      <c r="DK1" s="9" t="s">
        <v>309</v>
      </c>
      <c r="DL1" s="9" t="s">
        <v>168</v>
      </c>
      <c r="DM1" s="9" t="s">
        <v>288</v>
      </c>
      <c r="DN1" s="9" t="s">
        <v>167</v>
      </c>
      <c r="DO1" s="9" t="s">
        <v>181</v>
      </c>
      <c r="DP1" s="9" t="s">
        <v>182</v>
      </c>
      <c r="DQ1" s="9" t="s">
        <v>183</v>
      </c>
      <c r="DR1" s="9" t="s">
        <v>166</v>
      </c>
      <c r="DS1" s="9" t="s">
        <v>306</v>
      </c>
      <c r="DT1" s="9" t="s">
        <v>307</v>
      </c>
      <c r="DU1" s="9" t="s">
        <v>308</v>
      </c>
      <c r="DV1" s="9" t="s">
        <v>303</v>
      </c>
      <c r="DW1" s="9" t="s">
        <v>304</v>
      </c>
      <c r="DX1" s="9" t="s">
        <v>305</v>
      </c>
      <c r="DY1" s="9" t="s">
        <v>302</v>
      </c>
      <c r="DZ1" s="9" t="s">
        <v>301</v>
      </c>
      <c r="EA1" s="9" t="s">
        <v>300</v>
      </c>
      <c r="EB1" s="9" t="s">
        <v>160</v>
      </c>
      <c r="EC1" s="9" t="s">
        <v>290</v>
      </c>
      <c r="ED1" s="9" t="s">
        <v>161</v>
      </c>
      <c r="EE1" s="9" t="s">
        <v>162</v>
      </c>
      <c r="EF1" s="9" t="s">
        <v>163</v>
      </c>
      <c r="EG1" s="9" t="s">
        <v>164</v>
      </c>
      <c r="EH1" s="9" t="s">
        <v>165</v>
      </c>
      <c r="EI1" s="9" t="s">
        <v>294</v>
      </c>
      <c r="EJ1" s="9" t="s">
        <v>295</v>
      </c>
      <c r="EK1" s="9" t="s">
        <v>296</v>
      </c>
      <c r="EL1" s="9" t="s">
        <v>297</v>
      </c>
      <c r="EM1" s="9" t="s">
        <v>298</v>
      </c>
      <c r="EN1" s="9" t="s">
        <v>299</v>
      </c>
      <c r="EO1" s="9" t="s">
        <v>415</v>
      </c>
      <c r="EP1" s="9" t="s">
        <v>1438</v>
      </c>
      <c r="EQ1" s="9" t="s">
        <v>1439</v>
      </c>
    </row>
    <row r="2" spans="1:147" ht="16" thickBot="1">
      <c r="A2" s="9" t="s">
        <v>158</v>
      </c>
      <c r="B2" s="15" t="s">
        <v>497</v>
      </c>
      <c r="C2" s="9" t="s">
        <v>378</v>
      </c>
      <c r="D2" s="5" t="s">
        <v>20</v>
      </c>
      <c r="E2" s="9" t="s">
        <v>105</v>
      </c>
      <c r="F2" s="10" t="s">
        <v>275</v>
      </c>
      <c r="G2" s="10" t="s">
        <v>159</v>
      </c>
      <c r="H2" s="9"/>
      <c r="I2" s="10"/>
      <c r="J2" s="9"/>
      <c r="K2" s="9" t="s">
        <v>106</v>
      </c>
      <c r="L2" s="9"/>
      <c r="M2" s="9"/>
      <c r="N2" s="10"/>
      <c r="O2" s="9"/>
      <c r="P2" s="10"/>
      <c r="Q2" s="9"/>
      <c r="R2" s="10" t="s">
        <v>159</v>
      </c>
      <c r="S2" s="10"/>
      <c r="T2" s="9" t="s">
        <v>121</v>
      </c>
      <c r="U2" s="9" t="s">
        <v>121</v>
      </c>
      <c r="V2" s="9" t="s">
        <v>121</v>
      </c>
      <c r="W2" s="10" t="s">
        <v>121</v>
      </c>
      <c r="X2" s="10" t="s">
        <v>272</v>
      </c>
      <c r="Y2" s="10" t="s">
        <v>151</v>
      </c>
      <c r="Z2" s="9" t="s">
        <v>121</v>
      </c>
      <c r="AA2" s="9" t="s">
        <v>121</v>
      </c>
      <c r="AB2" s="10" t="s">
        <v>121</v>
      </c>
      <c r="AC2" s="10" t="s">
        <v>121</v>
      </c>
      <c r="AD2" s="9"/>
      <c r="AE2" s="9"/>
      <c r="AF2" s="9"/>
      <c r="AG2" s="9"/>
      <c r="AH2" s="9"/>
      <c r="AI2" s="9"/>
      <c r="AJ2" s="9"/>
      <c r="AK2" s="9"/>
      <c r="AL2" s="9"/>
      <c r="AM2" s="9"/>
      <c r="AN2" s="9"/>
      <c r="AO2" s="9"/>
      <c r="AP2" s="9"/>
      <c r="AQ2" s="9" t="s">
        <v>107</v>
      </c>
      <c r="AR2" s="9"/>
      <c r="AS2" s="9" t="s">
        <v>108</v>
      </c>
      <c r="AT2" s="10" t="s">
        <v>152</v>
      </c>
      <c r="AU2" s="10" t="s">
        <v>153</v>
      </c>
      <c r="AV2" s="10" t="s">
        <v>274</v>
      </c>
      <c r="AW2" s="10" t="s">
        <v>155</v>
      </c>
      <c r="AX2" s="9" t="s">
        <v>109</v>
      </c>
      <c r="AY2" s="10" t="s">
        <v>273</v>
      </c>
      <c r="AZ2" s="10"/>
      <c r="BA2" s="10"/>
      <c r="BB2" s="10" t="s">
        <v>156</v>
      </c>
      <c r="BC2" s="10" t="s">
        <v>274</v>
      </c>
      <c r="BD2" s="10" t="s">
        <v>17</v>
      </c>
      <c r="BE2" s="10" t="s">
        <v>9</v>
      </c>
      <c r="BF2" s="13" t="str">
        <f t="shared" ref="BF2:BK2" si="0">IF(AV2="Y","Select?","")</f>
        <v/>
      </c>
      <c r="BG2" s="13" t="str">
        <f t="shared" si="0"/>
        <v/>
      </c>
      <c r="BH2" s="13" t="str">
        <f t="shared" si="0"/>
        <v/>
      </c>
      <c r="BI2" s="13" t="str">
        <f t="shared" si="0"/>
        <v/>
      </c>
      <c r="BJ2" s="13" t="str">
        <f t="shared" si="0"/>
        <v/>
      </c>
      <c r="BK2" s="13" t="str">
        <f t="shared" si="0"/>
        <v/>
      </c>
      <c r="BL2" s="13"/>
      <c r="BM2" s="13" t="str">
        <f t="shared" ref="BM2:BN5" si="1">IF(BC2="Y","Select?","")</f>
        <v/>
      </c>
      <c r="BN2" s="13" t="str">
        <f t="shared" si="1"/>
        <v/>
      </c>
      <c r="BO2" s="13" t="s">
        <v>107</v>
      </c>
      <c r="BP2" s="9" t="s">
        <v>131</v>
      </c>
      <c r="BQ2" s="9" t="s">
        <v>131</v>
      </c>
      <c r="BR2" s="9" t="s">
        <v>131</v>
      </c>
      <c r="BS2" s="9" t="s">
        <v>131</v>
      </c>
      <c r="BT2" s="9" t="s">
        <v>131</v>
      </c>
      <c r="BU2" s="9" t="s">
        <v>131</v>
      </c>
      <c r="BV2" s="10" t="s">
        <v>131</v>
      </c>
      <c r="BW2" s="9" t="s">
        <v>131</v>
      </c>
      <c r="BX2" s="10" t="s">
        <v>131</v>
      </c>
      <c r="BY2" s="9" t="s">
        <v>131</v>
      </c>
      <c r="BZ2" s="9" t="s">
        <v>131</v>
      </c>
      <c r="CA2" s="9" t="s">
        <v>131</v>
      </c>
      <c r="CB2" s="10" t="s">
        <v>131</v>
      </c>
      <c r="CC2" s="9" t="s">
        <v>131</v>
      </c>
      <c r="CD2" s="10" t="s">
        <v>131</v>
      </c>
      <c r="CE2" s="10" t="s">
        <v>271</v>
      </c>
      <c r="CF2" s="9" t="s">
        <v>131</v>
      </c>
      <c r="CG2" s="10" t="s">
        <v>271</v>
      </c>
      <c r="CH2" s="9" t="s">
        <v>131</v>
      </c>
      <c r="CI2" s="9" t="s">
        <v>131</v>
      </c>
      <c r="CJ2" s="9" t="s">
        <v>131</v>
      </c>
      <c r="CK2" s="10" t="s">
        <v>131</v>
      </c>
      <c r="CL2" s="9" t="s">
        <v>131</v>
      </c>
      <c r="CM2" s="10" t="s">
        <v>131</v>
      </c>
      <c r="CN2" s="25" t="s">
        <v>112</v>
      </c>
      <c r="CO2" s="9" t="s">
        <v>276</v>
      </c>
      <c r="CP2" s="10" t="s">
        <v>277</v>
      </c>
      <c r="CQ2" s="10" t="s">
        <v>278</v>
      </c>
      <c r="CR2" s="10" t="s">
        <v>279</v>
      </c>
      <c r="CS2" s="10" t="s">
        <v>157</v>
      </c>
      <c r="CT2" s="10" t="s">
        <v>151</v>
      </c>
      <c r="CU2" s="9" t="s">
        <v>145</v>
      </c>
      <c r="CV2" s="9" t="s">
        <v>282</v>
      </c>
      <c r="CW2" s="10" t="s">
        <v>279</v>
      </c>
      <c r="CX2" s="10"/>
      <c r="CY2" s="10" t="s">
        <v>283</v>
      </c>
      <c r="CZ2" s="10" t="s">
        <v>157</v>
      </c>
      <c r="DA2" s="10" t="s">
        <v>157</v>
      </c>
      <c r="DB2" s="10" t="s">
        <v>285</v>
      </c>
      <c r="DC2" s="9" t="s">
        <v>31</v>
      </c>
      <c r="DD2" s="10" t="s">
        <v>278</v>
      </c>
      <c r="DE2" s="10" t="s">
        <v>270</v>
      </c>
      <c r="DF2" s="9" t="s">
        <v>130</v>
      </c>
      <c r="DG2" s="9"/>
      <c r="DH2" s="9"/>
      <c r="DI2" s="9" t="s">
        <v>130</v>
      </c>
      <c r="DJ2" s="9"/>
      <c r="DK2" s="9"/>
      <c r="DL2" s="9" t="s">
        <v>110</v>
      </c>
      <c r="DM2" s="9" t="s">
        <v>286</v>
      </c>
      <c r="DN2" s="10" t="s">
        <v>287</v>
      </c>
      <c r="DO2" s="10" t="s">
        <v>278</v>
      </c>
      <c r="DP2" s="10" t="s">
        <v>289</v>
      </c>
      <c r="DQ2" s="10" t="s">
        <v>151</v>
      </c>
      <c r="DR2" s="10" t="s">
        <v>151</v>
      </c>
      <c r="DS2" s="9" t="s">
        <v>31</v>
      </c>
      <c r="DT2" s="10" t="s">
        <v>278</v>
      </c>
      <c r="DU2" s="10" t="s">
        <v>270</v>
      </c>
      <c r="DV2" s="9" t="s">
        <v>130</v>
      </c>
      <c r="DW2" s="9"/>
      <c r="DX2" s="9"/>
      <c r="DY2" s="9" t="s">
        <v>130</v>
      </c>
      <c r="DZ2" s="9"/>
      <c r="EA2" s="9"/>
      <c r="EB2" s="9" t="s">
        <v>111</v>
      </c>
      <c r="EC2" s="9" t="s">
        <v>291</v>
      </c>
      <c r="ED2" s="10" t="s">
        <v>292</v>
      </c>
      <c r="EE2" s="10" t="s">
        <v>278</v>
      </c>
      <c r="EF2" s="10" t="s">
        <v>293</v>
      </c>
      <c r="EG2" s="10" t="s">
        <v>151</v>
      </c>
      <c r="EH2" s="10" t="s">
        <v>151</v>
      </c>
      <c r="EI2" s="9" t="s">
        <v>31</v>
      </c>
      <c r="EJ2" s="10" t="s">
        <v>278</v>
      </c>
      <c r="EK2" s="10" t="s">
        <v>270</v>
      </c>
      <c r="EL2" s="9" t="s">
        <v>130</v>
      </c>
      <c r="EM2" s="9"/>
      <c r="EN2" s="9"/>
      <c r="EO2" s="9" t="s">
        <v>130</v>
      </c>
      <c r="EP2" s="9"/>
      <c r="EQ2" s="9"/>
    </row>
    <row r="3" spans="1:147" ht="16" thickBot="1">
      <c r="A3" s="9" t="s">
        <v>158</v>
      </c>
      <c r="B3" s="16" t="s">
        <v>625</v>
      </c>
      <c r="C3" s="9" t="s">
        <v>379</v>
      </c>
      <c r="D3" s="5"/>
      <c r="E3" s="9" t="s">
        <v>105</v>
      </c>
      <c r="F3" s="10" t="s">
        <v>391</v>
      </c>
      <c r="G3" s="9"/>
      <c r="H3" s="10"/>
      <c r="I3" s="9"/>
      <c r="J3" s="10" t="s">
        <v>159</v>
      </c>
      <c r="K3" s="9" t="s">
        <v>106</v>
      </c>
      <c r="L3" s="10" t="s">
        <v>159</v>
      </c>
      <c r="M3" s="9"/>
      <c r="N3" s="10"/>
      <c r="O3" s="9"/>
      <c r="P3" s="10"/>
      <c r="Q3" s="10"/>
      <c r="R3" s="9"/>
      <c r="S3" s="9"/>
      <c r="T3" s="9" t="s">
        <v>121</v>
      </c>
      <c r="U3" s="9" t="s">
        <v>121</v>
      </c>
      <c r="V3" s="10" t="s">
        <v>17</v>
      </c>
      <c r="W3" s="10" t="s">
        <v>157</v>
      </c>
      <c r="X3" s="9" t="s">
        <v>121</v>
      </c>
      <c r="Y3" s="9" t="s">
        <v>121</v>
      </c>
      <c r="Z3" s="10" t="s">
        <v>121</v>
      </c>
      <c r="AA3" s="10" t="s">
        <v>121</v>
      </c>
      <c r="AB3" s="9" t="s">
        <v>121</v>
      </c>
      <c r="AC3" s="9" t="s">
        <v>121</v>
      </c>
      <c r="AD3" s="9"/>
      <c r="AE3" s="9"/>
      <c r="AF3" s="9"/>
      <c r="AG3" s="9"/>
      <c r="AH3" s="9"/>
      <c r="AI3" s="9"/>
      <c r="AJ3" s="9"/>
      <c r="AK3" s="9"/>
      <c r="AL3" s="9"/>
      <c r="AM3" s="9"/>
      <c r="AN3" s="9"/>
      <c r="AO3" s="9"/>
      <c r="AP3" s="9"/>
      <c r="AQ3" s="9" t="s">
        <v>107</v>
      </c>
      <c r="AR3" s="9"/>
      <c r="AS3" s="9" t="s">
        <v>108</v>
      </c>
      <c r="AT3" s="10" t="s">
        <v>152</v>
      </c>
      <c r="AU3" s="10" t="s">
        <v>153</v>
      </c>
      <c r="AV3" s="10" t="s">
        <v>18</v>
      </c>
      <c r="AW3" s="10" t="s">
        <v>155</v>
      </c>
      <c r="AX3" s="9" t="s">
        <v>109</v>
      </c>
      <c r="AY3" s="10" t="s">
        <v>213</v>
      </c>
      <c r="AZ3" s="14"/>
      <c r="BA3" s="14"/>
      <c r="BB3" s="10" t="s">
        <v>217</v>
      </c>
      <c r="BC3" s="10" t="s">
        <v>18</v>
      </c>
      <c r="BD3" s="10" t="s">
        <v>17</v>
      </c>
      <c r="BE3" s="10" t="s">
        <v>9</v>
      </c>
      <c r="BF3" s="13"/>
      <c r="BG3" s="13" t="s">
        <v>107</v>
      </c>
      <c r="BH3" s="13"/>
      <c r="BI3" s="13"/>
      <c r="BJ3" s="13" t="str">
        <f t="shared" ref="BJ3:BK5" si="2">IF(AZ3="Y","Select?","")</f>
        <v/>
      </c>
      <c r="BK3" s="13" t="str">
        <f t="shared" si="2"/>
        <v/>
      </c>
      <c r="BL3" s="13"/>
      <c r="BM3" s="13" t="str">
        <f t="shared" si="1"/>
        <v/>
      </c>
      <c r="BN3" s="13" t="str">
        <f t="shared" si="1"/>
        <v/>
      </c>
      <c r="BO3" s="13" t="str">
        <f>IF(BE3="Y","Select?","")</f>
        <v/>
      </c>
      <c r="BP3" s="10" t="s">
        <v>399</v>
      </c>
      <c r="BQ3" s="9" t="s">
        <v>131</v>
      </c>
      <c r="BR3" s="10" t="s">
        <v>399</v>
      </c>
      <c r="BS3" s="9" t="s">
        <v>131</v>
      </c>
      <c r="BT3" s="9" t="s">
        <v>131</v>
      </c>
      <c r="BU3" s="9" t="s">
        <v>131</v>
      </c>
      <c r="BV3" s="10" t="s">
        <v>131</v>
      </c>
      <c r="BW3" s="9" t="s">
        <v>131</v>
      </c>
      <c r="BX3" s="10" t="s">
        <v>131</v>
      </c>
      <c r="BY3" s="9" t="s">
        <v>131</v>
      </c>
      <c r="BZ3" s="9" t="s">
        <v>131</v>
      </c>
      <c r="CA3" s="9" t="s">
        <v>131</v>
      </c>
      <c r="CB3" s="10" t="s">
        <v>131</v>
      </c>
      <c r="CC3" s="9" t="s">
        <v>131</v>
      </c>
      <c r="CD3" s="10" t="s">
        <v>131</v>
      </c>
      <c r="CE3" s="9" t="s">
        <v>131</v>
      </c>
      <c r="CF3" s="9" t="s">
        <v>131</v>
      </c>
      <c r="CG3" s="9" t="s">
        <v>131</v>
      </c>
      <c r="CH3" s="10" t="s">
        <v>131</v>
      </c>
      <c r="CI3" s="9" t="s">
        <v>131</v>
      </c>
      <c r="CJ3" s="10" t="s">
        <v>131</v>
      </c>
      <c r="CK3" s="9" t="s">
        <v>131</v>
      </c>
      <c r="CL3" s="9" t="s">
        <v>131</v>
      </c>
      <c r="CM3" s="9" t="s">
        <v>131</v>
      </c>
      <c r="CN3" s="25" t="s">
        <v>137</v>
      </c>
      <c r="CO3" s="9" t="s">
        <v>330</v>
      </c>
      <c r="CP3" s="10" t="s">
        <v>405</v>
      </c>
      <c r="CQ3" s="10"/>
      <c r="CR3" s="10" t="s">
        <v>408</v>
      </c>
      <c r="CS3" s="10" t="s">
        <v>216</v>
      </c>
      <c r="CT3" s="10" t="s">
        <v>140</v>
      </c>
      <c r="CU3" s="26" t="s">
        <v>133</v>
      </c>
      <c r="CV3" s="9" t="s">
        <v>403</v>
      </c>
      <c r="CW3" s="10" t="s">
        <v>408</v>
      </c>
      <c r="CX3" s="10"/>
      <c r="CY3" s="10" t="s">
        <v>409</v>
      </c>
      <c r="CZ3" s="10" t="s">
        <v>216</v>
      </c>
      <c r="DA3" s="10" t="s">
        <v>216</v>
      </c>
      <c r="DB3" s="10" t="s">
        <v>410</v>
      </c>
      <c r="DC3" s="9" t="s">
        <v>25</v>
      </c>
      <c r="DD3" s="10" t="s">
        <v>411</v>
      </c>
      <c r="DE3" s="10" t="s">
        <v>270</v>
      </c>
      <c r="DF3" s="9" t="s">
        <v>130</v>
      </c>
      <c r="DG3" s="9"/>
      <c r="DH3" s="9"/>
      <c r="DI3" s="9" t="s">
        <v>130</v>
      </c>
      <c r="DJ3" s="9"/>
      <c r="DK3" s="9"/>
      <c r="DL3" s="9" t="s">
        <v>115</v>
      </c>
      <c r="DM3" s="9" t="s">
        <v>333</v>
      </c>
      <c r="DN3" s="10" t="s">
        <v>411</v>
      </c>
      <c r="DO3" s="9"/>
      <c r="DP3" s="10" t="s">
        <v>414</v>
      </c>
      <c r="DQ3" s="10" t="s">
        <v>412</v>
      </c>
      <c r="DR3" s="10" t="s">
        <v>412</v>
      </c>
      <c r="DS3" s="9" t="s">
        <v>25</v>
      </c>
      <c r="DT3" s="10" t="s">
        <v>411</v>
      </c>
      <c r="DU3" s="10" t="s">
        <v>270</v>
      </c>
      <c r="DV3" s="9" t="s">
        <v>130</v>
      </c>
      <c r="DW3" s="9"/>
      <c r="DX3" s="9"/>
      <c r="DY3" s="9" t="s">
        <v>130</v>
      </c>
      <c r="DZ3" s="9"/>
      <c r="EA3" s="9"/>
      <c r="EB3" s="9"/>
      <c r="EC3" s="9"/>
      <c r="ED3" s="9"/>
      <c r="EE3" s="9"/>
      <c r="EF3" s="9"/>
      <c r="EG3" s="9" t="s">
        <v>130</v>
      </c>
      <c r="EH3" s="9" t="s">
        <v>130</v>
      </c>
      <c r="EI3" s="9"/>
      <c r="EJ3" s="9"/>
      <c r="EK3" s="9"/>
      <c r="EL3" s="9" t="s">
        <v>130</v>
      </c>
      <c r="EM3" s="9"/>
      <c r="EN3" s="9"/>
      <c r="EO3" s="9" t="s">
        <v>130</v>
      </c>
      <c r="EP3" s="9"/>
      <c r="EQ3" s="9"/>
    </row>
    <row r="4" spans="1:147" ht="17" thickBot="1">
      <c r="A4" s="9" t="s">
        <v>158</v>
      </c>
      <c r="B4" s="16" t="s">
        <v>393</v>
      </c>
      <c r="C4" s="9" t="s">
        <v>380</v>
      </c>
      <c r="D4" s="5"/>
      <c r="E4" s="9" t="s">
        <v>117</v>
      </c>
      <c r="F4" s="10" t="s">
        <v>392</v>
      </c>
      <c r="G4" s="9"/>
      <c r="H4" s="10"/>
      <c r="I4" s="9"/>
      <c r="J4" s="10" t="s">
        <v>159</v>
      </c>
      <c r="K4" s="9" t="s">
        <v>107</v>
      </c>
      <c r="L4" s="9"/>
      <c r="M4" s="9"/>
      <c r="N4" s="10"/>
      <c r="O4" s="9"/>
      <c r="P4" s="10"/>
      <c r="Q4" s="10"/>
      <c r="R4" s="10" t="s">
        <v>159</v>
      </c>
      <c r="S4" s="9"/>
      <c r="T4" s="9" t="s">
        <v>121</v>
      </c>
      <c r="U4" s="9" t="s">
        <v>121</v>
      </c>
      <c r="V4" s="9" t="s">
        <v>155</v>
      </c>
      <c r="W4" s="9" t="s">
        <v>121</v>
      </c>
      <c r="X4" s="10" t="s">
        <v>394</v>
      </c>
      <c r="Y4" s="10" t="s">
        <v>16</v>
      </c>
      <c r="Z4" s="10" t="s">
        <v>121</v>
      </c>
      <c r="AA4" s="10" t="s">
        <v>121</v>
      </c>
      <c r="AB4" s="9" t="s">
        <v>121</v>
      </c>
      <c r="AC4" s="9" t="s">
        <v>121</v>
      </c>
      <c r="AD4" s="9"/>
      <c r="AE4" s="9"/>
      <c r="AF4" s="9"/>
      <c r="AG4" s="9"/>
      <c r="AH4" s="9"/>
      <c r="AI4" s="9"/>
      <c r="AJ4" s="9"/>
      <c r="AK4" s="9"/>
      <c r="AL4" s="9"/>
      <c r="AM4" s="9"/>
      <c r="AN4" s="9"/>
      <c r="AO4" s="9"/>
      <c r="AP4" s="9"/>
      <c r="AQ4" s="9" t="s">
        <v>107</v>
      </c>
      <c r="AR4" s="9"/>
      <c r="AS4" s="9" t="s">
        <v>108</v>
      </c>
      <c r="AT4" s="10" t="s">
        <v>17</v>
      </c>
      <c r="AU4" s="10" t="s">
        <v>396</v>
      </c>
      <c r="AV4" s="10" t="s">
        <v>395</v>
      </c>
      <c r="AW4" s="10" t="s">
        <v>155</v>
      </c>
      <c r="AX4" s="9" t="s">
        <v>109</v>
      </c>
      <c r="AY4" s="10" t="s">
        <v>217</v>
      </c>
      <c r="AZ4" s="230"/>
      <c r="BA4" s="14" t="s">
        <v>323</v>
      </c>
      <c r="BB4" s="10" t="s">
        <v>398</v>
      </c>
      <c r="BC4" s="10" t="s">
        <v>395</v>
      </c>
      <c r="BD4" s="10" t="s">
        <v>270</v>
      </c>
      <c r="BE4" s="10" t="s">
        <v>203</v>
      </c>
      <c r="BF4" s="13" t="str">
        <f>IF(AV4="Y","Select?","")</f>
        <v/>
      </c>
      <c r="BG4" s="13" t="str">
        <f>IF(AW4="Y","Select?","")</f>
        <v/>
      </c>
      <c r="BH4" s="13" t="str">
        <f>IF(AX4="Y","Select?","")</f>
        <v/>
      </c>
      <c r="BI4" s="13" t="str">
        <f>IF(AY4="Y","Select?","")</f>
        <v/>
      </c>
      <c r="BJ4" s="13" t="str">
        <f t="shared" si="2"/>
        <v/>
      </c>
      <c r="BK4" s="13" t="str">
        <f t="shared" si="2"/>
        <v/>
      </c>
      <c r="BL4" s="13" t="str">
        <f>IF(BB4="Y","Select?","")</f>
        <v/>
      </c>
      <c r="BM4" s="13" t="str">
        <f t="shared" si="1"/>
        <v/>
      </c>
      <c r="BN4" s="13" t="str">
        <f t="shared" si="1"/>
        <v/>
      </c>
      <c r="BO4" s="13" t="str">
        <f>IF(BE4="Y","Select?","")</f>
        <v/>
      </c>
      <c r="BP4" s="9" t="s">
        <v>131</v>
      </c>
      <c r="BQ4" s="9" t="s">
        <v>131</v>
      </c>
      <c r="BR4" s="9" t="s">
        <v>131</v>
      </c>
      <c r="BS4" s="9" t="s">
        <v>131</v>
      </c>
      <c r="BT4" s="9" t="s">
        <v>131</v>
      </c>
      <c r="BU4" s="9" t="s">
        <v>131</v>
      </c>
      <c r="BV4" s="10" t="s">
        <v>131</v>
      </c>
      <c r="BW4" s="9" t="s">
        <v>131</v>
      </c>
      <c r="BX4" s="10" t="s">
        <v>131</v>
      </c>
      <c r="BY4" s="9" t="s">
        <v>131</v>
      </c>
      <c r="BZ4" s="9" t="s">
        <v>131</v>
      </c>
      <c r="CA4" s="9" t="s">
        <v>131</v>
      </c>
      <c r="CB4" s="10" t="s">
        <v>131</v>
      </c>
      <c r="CC4" s="9" t="s">
        <v>131</v>
      </c>
      <c r="CD4" s="10" t="s">
        <v>131</v>
      </c>
      <c r="CE4" s="10" t="s">
        <v>402</v>
      </c>
      <c r="CF4" s="9" t="s">
        <v>131</v>
      </c>
      <c r="CG4" s="10" t="s">
        <v>402</v>
      </c>
      <c r="CH4" s="10" t="s">
        <v>131</v>
      </c>
      <c r="CI4" s="9" t="s">
        <v>131</v>
      </c>
      <c r="CJ4" s="10" t="s">
        <v>131</v>
      </c>
      <c r="CK4" s="9" t="s">
        <v>131</v>
      </c>
      <c r="CL4" s="9" t="s">
        <v>131</v>
      </c>
      <c r="CM4" s="9" t="s">
        <v>131</v>
      </c>
      <c r="CN4" s="9" t="s">
        <v>404</v>
      </c>
      <c r="CO4" s="9"/>
      <c r="CP4" s="10"/>
      <c r="CQ4" s="10"/>
      <c r="CR4" s="10"/>
      <c r="CS4" s="10" t="s">
        <v>130</v>
      </c>
      <c r="CT4" s="10" t="s">
        <v>130</v>
      </c>
      <c r="CU4" s="9"/>
      <c r="CV4" s="9"/>
      <c r="CW4" s="9"/>
      <c r="CX4" s="9"/>
      <c r="CY4" s="9"/>
      <c r="CZ4" s="9" t="s">
        <v>130</v>
      </c>
      <c r="DA4" s="9" t="s">
        <v>130</v>
      </c>
      <c r="DB4" s="9" t="s">
        <v>130</v>
      </c>
      <c r="DD4" s="9"/>
      <c r="DE4" s="9"/>
      <c r="DF4" s="9" t="s">
        <v>130</v>
      </c>
      <c r="DG4" s="9"/>
      <c r="DH4" s="9"/>
      <c r="DI4" s="9" t="s">
        <v>130</v>
      </c>
      <c r="DJ4" s="9"/>
      <c r="DK4" s="9"/>
      <c r="DL4" s="9"/>
      <c r="DM4" s="9"/>
      <c r="DN4" s="10"/>
      <c r="DO4" s="10"/>
      <c r="DP4" s="10"/>
      <c r="DQ4" s="10" t="s">
        <v>130</v>
      </c>
      <c r="DR4" s="10" t="s">
        <v>130</v>
      </c>
      <c r="DS4" s="10"/>
      <c r="DT4" s="10"/>
      <c r="DU4" s="10"/>
      <c r="DV4" s="10" t="s">
        <v>130</v>
      </c>
      <c r="DW4" s="10"/>
      <c r="DX4" s="10"/>
      <c r="DY4" s="10" t="s">
        <v>130</v>
      </c>
      <c r="DZ4" s="10"/>
      <c r="EA4" s="10"/>
      <c r="EB4" s="9"/>
      <c r="EC4" s="9"/>
      <c r="ED4" s="10"/>
      <c r="EE4" s="10"/>
      <c r="EF4" s="10"/>
      <c r="EG4" s="10" t="s">
        <v>130</v>
      </c>
      <c r="EH4" s="10" t="s">
        <v>130</v>
      </c>
      <c r="EI4" s="9"/>
      <c r="EJ4" s="9"/>
      <c r="EK4" s="9"/>
      <c r="EL4" s="9" t="s">
        <v>130</v>
      </c>
      <c r="EM4" s="9"/>
      <c r="EN4" s="9"/>
      <c r="EO4" s="9" t="s">
        <v>130</v>
      </c>
      <c r="EP4" s="9"/>
      <c r="EQ4" s="9"/>
    </row>
    <row r="5" spans="1:147" ht="16" thickBot="1">
      <c r="A5" s="9" t="s">
        <v>158</v>
      </c>
      <c r="B5" s="16" t="s">
        <v>198</v>
      </c>
      <c r="C5" s="9" t="s">
        <v>381</v>
      </c>
      <c r="D5" s="5"/>
      <c r="E5" s="9" t="s">
        <v>117</v>
      </c>
      <c r="F5" s="10" t="s">
        <v>194</v>
      </c>
      <c r="G5" s="10"/>
      <c r="H5" s="9"/>
      <c r="I5" s="10" t="s">
        <v>159</v>
      </c>
      <c r="J5" s="9"/>
      <c r="K5" s="9" t="s">
        <v>107</v>
      </c>
      <c r="L5" s="10" t="s">
        <v>196</v>
      </c>
      <c r="M5" s="10"/>
      <c r="N5" s="10"/>
      <c r="O5" s="10"/>
      <c r="P5" s="9"/>
      <c r="Q5" s="9"/>
      <c r="R5" s="10" t="s">
        <v>159</v>
      </c>
      <c r="S5" s="9"/>
      <c r="T5" s="9" t="s">
        <v>121</v>
      </c>
      <c r="U5" s="10" t="s">
        <v>9</v>
      </c>
      <c r="V5" s="9" t="s">
        <v>121</v>
      </c>
      <c r="W5" s="10" t="s">
        <v>198</v>
      </c>
      <c r="X5" s="10" t="s">
        <v>205</v>
      </c>
      <c r="Y5" s="10" t="s">
        <v>393</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t="s">
        <v>319</v>
      </c>
      <c r="AU5" s="10" t="s">
        <v>17</v>
      </c>
      <c r="AV5" s="10" t="s">
        <v>18</v>
      </c>
      <c r="AW5" s="10" t="s">
        <v>155</v>
      </c>
      <c r="AX5" s="9" t="s">
        <v>109</v>
      </c>
      <c r="AY5" s="10" t="s">
        <v>397</v>
      </c>
      <c r="AZ5" s="10" t="s">
        <v>157</v>
      </c>
      <c r="BA5" s="10" t="s">
        <v>323</v>
      </c>
      <c r="BB5" s="10" t="s">
        <v>221</v>
      </c>
      <c r="BC5" s="10" t="s">
        <v>18</v>
      </c>
      <c r="BD5" s="10" t="s">
        <v>17</v>
      </c>
      <c r="BE5" s="10" t="s">
        <v>213</v>
      </c>
      <c r="BF5" s="13"/>
      <c r="BG5" s="13"/>
      <c r="BH5" s="13"/>
      <c r="BI5" s="13"/>
      <c r="BJ5" s="13" t="str">
        <f t="shared" si="2"/>
        <v/>
      </c>
      <c r="BK5" s="13" t="str">
        <f t="shared" si="2"/>
        <v/>
      </c>
      <c r="BL5" s="13" t="str">
        <f>IF(BB5="Y","Select?","")</f>
        <v/>
      </c>
      <c r="BM5" s="13" t="str">
        <f t="shared" si="1"/>
        <v/>
      </c>
      <c r="BN5" s="13" t="str">
        <f t="shared" si="1"/>
        <v/>
      </c>
      <c r="BO5" s="13" t="str">
        <f>IF(BE5="Y","Select?","")</f>
        <v/>
      </c>
      <c r="BP5" s="10" t="s">
        <v>400</v>
      </c>
      <c r="BQ5" s="9" t="s">
        <v>131</v>
      </c>
      <c r="BR5" s="10" t="s">
        <v>400</v>
      </c>
      <c r="BS5" s="10" t="s">
        <v>131</v>
      </c>
      <c r="BT5" s="9" t="s">
        <v>131</v>
      </c>
      <c r="BU5" s="10" t="s">
        <v>131</v>
      </c>
      <c r="BV5" s="10" t="s">
        <v>131</v>
      </c>
      <c r="BW5" s="9" t="s">
        <v>131</v>
      </c>
      <c r="BX5" s="10" t="s">
        <v>131</v>
      </c>
      <c r="BY5" s="10" t="s">
        <v>131</v>
      </c>
      <c r="BZ5" s="9" t="s">
        <v>131</v>
      </c>
      <c r="CA5" s="10" t="s">
        <v>131</v>
      </c>
      <c r="CB5" s="9" t="s">
        <v>131</v>
      </c>
      <c r="CC5" s="9" t="s">
        <v>131</v>
      </c>
      <c r="CD5" s="9" t="s">
        <v>131</v>
      </c>
      <c r="CE5" s="10" t="s">
        <v>401</v>
      </c>
      <c r="CF5" s="9" t="s">
        <v>131</v>
      </c>
      <c r="CG5" s="10" t="s">
        <v>401</v>
      </c>
      <c r="CH5" s="9" t="s">
        <v>131</v>
      </c>
      <c r="CI5" s="9" t="s">
        <v>131</v>
      </c>
      <c r="CJ5" s="9" t="s">
        <v>131</v>
      </c>
      <c r="CK5" s="9" t="s">
        <v>131</v>
      </c>
      <c r="CL5" s="9" t="s">
        <v>131</v>
      </c>
      <c r="CM5" s="9" t="s">
        <v>131</v>
      </c>
      <c r="CN5" s="25" t="s">
        <v>1146</v>
      </c>
      <c r="CO5" s="9" t="s">
        <v>332</v>
      </c>
      <c r="CP5" s="10" t="s">
        <v>406</v>
      </c>
      <c r="CQ5" s="9"/>
      <c r="CR5" s="10" t="s">
        <v>407</v>
      </c>
      <c r="CS5" s="10" t="s">
        <v>16</v>
      </c>
      <c r="CT5" s="10" t="s">
        <v>16</v>
      </c>
      <c r="CU5" s="9"/>
      <c r="CV5" s="9"/>
      <c r="CW5" s="10"/>
      <c r="CX5" s="10"/>
      <c r="CY5" s="10"/>
      <c r="CZ5" s="10" t="s">
        <v>130</v>
      </c>
      <c r="DA5" s="9" t="s">
        <v>130</v>
      </c>
      <c r="DB5" s="10" t="s">
        <v>407</v>
      </c>
      <c r="DC5" s="9" t="s">
        <v>31</v>
      </c>
      <c r="DD5" s="10" t="s">
        <v>155</v>
      </c>
      <c r="DE5" s="10" t="s">
        <v>155</v>
      </c>
      <c r="DF5" s="9" t="s">
        <v>25</v>
      </c>
      <c r="DG5" s="10" t="s">
        <v>406</v>
      </c>
      <c r="DH5" s="10" t="s">
        <v>270</v>
      </c>
      <c r="DI5" s="9" t="s">
        <v>130</v>
      </c>
      <c r="DJ5" s="9"/>
      <c r="DK5" s="9"/>
      <c r="DL5" s="9" t="s">
        <v>115</v>
      </c>
      <c r="DM5" s="9" t="s">
        <v>333</v>
      </c>
      <c r="DN5" s="10" t="s">
        <v>406</v>
      </c>
      <c r="DO5" s="9"/>
      <c r="DP5" s="10" t="s">
        <v>413</v>
      </c>
      <c r="DQ5" s="10" t="s">
        <v>157</v>
      </c>
      <c r="DR5" s="10" t="s">
        <v>157</v>
      </c>
      <c r="DS5" s="9" t="s">
        <v>31</v>
      </c>
      <c r="DT5" s="10" t="s">
        <v>155</v>
      </c>
      <c r="DU5" s="10" t="s">
        <v>155</v>
      </c>
      <c r="DV5" s="9" t="s">
        <v>25</v>
      </c>
      <c r="DW5" s="10" t="s">
        <v>406</v>
      </c>
      <c r="DX5" s="10" t="s">
        <v>270</v>
      </c>
      <c r="DY5" s="9" t="s">
        <v>130</v>
      </c>
      <c r="DZ5" s="9"/>
      <c r="EA5" s="9"/>
      <c r="EB5" s="9"/>
      <c r="EC5" s="9"/>
      <c r="ED5" s="9"/>
      <c r="EE5" s="9"/>
      <c r="EF5" s="9"/>
      <c r="EG5" s="9" t="s">
        <v>130</v>
      </c>
      <c r="EH5" s="9" t="s">
        <v>130</v>
      </c>
      <c r="EI5" s="9"/>
      <c r="EJ5" s="9"/>
      <c r="EK5" s="9"/>
      <c r="EL5" s="9"/>
      <c r="EM5" s="9"/>
      <c r="EN5" s="9"/>
      <c r="EO5" s="9" t="s">
        <v>130</v>
      </c>
      <c r="EP5" s="9"/>
      <c r="EQ5" s="9"/>
    </row>
    <row r="6" spans="1:147" ht="16" thickBot="1">
      <c r="A6" s="9" t="s">
        <v>158</v>
      </c>
      <c r="B6" s="16" t="s">
        <v>622</v>
      </c>
      <c r="C6" s="9" t="s">
        <v>382</v>
      </c>
      <c r="D6" s="5"/>
      <c r="E6" s="9" t="s">
        <v>105</v>
      </c>
      <c r="F6" s="10" t="s">
        <v>375</v>
      </c>
      <c r="G6" s="9"/>
      <c r="H6" s="10" t="s">
        <v>159</v>
      </c>
      <c r="I6" s="9"/>
      <c r="J6" s="9"/>
      <c r="K6" s="9" t="s">
        <v>106</v>
      </c>
      <c r="L6" s="10" t="s">
        <v>159</v>
      </c>
      <c r="M6" s="10" t="s">
        <v>196</v>
      </c>
      <c r="N6" s="9"/>
      <c r="O6" s="9"/>
      <c r="P6" s="9"/>
      <c r="Q6" s="9"/>
      <c r="R6" s="9"/>
      <c r="S6" s="9"/>
      <c r="T6" s="10" t="s">
        <v>214</v>
      </c>
      <c r="U6" s="9" t="s">
        <v>121</v>
      </c>
      <c r="V6" s="9" t="s">
        <v>121</v>
      </c>
      <c r="W6" s="10" t="s">
        <v>198</v>
      </c>
      <c r="X6" s="10" t="s">
        <v>199</v>
      </c>
      <c r="Y6" s="10" t="s">
        <v>16</v>
      </c>
      <c r="Z6" s="9" t="s">
        <v>121</v>
      </c>
      <c r="AA6" s="9" t="s">
        <v>121</v>
      </c>
      <c r="AB6" s="9" t="s">
        <v>121</v>
      </c>
      <c r="AC6" s="9" t="s">
        <v>121</v>
      </c>
      <c r="AD6" s="9"/>
      <c r="AE6" s="9"/>
      <c r="AF6" s="9"/>
      <c r="AG6" s="9"/>
      <c r="AH6" s="9"/>
      <c r="AI6" s="9"/>
      <c r="AJ6" s="9"/>
      <c r="AK6" s="9"/>
      <c r="AL6" s="9"/>
      <c r="AM6" s="9"/>
      <c r="AN6" s="9"/>
      <c r="AO6" s="9"/>
      <c r="AP6" s="9"/>
      <c r="AQ6" s="9" t="s">
        <v>107</v>
      </c>
      <c r="AR6" s="9"/>
      <c r="AS6" s="9" t="s">
        <v>122</v>
      </c>
      <c r="AT6" s="10" t="s">
        <v>152</v>
      </c>
      <c r="AU6" s="10" t="s">
        <v>319</v>
      </c>
      <c r="AV6" s="10" t="s">
        <v>274</v>
      </c>
      <c r="AW6" s="10" t="s">
        <v>155</v>
      </c>
      <c r="AX6" s="9" t="s">
        <v>109</v>
      </c>
      <c r="AY6" s="10" t="s">
        <v>320</v>
      </c>
      <c r="AZ6" s="10" t="s">
        <v>322</v>
      </c>
      <c r="BA6" s="9"/>
      <c r="BB6" s="10" t="s">
        <v>324</v>
      </c>
      <c r="BC6" s="10" t="s">
        <v>274</v>
      </c>
      <c r="BD6" s="10" t="s">
        <v>9</v>
      </c>
      <c r="BE6" s="10" t="s">
        <v>327</v>
      </c>
      <c r="BF6" s="9"/>
      <c r="BG6" s="9"/>
      <c r="BH6" s="9"/>
      <c r="BI6" s="9"/>
      <c r="BJ6" s="9"/>
      <c r="BK6" s="9"/>
      <c r="BL6" s="9"/>
      <c r="BM6" s="9"/>
      <c r="BN6" s="9"/>
      <c r="BO6" s="9"/>
      <c r="BP6" s="10" t="s">
        <v>419</v>
      </c>
      <c r="BQ6" s="9" t="s">
        <v>131</v>
      </c>
      <c r="BR6" s="10" t="s">
        <v>419</v>
      </c>
      <c r="BS6" s="10" t="s">
        <v>420</v>
      </c>
      <c r="BT6" s="9" t="s">
        <v>131</v>
      </c>
      <c r="BU6" s="10" t="s">
        <v>420</v>
      </c>
      <c r="BV6" s="9" t="s">
        <v>131</v>
      </c>
      <c r="BW6" s="9" t="s">
        <v>131</v>
      </c>
      <c r="BX6" s="9" t="s">
        <v>131</v>
      </c>
      <c r="BY6" s="9" t="s">
        <v>131</v>
      </c>
      <c r="BZ6" s="9" t="s">
        <v>131</v>
      </c>
      <c r="CA6" s="9" t="s">
        <v>131</v>
      </c>
      <c r="CB6" s="9" t="s">
        <v>131</v>
      </c>
      <c r="CC6" s="9" t="s">
        <v>131</v>
      </c>
      <c r="CD6" s="9" t="s">
        <v>131</v>
      </c>
      <c r="CE6" s="9" t="s">
        <v>131</v>
      </c>
      <c r="CF6" s="9" t="s">
        <v>131</v>
      </c>
      <c r="CG6" s="9" t="s">
        <v>131</v>
      </c>
      <c r="CH6" s="9" t="s">
        <v>131</v>
      </c>
      <c r="CI6" s="9" t="s">
        <v>131</v>
      </c>
      <c r="CJ6" s="9" t="s">
        <v>131</v>
      </c>
      <c r="CK6" s="9" t="s">
        <v>131</v>
      </c>
      <c r="CL6" s="9" t="s">
        <v>131</v>
      </c>
      <c r="CM6" s="9" t="s">
        <v>131</v>
      </c>
      <c r="CN6" s="25" t="s">
        <v>1146</v>
      </c>
      <c r="CO6" s="9" t="s">
        <v>331</v>
      </c>
      <c r="CP6" s="10" t="s">
        <v>421</v>
      </c>
      <c r="CQ6" s="9"/>
      <c r="CR6" s="10" t="s">
        <v>320</v>
      </c>
      <c r="CS6" s="10" t="s">
        <v>422</v>
      </c>
      <c r="CT6" s="10" t="s">
        <v>422</v>
      </c>
      <c r="CU6" s="9"/>
      <c r="CV6" s="9"/>
      <c r="CW6" s="9"/>
      <c r="CX6" s="9"/>
      <c r="CY6" s="9"/>
      <c r="CZ6" s="9"/>
      <c r="DA6" s="9"/>
      <c r="DB6" s="10" t="s">
        <v>320</v>
      </c>
      <c r="DC6" s="9" t="s">
        <v>25</v>
      </c>
      <c r="DD6" s="10" t="s">
        <v>421</v>
      </c>
      <c r="DE6" s="10" t="s">
        <v>423</v>
      </c>
      <c r="DF6" s="9" t="s">
        <v>26</v>
      </c>
      <c r="DG6" s="10" t="s">
        <v>421</v>
      </c>
      <c r="DH6" s="10" t="s">
        <v>424</v>
      </c>
      <c r="DI6" s="9" t="s">
        <v>130</v>
      </c>
      <c r="DJ6" s="9"/>
      <c r="DK6" s="9"/>
      <c r="DL6" s="9" t="s">
        <v>1146</v>
      </c>
      <c r="DM6" s="9" t="s">
        <v>332</v>
      </c>
      <c r="DN6" s="10" t="s">
        <v>425</v>
      </c>
      <c r="DO6" s="9"/>
      <c r="DP6" s="10" t="s">
        <v>320</v>
      </c>
      <c r="DQ6" s="10" t="s">
        <v>16</v>
      </c>
      <c r="DR6" s="10" t="s">
        <v>16</v>
      </c>
      <c r="DS6" s="9" t="s">
        <v>25</v>
      </c>
      <c r="DT6" s="10" t="s">
        <v>425</v>
      </c>
      <c r="DU6" s="10" t="s">
        <v>426</v>
      </c>
      <c r="DV6" s="9" t="s">
        <v>26</v>
      </c>
      <c r="DW6" s="10" t="s">
        <v>425</v>
      </c>
      <c r="DX6" s="10" t="s">
        <v>427</v>
      </c>
      <c r="DY6" s="9" t="s">
        <v>130</v>
      </c>
      <c r="DZ6" s="9"/>
      <c r="EA6" s="9"/>
      <c r="EB6" s="9" t="s">
        <v>115</v>
      </c>
      <c r="EC6" s="9" t="s">
        <v>333</v>
      </c>
      <c r="ED6" s="10" t="s">
        <v>428</v>
      </c>
      <c r="EE6" s="9"/>
      <c r="EF6" s="10" t="s">
        <v>320</v>
      </c>
      <c r="EG6" s="10" t="s">
        <v>220</v>
      </c>
      <c r="EH6" s="10" t="s">
        <v>220</v>
      </c>
      <c r="EI6" s="9" t="s">
        <v>25</v>
      </c>
      <c r="EJ6" s="10" t="s">
        <v>428</v>
      </c>
      <c r="EK6" s="10" t="s">
        <v>429</v>
      </c>
      <c r="EL6" s="9" t="s">
        <v>26</v>
      </c>
      <c r="EM6" s="10" t="s">
        <v>428</v>
      </c>
      <c r="EN6" s="10" t="s">
        <v>430</v>
      </c>
      <c r="EO6" s="9" t="s">
        <v>130</v>
      </c>
      <c r="EP6" s="9"/>
      <c r="EQ6" s="9"/>
    </row>
    <row r="7" spans="1:147" ht="16" thickBot="1">
      <c r="A7" s="9" t="s">
        <v>158</v>
      </c>
      <c r="B7" s="16" t="s">
        <v>157</v>
      </c>
      <c r="C7" s="9" t="s">
        <v>383</v>
      </c>
      <c r="E7" s="9" t="s">
        <v>105</v>
      </c>
      <c r="F7" s="10" t="s">
        <v>376</v>
      </c>
      <c r="G7" s="10" t="s">
        <v>159</v>
      </c>
      <c r="H7" s="9"/>
      <c r="I7" s="9"/>
      <c r="J7" s="9"/>
      <c r="K7" s="9" t="s">
        <v>107</v>
      </c>
      <c r="L7" s="9"/>
      <c r="M7" s="9"/>
      <c r="N7" s="9"/>
      <c r="O7" s="9"/>
      <c r="P7" s="9"/>
      <c r="Q7" s="10" t="s">
        <v>159</v>
      </c>
      <c r="R7" s="10" t="s">
        <v>196</v>
      </c>
      <c r="S7" s="9"/>
      <c r="T7" s="9" t="s">
        <v>121</v>
      </c>
      <c r="U7" s="9" t="s">
        <v>121</v>
      </c>
      <c r="V7" s="9" t="s">
        <v>121</v>
      </c>
      <c r="W7" s="9" t="s">
        <v>121</v>
      </c>
      <c r="X7" s="10" t="s">
        <v>272</v>
      </c>
      <c r="Y7" s="10" t="s">
        <v>198</v>
      </c>
      <c r="Z7" s="10" t="s">
        <v>202</v>
      </c>
      <c r="AA7" s="10" t="s">
        <v>17</v>
      </c>
      <c r="AB7" s="9" t="s">
        <v>121</v>
      </c>
      <c r="AC7" s="9" t="s">
        <v>121</v>
      </c>
      <c r="AD7" s="9"/>
      <c r="AE7" s="9"/>
      <c r="AF7" s="9"/>
      <c r="AG7" s="9"/>
      <c r="AH7" s="9"/>
      <c r="AI7" s="9"/>
      <c r="AJ7" s="10" t="s">
        <v>154</v>
      </c>
      <c r="AK7" s="9"/>
      <c r="AL7" s="9"/>
      <c r="AM7" s="10" t="s">
        <v>18</v>
      </c>
      <c r="AN7" s="9"/>
      <c r="AO7" s="9"/>
      <c r="AP7" s="9"/>
      <c r="AQ7" s="9" t="s">
        <v>107</v>
      </c>
      <c r="AR7" s="9"/>
      <c r="AS7" s="9" t="s">
        <v>108</v>
      </c>
      <c r="AT7" s="10" t="s">
        <v>318</v>
      </c>
      <c r="AU7" s="10" t="s">
        <v>153</v>
      </c>
      <c r="AV7" s="10" t="s">
        <v>274</v>
      </c>
      <c r="AW7" s="10" t="s">
        <v>155</v>
      </c>
      <c r="AX7" s="9" t="s">
        <v>109</v>
      </c>
      <c r="AY7" s="10" t="s">
        <v>207</v>
      </c>
      <c r="AZ7" s="10"/>
      <c r="BA7" s="10" t="s">
        <v>323</v>
      </c>
      <c r="BB7" s="10" t="s">
        <v>324</v>
      </c>
      <c r="BC7" s="10" t="s">
        <v>274</v>
      </c>
      <c r="BD7" s="10" t="s">
        <v>326</v>
      </c>
      <c r="BE7" s="10" t="s">
        <v>328</v>
      </c>
      <c r="BF7" s="9" t="s">
        <v>130</v>
      </c>
      <c r="BG7" s="9" t="s">
        <v>130</v>
      </c>
      <c r="BH7" s="9" t="s">
        <v>130</v>
      </c>
      <c r="BI7" s="9" t="s">
        <v>130</v>
      </c>
      <c r="BJ7" s="9" t="s">
        <v>130</v>
      </c>
      <c r="BK7" s="9"/>
      <c r="BL7" s="9"/>
      <c r="BM7" s="9"/>
      <c r="BN7" s="9"/>
      <c r="BO7" s="9"/>
      <c r="BP7" s="9" t="s">
        <v>131</v>
      </c>
      <c r="BQ7" s="9" t="s">
        <v>131</v>
      </c>
      <c r="BR7" s="9" t="s">
        <v>131</v>
      </c>
      <c r="BS7" s="9" t="s">
        <v>131</v>
      </c>
      <c r="BT7" s="9" t="s">
        <v>131</v>
      </c>
      <c r="BU7" s="9" t="s">
        <v>131</v>
      </c>
      <c r="BV7" s="9" t="s">
        <v>131</v>
      </c>
      <c r="BW7" s="9" t="s">
        <v>131</v>
      </c>
      <c r="BX7" s="9" t="s">
        <v>131</v>
      </c>
      <c r="BY7" s="9" t="s">
        <v>131</v>
      </c>
      <c r="BZ7" s="9" t="s">
        <v>131</v>
      </c>
      <c r="CA7" s="9" t="s">
        <v>131</v>
      </c>
      <c r="CB7" s="9" t="s">
        <v>131</v>
      </c>
      <c r="CC7" s="9" t="s">
        <v>131</v>
      </c>
      <c r="CD7" s="9" t="s">
        <v>131</v>
      </c>
      <c r="CE7" s="10" t="s">
        <v>359</v>
      </c>
      <c r="CF7" s="10" t="s">
        <v>154</v>
      </c>
      <c r="CG7" s="10" t="s">
        <v>360</v>
      </c>
      <c r="CH7" s="10" t="s">
        <v>361</v>
      </c>
      <c r="CI7" s="10" t="s">
        <v>18</v>
      </c>
      <c r="CJ7" s="10" t="s">
        <v>362</v>
      </c>
      <c r="CK7" s="9" t="s">
        <v>131</v>
      </c>
      <c r="CL7" s="9" t="s">
        <v>131</v>
      </c>
      <c r="CM7" s="9" t="s">
        <v>131</v>
      </c>
      <c r="CN7" s="25" t="s">
        <v>125</v>
      </c>
      <c r="CO7" s="9" t="s">
        <v>329</v>
      </c>
      <c r="CP7" s="9"/>
      <c r="CQ7" s="10" t="s">
        <v>364</v>
      </c>
      <c r="CR7" s="10" t="s">
        <v>365</v>
      </c>
      <c r="CS7" s="10" t="s">
        <v>366</v>
      </c>
      <c r="CT7" s="10" t="s">
        <v>367</v>
      </c>
      <c r="CU7" s="9" t="s">
        <v>110</v>
      </c>
      <c r="CV7" s="9" t="s">
        <v>286</v>
      </c>
      <c r="CW7" s="10" t="s">
        <v>372</v>
      </c>
      <c r="CX7" s="10" t="s">
        <v>347</v>
      </c>
      <c r="CY7" s="10" t="s">
        <v>370</v>
      </c>
      <c r="CZ7" s="10" t="s">
        <v>198</v>
      </c>
      <c r="DA7" s="10" t="s">
        <v>198</v>
      </c>
      <c r="DB7" s="10" t="s">
        <v>373</v>
      </c>
      <c r="DC7" s="9" t="s">
        <v>30</v>
      </c>
      <c r="DD7" s="10" t="s">
        <v>374</v>
      </c>
      <c r="DE7" s="10" t="s">
        <v>270</v>
      </c>
      <c r="DF7" s="9" t="s">
        <v>31</v>
      </c>
      <c r="DG7" s="10" t="s">
        <v>347</v>
      </c>
      <c r="DH7" s="10" t="s">
        <v>270</v>
      </c>
      <c r="DI7" s="9" t="s">
        <v>130</v>
      </c>
      <c r="DJ7" s="9"/>
      <c r="DK7" s="9"/>
      <c r="DL7" s="9" t="s">
        <v>111</v>
      </c>
      <c r="DM7" s="9" t="s">
        <v>291</v>
      </c>
      <c r="DN7" s="10" t="s">
        <v>346</v>
      </c>
      <c r="DO7" s="10" t="s">
        <v>338</v>
      </c>
      <c r="DP7" s="10" t="s">
        <v>344</v>
      </c>
      <c r="DQ7" s="10" t="s">
        <v>343</v>
      </c>
      <c r="DR7" s="10" t="s">
        <v>343</v>
      </c>
      <c r="DS7" s="9" t="s">
        <v>30</v>
      </c>
      <c r="DT7" s="10" t="s">
        <v>338</v>
      </c>
      <c r="DU7" s="10" t="s">
        <v>270</v>
      </c>
      <c r="DV7" s="9" t="s">
        <v>31</v>
      </c>
      <c r="DW7" s="10" t="s">
        <v>155</v>
      </c>
      <c r="DX7" s="10" t="s">
        <v>155</v>
      </c>
      <c r="DY7" s="9" t="s">
        <v>130</v>
      </c>
      <c r="DZ7" s="9"/>
      <c r="EA7" s="9"/>
      <c r="EB7" s="9" t="s">
        <v>110</v>
      </c>
      <c r="EC7" s="9" t="s">
        <v>286</v>
      </c>
      <c r="ED7" s="10" t="s">
        <v>341</v>
      </c>
      <c r="EE7" s="10" t="s">
        <v>338</v>
      </c>
      <c r="EF7" s="10" t="s">
        <v>340</v>
      </c>
      <c r="EG7" s="10" t="s">
        <v>157</v>
      </c>
      <c r="EH7" s="10" t="s">
        <v>157</v>
      </c>
      <c r="EI7" s="9" t="s">
        <v>30</v>
      </c>
      <c r="EJ7" s="10" t="s">
        <v>338</v>
      </c>
      <c r="EK7" s="10" t="s">
        <v>270</v>
      </c>
      <c r="EL7" s="9" t="s">
        <v>31</v>
      </c>
      <c r="EM7" s="10" t="s">
        <v>155</v>
      </c>
      <c r="EN7" s="10" t="s">
        <v>155</v>
      </c>
      <c r="EO7" s="9" t="s">
        <v>130</v>
      </c>
      <c r="EP7" s="9"/>
      <c r="EQ7" s="9"/>
    </row>
    <row r="8" spans="1:147" ht="16" thickBot="1">
      <c r="A8" s="9" t="s">
        <v>158</v>
      </c>
      <c r="B8" s="16" t="s">
        <v>464</v>
      </c>
      <c r="C8" s="9" t="s">
        <v>384</v>
      </c>
      <c r="E8" s="9" t="s">
        <v>117</v>
      </c>
      <c r="F8" s="10" t="s">
        <v>431</v>
      </c>
      <c r="G8" s="9"/>
      <c r="H8" s="10" t="s">
        <v>159</v>
      </c>
      <c r="I8" s="9"/>
      <c r="J8" s="9"/>
      <c r="K8" s="9" t="s">
        <v>107</v>
      </c>
      <c r="L8" s="10" t="s">
        <v>159</v>
      </c>
      <c r="M8" s="10" t="s">
        <v>196</v>
      </c>
      <c r="N8" s="9"/>
      <c r="O8" s="9"/>
      <c r="P8" s="9"/>
      <c r="Q8" s="9"/>
      <c r="R8" s="9"/>
      <c r="S8" s="9"/>
      <c r="T8" s="10" t="s">
        <v>434</v>
      </c>
      <c r="U8" s="9" t="s">
        <v>121</v>
      </c>
      <c r="V8" s="9" t="s">
        <v>121</v>
      </c>
      <c r="W8" s="10" t="s">
        <v>198</v>
      </c>
      <c r="X8" s="9" t="s">
        <v>121</v>
      </c>
      <c r="Y8" s="9" t="s">
        <v>121</v>
      </c>
      <c r="Z8" s="9" t="s">
        <v>121</v>
      </c>
      <c r="AA8" s="9" t="s">
        <v>121</v>
      </c>
      <c r="AB8" s="9" t="s">
        <v>121</v>
      </c>
      <c r="AC8" s="9" t="s">
        <v>121</v>
      </c>
      <c r="AD8" s="9"/>
      <c r="AE8" s="9"/>
      <c r="AF8" s="9"/>
      <c r="AG8" s="9"/>
      <c r="AH8" s="10" t="s">
        <v>206</v>
      </c>
      <c r="AI8" s="9"/>
      <c r="AJ8" s="9"/>
      <c r="AK8" s="9"/>
      <c r="AL8" s="9"/>
      <c r="AM8" s="9"/>
      <c r="AN8" s="9"/>
      <c r="AO8" s="9"/>
      <c r="AP8" s="9"/>
      <c r="AQ8" s="9" t="s">
        <v>107</v>
      </c>
      <c r="AR8" s="9"/>
      <c r="AS8" s="9" t="s">
        <v>122</v>
      </c>
      <c r="AT8" s="10" t="s">
        <v>17</v>
      </c>
      <c r="AU8" s="10" t="s">
        <v>436</v>
      </c>
      <c r="AV8" s="10" t="s">
        <v>437</v>
      </c>
      <c r="AW8" s="10" t="s">
        <v>155</v>
      </c>
      <c r="AX8" s="9" t="s">
        <v>109</v>
      </c>
      <c r="AY8" s="10" t="s">
        <v>442</v>
      </c>
      <c r="AZ8" s="10" t="s">
        <v>198</v>
      </c>
      <c r="BA8" s="9"/>
      <c r="BB8" s="10" t="s">
        <v>443</v>
      </c>
      <c r="BC8" s="10" t="s">
        <v>437</v>
      </c>
      <c r="BD8" s="10" t="s">
        <v>444</v>
      </c>
      <c r="BE8" s="10" t="s">
        <v>445</v>
      </c>
      <c r="BF8" s="9"/>
      <c r="BG8" s="9"/>
      <c r="BH8" s="9" t="s">
        <v>130</v>
      </c>
      <c r="BI8" s="9" t="s">
        <v>130</v>
      </c>
      <c r="BJ8" s="9" t="s">
        <v>130</v>
      </c>
      <c r="BK8" s="9" t="s">
        <v>130</v>
      </c>
      <c r="BL8" s="9" t="s">
        <v>130</v>
      </c>
      <c r="BM8" s="9" t="s">
        <v>130</v>
      </c>
      <c r="BN8" s="9" t="s">
        <v>130</v>
      </c>
      <c r="BO8" s="9" t="s">
        <v>130</v>
      </c>
      <c r="BP8" s="10" t="s">
        <v>356</v>
      </c>
      <c r="BQ8" s="9" t="s">
        <v>131</v>
      </c>
      <c r="BR8" s="10" t="s">
        <v>356</v>
      </c>
      <c r="BS8" s="10" t="s">
        <v>358</v>
      </c>
      <c r="BT8" s="9" t="s">
        <v>131</v>
      </c>
      <c r="BU8" s="10" t="s">
        <v>358</v>
      </c>
      <c r="BV8" s="9" t="s">
        <v>131</v>
      </c>
      <c r="BW8" s="9" t="s">
        <v>131</v>
      </c>
      <c r="BX8" s="9" t="s">
        <v>131</v>
      </c>
      <c r="BY8" s="9" t="s">
        <v>131</v>
      </c>
      <c r="BZ8" s="9" t="s">
        <v>131</v>
      </c>
      <c r="CA8" s="9" t="s">
        <v>131</v>
      </c>
      <c r="CB8" s="9" t="s">
        <v>131</v>
      </c>
      <c r="CC8" s="10" t="s">
        <v>206</v>
      </c>
      <c r="CD8" s="9" t="s">
        <v>131</v>
      </c>
      <c r="CE8" s="9" t="s">
        <v>131</v>
      </c>
      <c r="CF8" s="9" t="s">
        <v>131</v>
      </c>
      <c r="CG8" s="9" t="s">
        <v>131</v>
      </c>
      <c r="CH8" s="9" t="s">
        <v>131</v>
      </c>
      <c r="CI8" s="9" t="s">
        <v>131</v>
      </c>
      <c r="CJ8" s="9" t="s">
        <v>131</v>
      </c>
      <c r="CK8" s="9" t="s">
        <v>131</v>
      </c>
      <c r="CL8" s="9" t="s">
        <v>131</v>
      </c>
      <c r="CM8" s="9" t="s">
        <v>131</v>
      </c>
      <c r="CN8" s="25" t="s">
        <v>115</v>
      </c>
      <c r="CO8" s="9" t="s">
        <v>333</v>
      </c>
      <c r="CP8" s="10" t="s">
        <v>349</v>
      </c>
      <c r="CQ8" s="9"/>
      <c r="CR8" s="10" t="s">
        <v>369</v>
      </c>
      <c r="CS8" s="10" t="s">
        <v>198</v>
      </c>
      <c r="CT8" s="10" t="s">
        <v>198</v>
      </c>
      <c r="CU8" s="9" t="s">
        <v>1183</v>
      </c>
      <c r="CV8" s="9" t="s">
        <v>334</v>
      </c>
      <c r="CW8" s="10" t="s">
        <v>369</v>
      </c>
      <c r="CX8" s="9"/>
      <c r="CY8" s="10" t="s">
        <v>371</v>
      </c>
      <c r="CZ8" s="10" t="s">
        <v>198</v>
      </c>
      <c r="DA8" s="10" t="s">
        <v>198</v>
      </c>
      <c r="DB8" s="10" t="s">
        <v>353</v>
      </c>
      <c r="DC8" s="9" t="s">
        <v>25</v>
      </c>
      <c r="DD8" s="10" t="s">
        <v>349</v>
      </c>
      <c r="DE8" s="10" t="s">
        <v>458</v>
      </c>
      <c r="DF8" s="9" t="s">
        <v>26</v>
      </c>
      <c r="DG8" s="10" t="s">
        <v>349</v>
      </c>
      <c r="DH8" s="10" t="s">
        <v>270</v>
      </c>
      <c r="DI8" s="9" t="s">
        <v>130</v>
      </c>
      <c r="DJ8" s="9"/>
      <c r="DK8" s="9"/>
      <c r="DL8" s="9"/>
      <c r="DM8" s="9"/>
      <c r="DN8" s="9"/>
      <c r="DO8" s="9"/>
      <c r="DP8" s="9"/>
      <c r="DQ8" s="9" t="s">
        <v>130</v>
      </c>
      <c r="DR8" s="9" t="s">
        <v>130</v>
      </c>
      <c r="DS8" s="9"/>
      <c r="DT8" s="9"/>
      <c r="DU8" s="9"/>
      <c r="DV8" s="9"/>
      <c r="DW8" s="9"/>
      <c r="DX8" s="9"/>
      <c r="DY8" s="9" t="s">
        <v>130</v>
      </c>
      <c r="DZ8" s="9"/>
      <c r="EA8" s="9"/>
      <c r="EB8" s="9"/>
      <c r="EC8" s="9"/>
      <c r="ED8" s="9"/>
      <c r="EE8" s="9"/>
      <c r="EF8" s="9"/>
      <c r="EG8" s="9" t="s">
        <v>130</v>
      </c>
      <c r="EH8" s="9" t="s">
        <v>130</v>
      </c>
      <c r="EI8" s="9"/>
      <c r="EJ8" s="9"/>
      <c r="EK8" s="9"/>
      <c r="EL8" s="9"/>
      <c r="EM8" s="9"/>
      <c r="EN8" s="9"/>
      <c r="EO8" s="9" t="s">
        <v>130</v>
      </c>
      <c r="EP8" s="9"/>
      <c r="EQ8" s="9"/>
    </row>
    <row r="9" spans="1:147" ht="16" thickBot="1">
      <c r="A9" s="9" t="s">
        <v>158</v>
      </c>
      <c r="B9" s="16" t="s">
        <v>343</v>
      </c>
      <c r="C9" s="9" t="s">
        <v>385</v>
      </c>
      <c r="D9" s="5"/>
      <c r="E9" s="9" t="s">
        <v>117</v>
      </c>
      <c r="F9" s="10" t="s">
        <v>432</v>
      </c>
      <c r="G9" s="9"/>
      <c r="H9" s="10" t="s">
        <v>159</v>
      </c>
      <c r="I9" s="9"/>
      <c r="J9" s="10" t="s">
        <v>159</v>
      </c>
      <c r="K9" s="9" t="s">
        <v>106</v>
      </c>
      <c r="L9" s="9"/>
      <c r="M9" s="9"/>
      <c r="N9" s="9"/>
      <c r="O9" s="10" t="s">
        <v>159</v>
      </c>
      <c r="P9" s="9"/>
      <c r="Q9" s="10" t="s">
        <v>196</v>
      </c>
      <c r="R9" s="10" t="s">
        <v>195</v>
      </c>
      <c r="S9" s="9"/>
      <c r="T9" s="9" t="s">
        <v>155</v>
      </c>
      <c r="U9" s="9" t="s">
        <v>121</v>
      </c>
      <c r="V9" s="9" t="s">
        <v>155</v>
      </c>
      <c r="W9" s="9" t="s">
        <v>121</v>
      </c>
      <c r="X9" s="10" t="s">
        <v>18</v>
      </c>
      <c r="Y9" s="10" t="s">
        <v>16</v>
      </c>
      <c r="Z9" s="10" t="s">
        <v>253</v>
      </c>
      <c r="AA9" s="10" t="s">
        <v>224</v>
      </c>
      <c r="AB9" s="9" t="s">
        <v>121</v>
      </c>
      <c r="AC9" s="9" t="s">
        <v>121</v>
      </c>
      <c r="AD9" s="9"/>
      <c r="AE9" s="9"/>
      <c r="AF9" s="9"/>
      <c r="AG9" s="9"/>
      <c r="AH9" s="9"/>
      <c r="AI9" s="9"/>
      <c r="AJ9" s="9"/>
      <c r="AK9" s="9"/>
      <c r="AL9" s="9"/>
      <c r="AM9" s="9"/>
      <c r="AN9" s="9"/>
      <c r="AO9" s="9"/>
      <c r="AP9" s="9"/>
      <c r="AQ9" s="9" t="s">
        <v>107</v>
      </c>
      <c r="AR9" s="9"/>
      <c r="AS9" s="9" t="s">
        <v>108</v>
      </c>
      <c r="AT9" s="10" t="s">
        <v>211</v>
      </c>
      <c r="AU9" s="10" t="s">
        <v>438</v>
      </c>
      <c r="AV9" s="10" t="s">
        <v>213</v>
      </c>
      <c r="AW9" s="10" t="s">
        <v>155</v>
      </c>
      <c r="AX9" s="9" t="s">
        <v>109</v>
      </c>
      <c r="AY9" s="10" t="s">
        <v>203</v>
      </c>
      <c r="AZ9" s="10" t="s">
        <v>16</v>
      </c>
      <c r="BA9" s="10" t="s">
        <v>323</v>
      </c>
      <c r="BB9" s="10" t="s">
        <v>342</v>
      </c>
      <c r="BC9" s="10" t="s">
        <v>213</v>
      </c>
      <c r="BD9" s="10" t="s">
        <v>436</v>
      </c>
      <c r="BE9" s="10" t="s">
        <v>446</v>
      </c>
      <c r="BF9" s="9" t="s">
        <v>130</v>
      </c>
      <c r="BG9" s="9" t="s">
        <v>107</v>
      </c>
      <c r="BH9" s="9"/>
      <c r="BI9" s="9"/>
      <c r="BJ9" s="9" t="s">
        <v>130</v>
      </c>
      <c r="BK9" s="9"/>
      <c r="BL9" s="9"/>
      <c r="BM9" s="9"/>
      <c r="BN9" s="9"/>
      <c r="BO9" s="9"/>
      <c r="BP9" s="9" t="s">
        <v>131</v>
      </c>
      <c r="BQ9" s="9" t="s">
        <v>131</v>
      </c>
      <c r="BR9" s="9" t="s">
        <v>131</v>
      </c>
      <c r="BS9" s="9" t="s">
        <v>131</v>
      </c>
      <c r="BT9" s="9" t="s">
        <v>131</v>
      </c>
      <c r="BU9" s="9" t="s">
        <v>131</v>
      </c>
      <c r="BV9" s="9" t="s">
        <v>131</v>
      </c>
      <c r="BW9" s="9" t="s">
        <v>131</v>
      </c>
      <c r="BX9" s="9" t="s">
        <v>131</v>
      </c>
      <c r="BY9" s="10" t="s">
        <v>452</v>
      </c>
      <c r="BZ9" s="9" t="s">
        <v>131</v>
      </c>
      <c r="CA9" s="10" t="s">
        <v>452</v>
      </c>
      <c r="CB9" s="9" t="s">
        <v>131</v>
      </c>
      <c r="CC9" s="9" t="s">
        <v>131</v>
      </c>
      <c r="CD9" s="9" t="s">
        <v>131</v>
      </c>
      <c r="CE9" s="10" t="s">
        <v>453</v>
      </c>
      <c r="CF9" s="9" t="s">
        <v>131</v>
      </c>
      <c r="CG9" s="10" t="s">
        <v>453</v>
      </c>
      <c r="CH9" s="10" t="s">
        <v>455</v>
      </c>
      <c r="CI9" s="9" t="s">
        <v>131</v>
      </c>
      <c r="CJ9" s="10" t="s">
        <v>455</v>
      </c>
      <c r="CK9" s="9" t="s">
        <v>131</v>
      </c>
      <c r="CL9" s="9" t="s">
        <v>131</v>
      </c>
      <c r="CM9" s="9" t="s">
        <v>131</v>
      </c>
      <c r="CN9" s="9" t="s">
        <v>404</v>
      </c>
      <c r="CO9" s="9"/>
      <c r="CP9" s="9"/>
      <c r="CQ9" s="9"/>
      <c r="CR9" s="9"/>
      <c r="CS9" s="9"/>
      <c r="CT9" s="9"/>
      <c r="CU9" s="9"/>
      <c r="CV9" s="9"/>
      <c r="CW9" s="9"/>
      <c r="CX9" s="9"/>
      <c r="CY9" s="9"/>
      <c r="CZ9" s="9"/>
      <c r="DA9" s="9"/>
      <c r="DB9" s="9" t="s">
        <v>130</v>
      </c>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row>
    <row r="10" spans="1:147" ht="16" thickBot="1">
      <c r="A10" s="9" t="s">
        <v>158</v>
      </c>
      <c r="B10" s="16" t="s">
        <v>435</v>
      </c>
      <c r="C10" s="9" t="s">
        <v>386</v>
      </c>
      <c r="E10" s="9" t="s">
        <v>105</v>
      </c>
      <c r="F10" s="10" t="s">
        <v>433</v>
      </c>
      <c r="G10" s="9"/>
      <c r="H10" s="9"/>
      <c r="I10" s="10" t="s">
        <v>159</v>
      </c>
      <c r="J10" s="10" t="s">
        <v>159</v>
      </c>
      <c r="K10" s="9" t="s">
        <v>106</v>
      </c>
      <c r="L10" s="10" t="s">
        <v>195</v>
      </c>
      <c r="M10" s="9"/>
      <c r="N10" s="9"/>
      <c r="O10" s="9"/>
      <c r="P10" s="9"/>
      <c r="Q10" s="10" t="s">
        <v>196</v>
      </c>
      <c r="R10" s="10" t="s">
        <v>159</v>
      </c>
      <c r="S10" s="9"/>
      <c r="T10" s="9" t="s">
        <v>121</v>
      </c>
      <c r="U10" s="10" t="s">
        <v>9</v>
      </c>
      <c r="V10" s="10" t="s">
        <v>211</v>
      </c>
      <c r="W10" s="10" t="s">
        <v>435</v>
      </c>
      <c r="X10" s="10" t="s">
        <v>272</v>
      </c>
      <c r="Y10" s="10" t="s">
        <v>198</v>
      </c>
      <c r="Z10" s="10" t="s">
        <v>202</v>
      </c>
      <c r="AA10" s="10" t="s">
        <v>214</v>
      </c>
      <c r="AB10" s="9" t="s">
        <v>121</v>
      </c>
      <c r="AC10" s="9" t="s">
        <v>121</v>
      </c>
      <c r="AD10" s="10" t="s">
        <v>205</v>
      </c>
      <c r="AE10" s="9"/>
      <c r="AF10" s="9"/>
      <c r="AG10" s="9"/>
      <c r="AH10" s="9"/>
      <c r="AI10" s="9"/>
      <c r="AJ10" s="9"/>
      <c r="AK10" s="9"/>
      <c r="AL10" s="9"/>
      <c r="AM10" s="9"/>
      <c r="AN10" s="9"/>
      <c r="AO10" s="9"/>
      <c r="AP10" s="9"/>
      <c r="AQ10" s="9" t="s">
        <v>107</v>
      </c>
      <c r="AR10" s="9"/>
      <c r="AS10" s="9" t="s">
        <v>108</v>
      </c>
      <c r="AT10" s="10" t="s">
        <v>439</v>
      </c>
      <c r="AU10" s="10" t="s">
        <v>440</v>
      </c>
      <c r="AV10" s="10" t="s">
        <v>441</v>
      </c>
      <c r="AW10" s="10" t="s">
        <v>152</v>
      </c>
      <c r="AX10" s="9" t="s">
        <v>109</v>
      </c>
      <c r="AY10" s="10" t="s">
        <v>202</v>
      </c>
      <c r="AZ10" s="10" t="s">
        <v>216</v>
      </c>
      <c r="BA10" s="10" t="s">
        <v>323</v>
      </c>
      <c r="BB10" s="10" t="s">
        <v>220</v>
      </c>
      <c r="BC10" s="10" t="s">
        <v>449</v>
      </c>
      <c r="BD10" s="10" t="s">
        <v>448</v>
      </c>
      <c r="BE10" s="10" t="s">
        <v>447</v>
      </c>
      <c r="BF10" s="9"/>
      <c r="BG10" s="9" t="s">
        <v>107</v>
      </c>
      <c r="BH10" s="9"/>
      <c r="BI10" s="9"/>
      <c r="BJ10" s="9" t="s">
        <v>130</v>
      </c>
      <c r="BK10" s="9"/>
      <c r="BL10" s="9" t="s">
        <v>107</v>
      </c>
      <c r="BM10" s="9" t="s">
        <v>107</v>
      </c>
      <c r="BN10" s="9"/>
      <c r="BO10" s="9"/>
      <c r="BP10" s="10" t="s">
        <v>450</v>
      </c>
      <c r="BQ10" s="10" t="s">
        <v>205</v>
      </c>
      <c r="BR10" s="10" t="s">
        <v>451</v>
      </c>
      <c r="BS10" s="9" t="s">
        <v>131</v>
      </c>
      <c r="BT10" s="9" t="s">
        <v>131</v>
      </c>
      <c r="BU10" s="9" t="s">
        <v>131</v>
      </c>
      <c r="BV10" s="9" t="s">
        <v>131</v>
      </c>
      <c r="BW10" s="9" t="s">
        <v>131</v>
      </c>
      <c r="BX10" s="9" t="s">
        <v>131</v>
      </c>
      <c r="BY10" s="9" t="s">
        <v>131</v>
      </c>
      <c r="BZ10" s="9" t="s">
        <v>131</v>
      </c>
      <c r="CA10" s="9" t="s">
        <v>131</v>
      </c>
      <c r="CB10" s="9" t="s">
        <v>131</v>
      </c>
      <c r="CC10" s="9" t="s">
        <v>131</v>
      </c>
      <c r="CD10" s="9" t="s">
        <v>131</v>
      </c>
      <c r="CE10" s="10" t="s">
        <v>359</v>
      </c>
      <c r="CF10" s="9" t="s">
        <v>131</v>
      </c>
      <c r="CG10" s="10" t="s">
        <v>359</v>
      </c>
      <c r="CH10" s="10" t="s">
        <v>454</v>
      </c>
      <c r="CI10" s="9" t="s">
        <v>131</v>
      </c>
      <c r="CJ10" s="10" t="s">
        <v>454</v>
      </c>
      <c r="CK10" s="9" t="s">
        <v>131</v>
      </c>
      <c r="CL10" s="9" t="s">
        <v>131</v>
      </c>
      <c r="CM10" s="9" t="s">
        <v>131</v>
      </c>
      <c r="CN10" s="25" t="s">
        <v>110</v>
      </c>
      <c r="CO10" s="9" t="s">
        <v>286</v>
      </c>
      <c r="CP10" s="10" t="s">
        <v>456</v>
      </c>
      <c r="CQ10" s="10" t="s">
        <v>457</v>
      </c>
      <c r="CR10" s="10" t="s">
        <v>202</v>
      </c>
      <c r="CS10" s="10" t="s">
        <v>216</v>
      </c>
      <c r="CT10" s="10" t="s">
        <v>216</v>
      </c>
      <c r="CU10" s="9"/>
      <c r="CV10" s="9"/>
      <c r="CW10" s="9"/>
      <c r="CX10" s="9"/>
      <c r="CY10" s="9"/>
      <c r="CZ10" s="9" t="s">
        <v>130</v>
      </c>
      <c r="DA10" s="9" t="s">
        <v>130</v>
      </c>
      <c r="DB10" s="10" t="s">
        <v>202</v>
      </c>
      <c r="DC10" s="9" t="s">
        <v>31</v>
      </c>
      <c r="DD10" s="10" t="s">
        <v>155</v>
      </c>
      <c r="DE10" s="10" t="s">
        <v>155</v>
      </c>
      <c r="DF10" s="9" t="s">
        <v>30</v>
      </c>
      <c r="DG10" s="10" t="s">
        <v>457</v>
      </c>
      <c r="DH10" s="10" t="s">
        <v>459</v>
      </c>
      <c r="DI10" s="9" t="s">
        <v>25</v>
      </c>
      <c r="DJ10" s="10" t="s">
        <v>155</v>
      </c>
      <c r="DK10" s="10" t="s">
        <v>155</v>
      </c>
      <c r="DL10" s="9" t="s">
        <v>1146</v>
      </c>
      <c r="DM10" s="9" t="s">
        <v>331</v>
      </c>
      <c r="DN10" s="10" t="s">
        <v>335</v>
      </c>
      <c r="DO10" s="9"/>
      <c r="DP10" s="10" t="s">
        <v>460</v>
      </c>
      <c r="DQ10" s="10" t="s">
        <v>151</v>
      </c>
      <c r="DR10" s="10" t="s">
        <v>151</v>
      </c>
      <c r="DS10" s="9" t="s">
        <v>31</v>
      </c>
      <c r="DT10" s="10" t="s">
        <v>155</v>
      </c>
      <c r="DU10" s="10" t="s">
        <v>155</v>
      </c>
      <c r="DV10" s="9" t="s">
        <v>30</v>
      </c>
      <c r="DW10" s="10" t="s">
        <v>155</v>
      </c>
      <c r="DX10" s="10" t="s">
        <v>155</v>
      </c>
      <c r="DY10" s="9" t="s">
        <v>25</v>
      </c>
      <c r="DZ10" s="10" t="s">
        <v>335</v>
      </c>
      <c r="EA10" s="10" t="s">
        <v>461</v>
      </c>
      <c r="EB10" s="9" t="s">
        <v>1146</v>
      </c>
      <c r="EC10" s="9" t="s">
        <v>332</v>
      </c>
      <c r="ED10" s="10" t="s">
        <v>335</v>
      </c>
      <c r="EE10" s="9"/>
      <c r="EF10" s="10" t="s">
        <v>462</v>
      </c>
      <c r="EG10" s="10" t="s">
        <v>16</v>
      </c>
      <c r="EH10" s="10" t="s">
        <v>16</v>
      </c>
      <c r="EI10" s="9" t="s">
        <v>31</v>
      </c>
      <c r="EJ10" s="10" t="s">
        <v>155</v>
      </c>
      <c r="EK10" s="10" t="s">
        <v>155</v>
      </c>
      <c r="EL10" s="9" t="s">
        <v>30</v>
      </c>
      <c r="EM10" s="10" t="s">
        <v>155</v>
      </c>
      <c r="EN10" s="10" t="s">
        <v>155</v>
      </c>
      <c r="EO10" s="9" t="s">
        <v>25</v>
      </c>
      <c r="EP10" s="10" t="s">
        <v>335</v>
      </c>
      <c r="EQ10" s="10" t="s">
        <v>461</v>
      </c>
    </row>
    <row r="11" spans="1:147" ht="16" thickBot="1">
      <c r="A11" s="9" t="s">
        <v>158</v>
      </c>
      <c r="B11" s="16" t="s">
        <v>422</v>
      </c>
      <c r="C11" s="9" t="s">
        <v>387</v>
      </c>
      <c r="D11" s="5"/>
      <c r="E11" s="9" t="s">
        <v>105</v>
      </c>
      <c r="F11" s="10" t="s">
        <v>463</v>
      </c>
      <c r="G11" s="9"/>
      <c r="H11" s="10" t="s">
        <v>159</v>
      </c>
      <c r="I11" s="10" t="s">
        <v>159</v>
      </c>
      <c r="J11" s="9"/>
      <c r="K11" s="9" t="s">
        <v>106</v>
      </c>
      <c r="L11" s="10" t="s">
        <v>196</v>
      </c>
      <c r="M11" s="9"/>
      <c r="N11" s="9"/>
      <c r="O11" s="10" t="s">
        <v>195</v>
      </c>
      <c r="P11" s="9"/>
      <c r="Q11" s="9"/>
      <c r="R11" s="9"/>
      <c r="S11" s="10" t="s">
        <v>159</v>
      </c>
      <c r="T11" s="10" t="s">
        <v>213</v>
      </c>
      <c r="U11" s="10" t="s">
        <v>9</v>
      </c>
      <c r="V11" s="9" t="s">
        <v>121</v>
      </c>
      <c r="W11" s="10" t="s">
        <v>198</v>
      </c>
      <c r="X11" s="9" t="s">
        <v>121</v>
      </c>
      <c r="Y11" s="9" t="s">
        <v>121</v>
      </c>
      <c r="Z11" s="9" t="s">
        <v>121</v>
      </c>
      <c r="AA11" s="9" t="s">
        <v>121</v>
      </c>
      <c r="AB11" s="10" t="s">
        <v>464</v>
      </c>
      <c r="AC11" s="10" t="s">
        <v>449</v>
      </c>
      <c r="AD11" s="10" t="s">
        <v>206</v>
      </c>
      <c r="AE11" s="9"/>
      <c r="AF11" s="9"/>
      <c r="AG11" s="9"/>
      <c r="AH11" s="9"/>
      <c r="AI11" s="9"/>
      <c r="AJ11" s="9"/>
      <c r="AK11" s="9"/>
      <c r="AL11" s="9"/>
      <c r="AM11" s="9"/>
      <c r="AN11" s="9"/>
      <c r="AO11" s="9"/>
      <c r="AP11" s="9"/>
      <c r="AQ11" s="9" t="s">
        <v>107</v>
      </c>
      <c r="AR11" s="9"/>
      <c r="AS11" s="9" t="s">
        <v>108</v>
      </c>
      <c r="AT11" s="10" t="s">
        <v>440</v>
      </c>
      <c r="AU11" s="10" t="s">
        <v>152</v>
      </c>
      <c r="AV11" s="10" t="s">
        <v>206</v>
      </c>
      <c r="AW11" s="10" t="s">
        <v>155</v>
      </c>
      <c r="AX11" s="9" t="s">
        <v>109</v>
      </c>
      <c r="AY11" s="10" t="s">
        <v>465</v>
      </c>
      <c r="AZ11" s="10" t="s">
        <v>198</v>
      </c>
      <c r="BA11" s="9"/>
      <c r="BB11" s="10" t="s">
        <v>203</v>
      </c>
      <c r="BC11" s="10" t="s">
        <v>206</v>
      </c>
      <c r="BD11" s="10" t="s">
        <v>224</v>
      </c>
      <c r="BE11" s="10" t="s">
        <v>466</v>
      </c>
      <c r="BF11" s="9"/>
      <c r="BG11" s="9"/>
      <c r="BH11" s="9" t="s">
        <v>107</v>
      </c>
      <c r="BI11" s="9" t="s">
        <v>107</v>
      </c>
      <c r="BJ11" s="9" t="s">
        <v>130</v>
      </c>
      <c r="BK11" s="9" t="s">
        <v>130</v>
      </c>
      <c r="BL11" s="9" t="s">
        <v>130</v>
      </c>
      <c r="BM11" s="9" t="s">
        <v>130</v>
      </c>
      <c r="BN11" s="9" t="s">
        <v>130</v>
      </c>
      <c r="BO11" s="9" t="s">
        <v>130</v>
      </c>
      <c r="BP11" s="10" t="s">
        <v>419</v>
      </c>
      <c r="BQ11" s="10" t="s">
        <v>206</v>
      </c>
      <c r="BR11" s="10" t="s">
        <v>467</v>
      </c>
      <c r="BS11" s="9" t="s">
        <v>131</v>
      </c>
      <c r="BT11" s="9" t="s">
        <v>131</v>
      </c>
      <c r="BU11" s="9" t="s">
        <v>131</v>
      </c>
      <c r="BV11" s="9" t="s">
        <v>131</v>
      </c>
      <c r="BW11" s="9" t="s">
        <v>131</v>
      </c>
      <c r="BX11" s="9" t="s">
        <v>131</v>
      </c>
      <c r="BY11" s="10" t="s">
        <v>468</v>
      </c>
      <c r="BZ11" s="9" t="s">
        <v>131</v>
      </c>
      <c r="CA11" s="10" t="s">
        <v>468</v>
      </c>
      <c r="CB11" s="9" t="s">
        <v>131</v>
      </c>
      <c r="CC11" s="9" t="s">
        <v>131</v>
      </c>
      <c r="CD11" s="9" t="s">
        <v>131</v>
      </c>
      <c r="CE11" s="9" t="s">
        <v>131</v>
      </c>
      <c r="CF11" s="9" t="s">
        <v>131</v>
      </c>
      <c r="CG11" s="9" t="s">
        <v>131</v>
      </c>
      <c r="CH11" s="9" t="s">
        <v>131</v>
      </c>
      <c r="CI11" s="9" t="s">
        <v>131</v>
      </c>
      <c r="CJ11" s="9" t="s">
        <v>131</v>
      </c>
      <c r="CK11" s="10" t="s">
        <v>469</v>
      </c>
      <c r="CL11" s="9" t="s">
        <v>131</v>
      </c>
      <c r="CM11" s="10" t="s">
        <v>469</v>
      </c>
      <c r="CN11" s="25" t="s">
        <v>1146</v>
      </c>
      <c r="CO11" s="9" t="s">
        <v>332</v>
      </c>
      <c r="CP11" s="10" t="s">
        <v>470</v>
      </c>
      <c r="CQ11" s="9"/>
      <c r="CR11" s="10" t="s">
        <v>471</v>
      </c>
      <c r="CS11" s="10" t="s">
        <v>16</v>
      </c>
      <c r="CT11" s="10" t="s">
        <v>16</v>
      </c>
      <c r="CU11" s="9"/>
      <c r="CV11" s="9"/>
      <c r="CW11" s="9"/>
      <c r="CX11" s="9"/>
      <c r="CY11" s="9"/>
      <c r="CZ11" s="9"/>
      <c r="DA11" s="9"/>
      <c r="DB11" s="10" t="s">
        <v>471</v>
      </c>
      <c r="DC11" s="9" t="s">
        <v>32</v>
      </c>
      <c r="DD11" s="10" t="s">
        <v>155</v>
      </c>
      <c r="DE11" s="10" t="s">
        <v>155</v>
      </c>
      <c r="DF11" s="9" t="s">
        <v>25</v>
      </c>
      <c r="DG11" s="10" t="s">
        <v>470</v>
      </c>
      <c r="DH11" s="10" t="s">
        <v>270</v>
      </c>
      <c r="DI11" s="9" t="s">
        <v>28</v>
      </c>
      <c r="DJ11" s="10" t="s">
        <v>155</v>
      </c>
      <c r="DK11" s="10" t="s">
        <v>155</v>
      </c>
      <c r="DL11" s="9" t="s">
        <v>115</v>
      </c>
      <c r="DM11" s="9" t="s">
        <v>333</v>
      </c>
      <c r="DN11" s="10" t="s">
        <v>470</v>
      </c>
      <c r="DO11" s="9"/>
      <c r="DP11" s="10" t="s">
        <v>472</v>
      </c>
      <c r="DQ11" s="10" t="s">
        <v>198</v>
      </c>
      <c r="DR11" s="10" t="s">
        <v>198</v>
      </c>
      <c r="DS11" s="9" t="s">
        <v>32</v>
      </c>
      <c r="DT11" s="10" t="s">
        <v>155</v>
      </c>
      <c r="DU11" s="10" t="s">
        <v>155</v>
      </c>
      <c r="DV11" s="9" t="s">
        <v>25</v>
      </c>
      <c r="DW11" s="10" t="s">
        <v>470</v>
      </c>
      <c r="DX11" s="10" t="s">
        <v>270</v>
      </c>
      <c r="DY11" s="9" t="s">
        <v>28</v>
      </c>
      <c r="DZ11" s="10" t="s">
        <v>155</v>
      </c>
      <c r="EA11" s="10" t="s">
        <v>155</v>
      </c>
      <c r="EB11" s="9"/>
      <c r="EC11" s="9"/>
      <c r="ED11" s="9"/>
      <c r="EE11" s="9"/>
      <c r="EF11" s="9"/>
      <c r="EG11" s="9" t="s">
        <v>130</v>
      </c>
      <c r="EH11" s="9" t="s">
        <v>130</v>
      </c>
      <c r="EI11" s="9"/>
      <c r="EJ11" s="9"/>
      <c r="EK11" s="9"/>
      <c r="EL11" s="9"/>
      <c r="EM11" s="9"/>
      <c r="EN11" s="9"/>
      <c r="EO11" s="9"/>
      <c r="EP11" s="9"/>
      <c r="EQ11" s="9"/>
    </row>
    <row r="12" spans="1:147" ht="16" thickBot="1">
      <c r="A12" s="9" t="s">
        <v>158</v>
      </c>
      <c r="B12" s="16" t="s">
        <v>738</v>
      </c>
      <c r="C12" s="9" t="s">
        <v>388</v>
      </c>
      <c r="D12" s="5"/>
      <c r="E12" s="9" t="s">
        <v>117</v>
      </c>
      <c r="F12" s="10" t="s">
        <v>473</v>
      </c>
      <c r="G12" s="9"/>
      <c r="H12" s="9"/>
      <c r="I12" s="10" t="s">
        <v>159</v>
      </c>
      <c r="J12" s="9"/>
      <c r="K12" s="9" t="s">
        <v>107</v>
      </c>
      <c r="L12" s="10" t="s">
        <v>196</v>
      </c>
      <c r="M12" s="9"/>
      <c r="N12" s="9"/>
      <c r="O12" s="9"/>
      <c r="P12" s="9"/>
      <c r="Q12" s="9"/>
      <c r="R12" s="10" t="s">
        <v>159</v>
      </c>
      <c r="S12" s="10" t="s">
        <v>195</v>
      </c>
      <c r="T12" s="9" t="s">
        <v>121</v>
      </c>
      <c r="U12" s="10" t="s">
        <v>17</v>
      </c>
      <c r="V12" s="9" t="s">
        <v>121</v>
      </c>
      <c r="W12" s="10" t="s">
        <v>198</v>
      </c>
      <c r="X12" s="10" t="s">
        <v>199</v>
      </c>
      <c r="Y12" s="10" t="s">
        <v>16</v>
      </c>
      <c r="Z12" s="9" t="s">
        <v>121</v>
      </c>
      <c r="AA12" s="9" t="s">
        <v>121</v>
      </c>
      <c r="AB12" s="10" t="s">
        <v>198</v>
      </c>
      <c r="AC12" s="10" t="s">
        <v>449</v>
      </c>
      <c r="AD12" s="9"/>
      <c r="AE12" s="9"/>
      <c r="AF12" s="9"/>
      <c r="AG12" s="9"/>
      <c r="AH12" s="9"/>
      <c r="AI12" s="9"/>
      <c r="AJ12" s="9"/>
      <c r="AK12" s="9"/>
      <c r="AL12" s="9"/>
      <c r="AM12" s="9"/>
      <c r="AN12" s="9"/>
      <c r="AO12" s="9"/>
      <c r="AP12" s="9"/>
      <c r="AQ12" s="9" t="s">
        <v>107</v>
      </c>
      <c r="AR12" s="9"/>
      <c r="AS12" s="9" t="s">
        <v>108</v>
      </c>
      <c r="AT12" s="10" t="s">
        <v>207</v>
      </c>
      <c r="AU12" s="10" t="s">
        <v>17</v>
      </c>
      <c r="AV12" s="10" t="s">
        <v>206</v>
      </c>
      <c r="AW12" s="10" t="s">
        <v>155</v>
      </c>
      <c r="AX12" s="9" t="s">
        <v>109</v>
      </c>
      <c r="AY12" s="10" t="s">
        <v>474</v>
      </c>
      <c r="AZ12" s="10" t="s">
        <v>368</v>
      </c>
      <c r="BA12" s="10" t="s">
        <v>323</v>
      </c>
      <c r="BB12" s="10" t="s">
        <v>325</v>
      </c>
      <c r="BC12" s="10" t="s">
        <v>206</v>
      </c>
      <c r="BD12" s="10" t="s">
        <v>319</v>
      </c>
      <c r="BE12" s="10" t="s">
        <v>17</v>
      </c>
      <c r="BF12" s="9"/>
      <c r="BG12" s="9"/>
      <c r="BH12" s="9"/>
      <c r="BI12" s="9" t="s">
        <v>107</v>
      </c>
      <c r="BJ12" s="9" t="s">
        <v>130</v>
      </c>
      <c r="BK12" s="9" t="s">
        <v>130</v>
      </c>
      <c r="BL12" s="9"/>
      <c r="BM12" s="9" t="s">
        <v>130</v>
      </c>
      <c r="BN12" s="9" t="s">
        <v>130</v>
      </c>
      <c r="BO12" s="9" t="s">
        <v>130</v>
      </c>
      <c r="BP12" s="10" t="s">
        <v>475</v>
      </c>
      <c r="BQ12" s="9" t="s">
        <v>131</v>
      </c>
      <c r="BR12" s="10" t="s">
        <v>475</v>
      </c>
      <c r="BS12" s="9" t="s">
        <v>131</v>
      </c>
      <c r="BT12" s="9" t="s">
        <v>131</v>
      </c>
      <c r="BU12" s="9" t="s">
        <v>131</v>
      </c>
      <c r="BV12" s="9" t="s">
        <v>131</v>
      </c>
      <c r="BW12" s="9" t="s">
        <v>131</v>
      </c>
      <c r="BX12" s="9" t="s">
        <v>131</v>
      </c>
      <c r="BY12" s="9" t="s">
        <v>131</v>
      </c>
      <c r="BZ12" s="9" t="s">
        <v>131</v>
      </c>
      <c r="CA12" s="9" t="s">
        <v>131</v>
      </c>
      <c r="CB12" s="9" t="s">
        <v>131</v>
      </c>
      <c r="CC12" s="9" t="s">
        <v>131</v>
      </c>
      <c r="CD12" s="9" t="s">
        <v>131</v>
      </c>
      <c r="CE12" s="10" t="s">
        <v>476</v>
      </c>
      <c r="CF12" s="9" t="s">
        <v>131</v>
      </c>
      <c r="CG12" s="10" t="s">
        <v>476</v>
      </c>
      <c r="CH12" s="9" t="s">
        <v>131</v>
      </c>
      <c r="CI12" s="9" t="s">
        <v>131</v>
      </c>
      <c r="CJ12" s="9" t="s">
        <v>131</v>
      </c>
      <c r="CK12" s="10" t="s">
        <v>477</v>
      </c>
      <c r="CL12" s="9" t="s">
        <v>131</v>
      </c>
      <c r="CM12" s="10" t="s">
        <v>477</v>
      </c>
      <c r="CN12" s="25" t="s">
        <v>137</v>
      </c>
      <c r="CO12" s="9" t="s">
        <v>330</v>
      </c>
      <c r="CP12" s="10" t="s">
        <v>478</v>
      </c>
      <c r="CQ12" s="9"/>
      <c r="CR12" s="10" t="s">
        <v>474</v>
      </c>
      <c r="CS12" s="10" t="s">
        <v>368</v>
      </c>
      <c r="CT12" s="9" t="s">
        <v>140</v>
      </c>
      <c r="CU12" s="9"/>
      <c r="CV12" s="9"/>
      <c r="CW12" s="9"/>
      <c r="CX12" s="9"/>
      <c r="CY12" s="9"/>
      <c r="CZ12" s="9" t="s">
        <v>130</v>
      </c>
      <c r="DA12" s="9" t="s">
        <v>130</v>
      </c>
      <c r="DB12" s="10" t="s">
        <v>474</v>
      </c>
      <c r="DC12" s="9" t="s">
        <v>31</v>
      </c>
      <c r="DD12" s="10" t="s">
        <v>155</v>
      </c>
      <c r="DE12" s="10" t="s">
        <v>155</v>
      </c>
      <c r="DF12" s="9" t="s">
        <v>25</v>
      </c>
      <c r="DG12" s="10" t="s">
        <v>480</v>
      </c>
      <c r="DH12" s="10" t="s">
        <v>479</v>
      </c>
      <c r="DI12" s="9" t="s">
        <v>32</v>
      </c>
      <c r="DJ12" s="10" t="s">
        <v>155</v>
      </c>
      <c r="DK12" s="10" t="s">
        <v>155</v>
      </c>
      <c r="DL12" s="9" t="s">
        <v>1146</v>
      </c>
      <c r="DM12" s="9" t="s">
        <v>331</v>
      </c>
      <c r="DN12" s="10" t="s">
        <v>482</v>
      </c>
      <c r="DO12" s="9"/>
      <c r="DP12" s="10" t="s">
        <v>481</v>
      </c>
      <c r="DQ12" s="10" t="s">
        <v>342</v>
      </c>
      <c r="DR12" s="10" t="s">
        <v>342</v>
      </c>
      <c r="DS12" s="9" t="s">
        <v>31</v>
      </c>
      <c r="DT12" s="10" t="s">
        <v>155</v>
      </c>
      <c r="DU12" s="10" t="s">
        <v>155</v>
      </c>
      <c r="DV12" s="9" t="s">
        <v>25</v>
      </c>
      <c r="DW12" s="10" t="s">
        <v>482</v>
      </c>
      <c r="DX12" s="10" t="s">
        <v>270</v>
      </c>
      <c r="DY12" s="9" t="s">
        <v>32</v>
      </c>
      <c r="DZ12" s="10" t="s">
        <v>155</v>
      </c>
      <c r="EA12" s="10" t="s">
        <v>155</v>
      </c>
      <c r="EB12" s="9" t="s">
        <v>1146</v>
      </c>
      <c r="EC12" s="9" t="s">
        <v>332</v>
      </c>
      <c r="ED12" s="10" t="s">
        <v>482</v>
      </c>
      <c r="EE12" s="9"/>
      <c r="EF12" s="10" t="s">
        <v>483</v>
      </c>
      <c r="EG12" s="10" t="s">
        <v>16</v>
      </c>
      <c r="EH12" s="10" t="s">
        <v>16</v>
      </c>
      <c r="EI12" s="9" t="s">
        <v>31</v>
      </c>
      <c r="EJ12" s="10" t="s">
        <v>155</v>
      </c>
      <c r="EK12" s="10" t="s">
        <v>155</v>
      </c>
      <c r="EL12" s="9" t="s">
        <v>25</v>
      </c>
      <c r="EM12" s="10" t="s">
        <v>482</v>
      </c>
      <c r="EN12" s="10" t="s">
        <v>270</v>
      </c>
      <c r="EO12" s="9" t="s">
        <v>32</v>
      </c>
      <c r="EP12" s="10" t="s">
        <v>155</v>
      </c>
      <c r="EQ12" s="10" t="s">
        <v>155</v>
      </c>
    </row>
    <row r="13" spans="1:147" ht="16" thickBot="1">
      <c r="A13" s="9" t="s">
        <v>158</v>
      </c>
      <c r="B13" s="16" t="s">
        <v>412</v>
      </c>
      <c r="C13" s="9" t="s">
        <v>389</v>
      </c>
      <c r="D13" s="5"/>
      <c r="E13" s="9" t="s">
        <v>105</v>
      </c>
      <c r="F13" s="10" t="s">
        <v>484</v>
      </c>
      <c r="G13" s="9"/>
      <c r="H13" s="10" t="s">
        <v>159</v>
      </c>
      <c r="I13" s="9"/>
      <c r="J13" s="10" t="s">
        <v>159</v>
      </c>
      <c r="K13" s="9" t="s">
        <v>107</v>
      </c>
      <c r="L13" s="9"/>
      <c r="M13" s="10" t="s">
        <v>196</v>
      </c>
      <c r="N13" s="10" t="s">
        <v>195</v>
      </c>
      <c r="O13" s="9"/>
      <c r="P13" s="9"/>
      <c r="Q13" s="9"/>
      <c r="R13" s="10" t="s">
        <v>159</v>
      </c>
      <c r="S13" s="9"/>
      <c r="T13" s="9" t="s">
        <v>155</v>
      </c>
      <c r="U13" s="9" t="s">
        <v>121</v>
      </c>
      <c r="V13" s="9" t="s">
        <v>155</v>
      </c>
      <c r="W13" s="9" t="s">
        <v>121</v>
      </c>
      <c r="X13" s="10" t="s">
        <v>18</v>
      </c>
      <c r="Y13" s="10" t="s">
        <v>16</v>
      </c>
      <c r="Z13" s="9" t="s">
        <v>121</v>
      </c>
      <c r="AA13" s="9" t="s">
        <v>121</v>
      </c>
      <c r="AB13" s="9" t="s">
        <v>121</v>
      </c>
      <c r="AC13" s="9" t="s">
        <v>121</v>
      </c>
      <c r="AD13" s="9"/>
      <c r="AE13" s="10" t="s">
        <v>487</v>
      </c>
      <c r="AF13" s="10" t="s">
        <v>206</v>
      </c>
      <c r="AG13" s="9"/>
      <c r="AH13" s="9"/>
      <c r="AI13" s="9"/>
      <c r="AJ13" s="9"/>
      <c r="AK13" s="9"/>
      <c r="AL13" s="9"/>
      <c r="AM13" s="9"/>
      <c r="AN13" s="9"/>
      <c r="AO13" s="9"/>
      <c r="AP13" s="9"/>
      <c r="AQ13" s="9" t="s">
        <v>107</v>
      </c>
      <c r="AR13" s="9"/>
      <c r="AS13" s="9" t="s">
        <v>108</v>
      </c>
      <c r="AT13" s="10" t="s">
        <v>489</v>
      </c>
      <c r="AU13" s="10" t="s">
        <v>444</v>
      </c>
      <c r="AV13" s="10" t="s">
        <v>274</v>
      </c>
      <c r="AW13" s="10" t="s">
        <v>155</v>
      </c>
      <c r="AX13" s="9" t="s">
        <v>109</v>
      </c>
      <c r="AY13" s="10" t="s">
        <v>492</v>
      </c>
      <c r="AZ13" s="10" t="s">
        <v>151</v>
      </c>
      <c r="BA13" s="10" t="s">
        <v>323</v>
      </c>
      <c r="BB13" s="10" t="s">
        <v>493</v>
      </c>
      <c r="BC13" s="10" t="s">
        <v>274</v>
      </c>
      <c r="BD13" s="10" t="s">
        <v>494</v>
      </c>
      <c r="BE13" s="10" t="s">
        <v>495</v>
      </c>
      <c r="BF13" s="9"/>
      <c r="BG13" s="9"/>
      <c r="BH13" s="9" t="s">
        <v>107</v>
      </c>
      <c r="BI13" s="9"/>
      <c r="BJ13" s="9" t="s">
        <v>130</v>
      </c>
      <c r="BK13" s="9" t="s">
        <v>130</v>
      </c>
      <c r="BL13" s="9"/>
      <c r="BM13" s="9" t="s">
        <v>130</v>
      </c>
      <c r="BN13" s="9" t="s">
        <v>130</v>
      </c>
      <c r="BO13" s="9" t="s">
        <v>130</v>
      </c>
      <c r="BP13" s="9" t="s">
        <v>131</v>
      </c>
      <c r="BQ13" s="9" t="s">
        <v>131</v>
      </c>
      <c r="BR13" s="9" t="s">
        <v>131</v>
      </c>
      <c r="BS13" s="10" t="s">
        <v>498</v>
      </c>
      <c r="BT13" s="10" t="s">
        <v>487</v>
      </c>
      <c r="BU13" s="10" t="s">
        <v>499</v>
      </c>
      <c r="BV13" s="10" t="s">
        <v>500</v>
      </c>
      <c r="BW13" s="10" t="s">
        <v>206</v>
      </c>
      <c r="BX13" s="10" t="s">
        <v>501</v>
      </c>
      <c r="BY13" s="9" t="s">
        <v>131</v>
      </c>
      <c r="BZ13" s="9" t="s">
        <v>131</v>
      </c>
      <c r="CA13" s="9" t="s">
        <v>131</v>
      </c>
      <c r="CB13" s="9" t="s">
        <v>131</v>
      </c>
      <c r="CC13" s="9" t="s">
        <v>131</v>
      </c>
      <c r="CD13" s="9" t="s">
        <v>131</v>
      </c>
      <c r="CE13" s="10" t="s">
        <v>453</v>
      </c>
      <c r="CF13" s="9" t="s">
        <v>131</v>
      </c>
      <c r="CG13" s="10" t="s">
        <v>453</v>
      </c>
      <c r="CH13" s="9" t="s">
        <v>131</v>
      </c>
      <c r="CI13" s="9" t="s">
        <v>131</v>
      </c>
      <c r="CJ13" s="9" t="s">
        <v>131</v>
      </c>
      <c r="CK13" s="9" t="s">
        <v>131</v>
      </c>
      <c r="CL13" s="9" t="s">
        <v>131</v>
      </c>
      <c r="CM13" s="9" t="s">
        <v>131</v>
      </c>
      <c r="CN13" s="25" t="s">
        <v>137</v>
      </c>
      <c r="CO13" s="9" t="s">
        <v>330</v>
      </c>
      <c r="CP13" s="10" t="s">
        <v>505</v>
      </c>
      <c r="CQ13" s="9"/>
      <c r="CR13" s="10" t="s">
        <v>492</v>
      </c>
      <c r="CS13" s="10" t="s">
        <v>151</v>
      </c>
      <c r="CT13" s="9" t="s">
        <v>140</v>
      </c>
      <c r="CU13" s="9"/>
      <c r="CV13" s="9"/>
      <c r="CW13" s="9"/>
      <c r="CX13" s="9"/>
      <c r="CY13" s="9"/>
      <c r="CZ13" s="9" t="s">
        <v>130</v>
      </c>
      <c r="DA13" s="9" t="s">
        <v>130</v>
      </c>
      <c r="DB13" s="10" t="s">
        <v>492</v>
      </c>
      <c r="DC13" s="9" t="s">
        <v>31</v>
      </c>
      <c r="DD13" s="10" t="s">
        <v>155</v>
      </c>
      <c r="DE13" s="10" t="s">
        <v>155</v>
      </c>
      <c r="DF13" s="9" t="s">
        <v>26</v>
      </c>
      <c r="DG13" s="10" t="s">
        <v>512</v>
      </c>
      <c r="DH13" s="10" t="s">
        <v>513</v>
      </c>
      <c r="DI13" s="9" t="s">
        <v>27</v>
      </c>
      <c r="DJ13" s="10" t="s">
        <v>512</v>
      </c>
      <c r="DK13" s="10" t="s">
        <v>514</v>
      </c>
      <c r="DL13" s="9" t="s">
        <v>115</v>
      </c>
      <c r="DM13" s="9" t="s">
        <v>333</v>
      </c>
      <c r="DN13" s="10" t="s">
        <v>510</v>
      </c>
      <c r="DO13" s="9"/>
      <c r="DP13" s="10" t="s">
        <v>367</v>
      </c>
      <c r="DQ13" s="10" t="s">
        <v>151</v>
      </c>
      <c r="DR13" s="10" t="s">
        <v>151</v>
      </c>
      <c r="DS13" s="9" t="s">
        <v>31</v>
      </c>
      <c r="DT13" s="10" t="s">
        <v>155</v>
      </c>
      <c r="DU13" s="10" t="s">
        <v>155</v>
      </c>
      <c r="DV13" s="9" t="s">
        <v>26</v>
      </c>
      <c r="DW13" s="10" t="s">
        <v>510</v>
      </c>
      <c r="DX13" s="10" t="s">
        <v>511</v>
      </c>
      <c r="DY13" s="9" t="s">
        <v>27</v>
      </c>
      <c r="DZ13" s="10" t="s">
        <v>155</v>
      </c>
      <c r="EA13" s="10" t="s">
        <v>155</v>
      </c>
      <c r="EB13" s="9"/>
      <c r="EC13" s="9"/>
      <c r="ED13" s="9"/>
      <c r="EE13" s="9"/>
      <c r="EF13" s="9"/>
      <c r="EG13" s="9" t="s">
        <v>130</v>
      </c>
      <c r="EH13" s="9" t="s">
        <v>130</v>
      </c>
      <c r="EI13" s="9"/>
      <c r="EJ13" s="9"/>
      <c r="EK13" s="9"/>
      <c r="EL13" s="9"/>
      <c r="EM13" s="9"/>
      <c r="EN13" s="9"/>
      <c r="EO13" s="9"/>
      <c r="EP13" s="9"/>
      <c r="EQ13" s="9"/>
    </row>
    <row r="14" spans="1:147" ht="16" thickBot="1">
      <c r="A14" s="9" t="s">
        <v>158</v>
      </c>
      <c r="B14" s="16" t="s">
        <v>216</v>
      </c>
      <c r="C14" s="9" t="s">
        <v>390</v>
      </c>
      <c r="D14" s="5"/>
      <c r="E14" s="9" t="s">
        <v>117</v>
      </c>
      <c r="F14" s="10" t="s">
        <v>485</v>
      </c>
      <c r="G14" s="9"/>
      <c r="H14" s="9"/>
      <c r="I14" s="10" t="s">
        <v>159</v>
      </c>
      <c r="J14" s="9"/>
      <c r="K14" s="9" t="s">
        <v>106</v>
      </c>
      <c r="L14" s="9"/>
      <c r="M14" s="9"/>
      <c r="N14" s="10" t="s">
        <v>196</v>
      </c>
      <c r="O14" s="9"/>
      <c r="P14" s="10" t="s">
        <v>195</v>
      </c>
      <c r="Q14" s="10" t="s">
        <v>159</v>
      </c>
      <c r="R14" s="9"/>
      <c r="S14" s="9"/>
      <c r="T14" s="9" t="s">
        <v>121</v>
      </c>
      <c r="U14" s="9" t="s">
        <v>155</v>
      </c>
      <c r="V14" s="9" t="s">
        <v>121</v>
      </c>
      <c r="W14" s="9" t="s">
        <v>121</v>
      </c>
      <c r="X14" s="9" t="s">
        <v>121</v>
      </c>
      <c r="Y14" s="9" t="s">
        <v>121</v>
      </c>
      <c r="Z14" s="10" t="s">
        <v>203</v>
      </c>
      <c r="AA14" s="10" t="s">
        <v>486</v>
      </c>
      <c r="AB14" s="9" t="s">
        <v>121</v>
      </c>
      <c r="AC14" s="9" t="s">
        <v>121</v>
      </c>
      <c r="AD14" s="9"/>
      <c r="AE14" s="9"/>
      <c r="AF14" s="10" t="s">
        <v>274</v>
      </c>
      <c r="AG14" s="9"/>
      <c r="AH14" s="10" t="s">
        <v>488</v>
      </c>
      <c r="AI14" s="9"/>
      <c r="AJ14" s="9"/>
      <c r="AK14" s="9"/>
      <c r="AL14" s="9"/>
      <c r="AM14" s="9"/>
      <c r="AN14" s="9"/>
      <c r="AO14" s="9"/>
      <c r="AP14" s="9"/>
      <c r="AQ14" s="9" t="s">
        <v>107</v>
      </c>
      <c r="AR14" s="9"/>
      <c r="AS14" s="9" t="s">
        <v>108</v>
      </c>
      <c r="AT14" s="10" t="s">
        <v>490</v>
      </c>
      <c r="AU14" s="10" t="s">
        <v>17</v>
      </c>
      <c r="AV14" s="10" t="s">
        <v>491</v>
      </c>
      <c r="AW14" s="10" t="s">
        <v>155</v>
      </c>
      <c r="AX14" s="9" t="s">
        <v>109</v>
      </c>
      <c r="AY14" s="10" t="s">
        <v>436</v>
      </c>
      <c r="AZ14" s="10" t="s">
        <v>368</v>
      </c>
      <c r="BA14" s="10" t="s">
        <v>497</v>
      </c>
      <c r="BB14" s="10" t="s">
        <v>325</v>
      </c>
      <c r="BC14" s="10" t="s">
        <v>491</v>
      </c>
      <c r="BD14" s="10" t="s">
        <v>438</v>
      </c>
      <c r="BE14" s="10" t="s">
        <v>496</v>
      </c>
      <c r="BF14" s="9"/>
      <c r="BG14" s="9" t="s">
        <v>107</v>
      </c>
      <c r="BH14" s="9" t="s">
        <v>107</v>
      </c>
      <c r="BI14" s="9" t="s">
        <v>107</v>
      </c>
      <c r="BJ14" s="9" t="s">
        <v>130</v>
      </c>
      <c r="BK14" s="9" t="s">
        <v>130</v>
      </c>
      <c r="BL14" s="9"/>
      <c r="BM14" s="9" t="s">
        <v>107</v>
      </c>
      <c r="BN14" s="9" t="s">
        <v>130</v>
      </c>
      <c r="BO14" s="9"/>
      <c r="BP14" s="9" t="s">
        <v>131</v>
      </c>
      <c r="BQ14" s="9" t="s">
        <v>131</v>
      </c>
      <c r="BR14" s="9" t="s">
        <v>131</v>
      </c>
      <c r="BS14" s="9" t="s">
        <v>131</v>
      </c>
      <c r="BT14" s="9" t="s">
        <v>131</v>
      </c>
      <c r="BU14" s="9" t="s">
        <v>131</v>
      </c>
      <c r="BV14" s="10" t="s">
        <v>232</v>
      </c>
      <c r="BW14" s="10" t="s">
        <v>274</v>
      </c>
      <c r="BX14" s="10" t="s">
        <v>502</v>
      </c>
      <c r="BY14" s="9" t="s">
        <v>131</v>
      </c>
      <c r="BZ14" s="9" t="s">
        <v>131</v>
      </c>
      <c r="CA14" s="9" t="s">
        <v>131</v>
      </c>
      <c r="CB14" s="10" t="s">
        <v>232</v>
      </c>
      <c r="CC14" s="10" t="s">
        <v>488</v>
      </c>
      <c r="CD14" s="10" t="s">
        <v>503</v>
      </c>
      <c r="CE14" s="9" t="s">
        <v>131</v>
      </c>
      <c r="CF14" s="9" t="s">
        <v>131</v>
      </c>
      <c r="CG14" s="9" t="s">
        <v>131</v>
      </c>
      <c r="CH14" s="10" t="s">
        <v>504</v>
      </c>
      <c r="CI14" s="9" t="s">
        <v>131</v>
      </c>
      <c r="CJ14" s="10" t="s">
        <v>504</v>
      </c>
      <c r="CK14" s="9" t="s">
        <v>131</v>
      </c>
      <c r="CL14" s="9" t="s">
        <v>131</v>
      </c>
      <c r="CM14" s="9" t="s">
        <v>131</v>
      </c>
      <c r="CN14" s="25" t="s">
        <v>137</v>
      </c>
      <c r="CO14" s="9" t="s">
        <v>330</v>
      </c>
      <c r="CP14" s="10" t="s">
        <v>506</v>
      </c>
      <c r="CQ14" s="9"/>
      <c r="CR14" s="10" t="s">
        <v>507</v>
      </c>
      <c r="CS14" s="10" t="s">
        <v>368</v>
      </c>
      <c r="CT14" s="9" t="s">
        <v>140</v>
      </c>
      <c r="CU14" s="26" t="s">
        <v>133</v>
      </c>
      <c r="CV14" s="9" t="s">
        <v>403</v>
      </c>
      <c r="CW14" s="10" t="s">
        <v>507</v>
      </c>
      <c r="CX14" s="9"/>
      <c r="CY14" s="10" t="s">
        <v>508</v>
      </c>
      <c r="CZ14" s="10" t="s">
        <v>368</v>
      </c>
      <c r="DA14" s="10" t="s">
        <v>368</v>
      </c>
      <c r="DB14" s="10" t="s">
        <v>509</v>
      </c>
      <c r="DC14" s="9" t="s">
        <v>30</v>
      </c>
      <c r="DD14" s="10" t="s">
        <v>155</v>
      </c>
      <c r="DE14" s="10" t="s">
        <v>155</v>
      </c>
      <c r="DF14" s="9" t="s">
        <v>27</v>
      </c>
      <c r="DG14" s="10" t="s">
        <v>515</v>
      </c>
      <c r="DH14" s="10" t="s">
        <v>270</v>
      </c>
      <c r="DI14" s="9" t="s">
        <v>29</v>
      </c>
      <c r="DJ14" s="10" t="s">
        <v>515</v>
      </c>
      <c r="DK14" s="10" t="s">
        <v>516</v>
      </c>
      <c r="DL14" s="9"/>
      <c r="DM14" s="9"/>
      <c r="DN14" s="9"/>
      <c r="DO14" s="9"/>
      <c r="DP14" s="9"/>
      <c r="DQ14" s="9" t="s">
        <v>130</v>
      </c>
      <c r="DR14" s="9" t="s">
        <v>130</v>
      </c>
      <c r="DS14" s="9"/>
      <c r="DT14" s="9"/>
      <c r="DU14" s="9"/>
      <c r="DV14" s="9"/>
      <c r="DW14" s="9"/>
      <c r="DX14" s="9"/>
      <c r="DY14" s="9"/>
      <c r="DZ14" s="9"/>
      <c r="EA14" s="9"/>
      <c r="EB14" s="9"/>
      <c r="EC14" s="9"/>
      <c r="ED14" s="9"/>
      <c r="EE14" s="9"/>
      <c r="EF14" s="9"/>
      <c r="EG14" s="9" t="s">
        <v>130</v>
      </c>
      <c r="EH14" s="9" t="s">
        <v>130</v>
      </c>
      <c r="EI14" s="9"/>
      <c r="EJ14" s="9"/>
      <c r="EK14" s="9"/>
      <c r="EL14" s="9"/>
      <c r="EM14" s="9"/>
      <c r="EN14" s="9"/>
      <c r="EO14" s="9"/>
      <c r="EP14" s="9"/>
      <c r="EQ14" s="9"/>
    </row>
    <row r="15" spans="1:147" ht="16" thickBot="1">
      <c r="A15" s="9" t="s">
        <v>158</v>
      </c>
      <c r="B15" s="16" t="s">
        <v>493</v>
      </c>
      <c r="C15" s="9" t="s">
        <v>517</v>
      </c>
      <c r="D15" s="5"/>
      <c r="E15" s="9" t="s">
        <v>117</v>
      </c>
      <c r="F15" s="10" t="s">
        <v>520</v>
      </c>
      <c r="G15" s="9"/>
      <c r="H15" s="10" t="s">
        <v>159</v>
      </c>
      <c r="I15" s="9"/>
      <c r="J15" s="9"/>
      <c r="K15" s="9" t="s">
        <v>107</v>
      </c>
      <c r="L15" s="9"/>
      <c r="M15" s="10" t="s">
        <v>159</v>
      </c>
      <c r="N15" s="10" t="s">
        <v>196</v>
      </c>
      <c r="O15" s="9"/>
      <c r="P15" s="10" t="s">
        <v>195</v>
      </c>
      <c r="Q15" s="9"/>
      <c r="R15" s="9"/>
      <c r="S15" s="9"/>
      <c r="T15" s="10" t="s">
        <v>9</v>
      </c>
      <c r="U15" s="9" t="s">
        <v>121</v>
      </c>
      <c r="V15" s="9" t="s">
        <v>121</v>
      </c>
      <c r="W15" s="10" t="s">
        <v>151</v>
      </c>
      <c r="X15" s="9" t="s">
        <v>121</v>
      </c>
      <c r="Y15" s="9" t="s">
        <v>121</v>
      </c>
      <c r="Z15" s="9" t="s">
        <v>121</v>
      </c>
      <c r="AA15" s="9" t="s">
        <v>121</v>
      </c>
      <c r="AB15" s="9" t="s">
        <v>121</v>
      </c>
      <c r="AC15" s="9" t="s">
        <v>121</v>
      </c>
      <c r="AD15" s="9"/>
      <c r="AE15" s="10" t="s">
        <v>206</v>
      </c>
      <c r="AF15" s="9"/>
      <c r="AG15" s="9"/>
      <c r="AH15" s="9"/>
      <c r="AI15" s="9"/>
      <c r="AJ15" s="9"/>
      <c r="AK15" s="9"/>
      <c r="AL15" s="9"/>
      <c r="AM15" s="9"/>
      <c r="AN15" s="9"/>
      <c r="AO15" s="9"/>
      <c r="AP15" s="9"/>
      <c r="AQ15" s="9" t="s">
        <v>107</v>
      </c>
      <c r="AR15" s="9"/>
      <c r="AS15" s="9" t="s">
        <v>108</v>
      </c>
      <c r="AT15" s="10" t="s">
        <v>207</v>
      </c>
      <c r="AU15" s="10" t="s">
        <v>17</v>
      </c>
      <c r="AV15" s="10" t="s">
        <v>437</v>
      </c>
      <c r="AW15" s="10" t="s">
        <v>155</v>
      </c>
      <c r="AX15" s="9" t="s">
        <v>109</v>
      </c>
      <c r="AY15" s="10" t="s">
        <v>522</v>
      </c>
      <c r="AZ15" s="10" t="s">
        <v>219</v>
      </c>
      <c r="BA15" s="9"/>
      <c r="BB15" s="10" t="s">
        <v>324</v>
      </c>
      <c r="BC15" s="10" t="s">
        <v>437</v>
      </c>
      <c r="BD15" s="10" t="s">
        <v>319</v>
      </c>
      <c r="BE15" s="10" t="s">
        <v>17</v>
      </c>
      <c r="BF15" s="9"/>
      <c r="BG15" s="9"/>
      <c r="BH15" s="9"/>
      <c r="BI15" s="9"/>
      <c r="BJ15" s="9" t="s">
        <v>130</v>
      </c>
      <c r="BK15" s="9" t="s">
        <v>130</v>
      </c>
      <c r="BL15" s="9" t="s">
        <v>130</v>
      </c>
      <c r="BM15" s="9" t="s">
        <v>130</v>
      </c>
      <c r="BN15" s="9" t="s">
        <v>130</v>
      </c>
      <c r="BO15" s="9" t="s">
        <v>130</v>
      </c>
      <c r="BP15" s="9" t="s">
        <v>131</v>
      </c>
      <c r="BQ15" s="9" t="s">
        <v>131</v>
      </c>
      <c r="BR15" s="9" t="s">
        <v>131</v>
      </c>
      <c r="BS15" s="10" t="s">
        <v>523</v>
      </c>
      <c r="BT15" s="10" t="s">
        <v>206</v>
      </c>
      <c r="BU15" s="10" t="s">
        <v>524</v>
      </c>
      <c r="BV15" s="10" t="s">
        <v>232</v>
      </c>
      <c r="BW15" s="9" t="s">
        <v>131</v>
      </c>
      <c r="BX15" s="10" t="s">
        <v>232</v>
      </c>
      <c r="BY15" s="9" t="s">
        <v>131</v>
      </c>
      <c r="BZ15" s="9" t="s">
        <v>131</v>
      </c>
      <c r="CA15" s="9" t="s">
        <v>131</v>
      </c>
      <c r="CB15" s="10" t="s">
        <v>232</v>
      </c>
      <c r="CC15" s="9" t="s">
        <v>131</v>
      </c>
      <c r="CD15" s="10" t="s">
        <v>232</v>
      </c>
      <c r="CE15" s="9" t="s">
        <v>131</v>
      </c>
      <c r="CF15" s="9" t="s">
        <v>131</v>
      </c>
      <c r="CG15" s="9" t="s">
        <v>131</v>
      </c>
      <c r="CH15" s="9" t="s">
        <v>131</v>
      </c>
      <c r="CI15" s="9" t="s">
        <v>131</v>
      </c>
      <c r="CJ15" s="9" t="s">
        <v>131</v>
      </c>
      <c r="CK15" s="9" t="s">
        <v>131</v>
      </c>
      <c r="CL15" s="9" t="s">
        <v>131</v>
      </c>
      <c r="CM15" s="9" t="s">
        <v>131</v>
      </c>
      <c r="CN15" s="25" t="s">
        <v>137</v>
      </c>
      <c r="CO15" s="9" t="s">
        <v>330</v>
      </c>
      <c r="CP15" s="10" t="s">
        <v>529</v>
      </c>
      <c r="CQ15" s="9"/>
      <c r="CR15" s="10" t="s">
        <v>522</v>
      </c>
      <c r="CS15" s="10" t="s">
        <v>530</v>
      </c>
      <c r="CT15" s="9" t="s">
        <v>140</v>
      </c>
      <c r="CU15" s="9"/>
      <c r="CV15" s="9"/>
      <c r="CW15" s="9"/>
      <c r="CX15" s="9"/>
      <c r="CY15" s="9"/>
      <c r="CZ15" s="9"/>
      <c r="DA15" s="9"/>
      <c r="DB15" s="10" t="s">
        <v>522</v>
      </c>
      <c r="DC15" s="9" t="s">
        <v>26</v>
      </c>
      <c r="DD15" s="10" t="s">
        <v>534</v>
      </c>
      <c r="DE15" s="10" t="s">
        <v>536</v>
      </c>
      <c r="DF15" s="9" t="s">
        <v>27</v>
      </c>
      <c r="DG15" s="10" t="s">
        <v>534</v>
      </c>
      <c r="DH15" s="10" t="s">
        <v>538</v>
      </c>
      <c r="DI15" s="9" t="s">
        <v>29</v>
      </c>
      <c r="DJ15" s="10" t="s">
        <v>534</v>
      </c>
      <c r="DK15" s="10" t="s">
        <v>538</v>
      </c>
      <c r="DL15" s="9" t="s">
        <v>115</v>
      </c>
      <c r="DM15" s="9" t="s">
        <v>333</v>
      </c>
      <c r="DN15" s="10" t="s">
        <v>510</v>
      </c>
      <c r="DO15" s="9"/>
      <c r="DP15" s="10" t="s">
        <v>540</v>
      </c>
      <c r="DQ15" s="10" t="s">
        <v>220</v>
      </c>
      <c r="DR15" s="10" t="s">
        <v>220</v>
      </c>
      <c r="DS15" s="9" t="s">
        <v>26</v>
      </c>
      <c r="DT15" s="10" t="s">
        <v>510</v>
      </c>
      <c r="DU15" s="10" t="s">
        <v>541</v>
      </c>
      <c r="DV15" s="9" t="s">
        <v>27</v>
      </c>
      <c r="DW15" s="10" t="s">
        <v>155</v>
      </c>
      <c r="DX15" s="10" t="s">
        <v>155</v>
      </c>
      <c r="DY15" s="9" t="s">
        <v>29</v>
      </c>
      <c r="DZ15" s="10" t="s">
        <v>155</v>
      </c>
      <c r="EA15" s="10" t="s">
        <v>155</v>
      </c>
      <c r="EB15" s="9"/>
      <c r="EC15" s="9"/>
      <c r="ED15" s="9"/>
      <c r="EE15" s="9"/>
      <c r="EF15" s="9"/>
      <c r="EG15" s="9"/>
      <c r="EH15" s="9"/>
      <c r="EI15" s="9"/>
      <c r="EJ15" s="9"/>
      <c r="EK15" s="9"/>
      <c r="EL15" s="9"/>
      <c r="EM15" s="9"/>
      <c r="EN15" s="9"/>
      <c r="EO15" s="9"/>
      <c r="EP15" s="9"/>
      <c r="EQ15" s="9"/>
    </row>
    <row r="16" spans="1:147" ht="17" thickBot="1">
      <c r="A16" s="9" t="s">
        <v>158</v>
      </c>
      <c r="B16" s="16" t="s">
        <v>215</v>
      </c>
      <c r="C16" s="9" t="s">
        <v>518</v>
      </c>
      <c r="D16" s="5"/>
      <c r="E16" s="9" t="s">
        <v>105</v>
      </c>
      <c r="F16" s="10" t="s">
        <v>521</v>
      </c>
      <c r="G16" s="9"/>
      <c r="H16" s="9"/>
      <c r="I16" s="9"/>
      <c r="J16" s="10" t="s">
        <v>159</v>
      </c>
      <c r="K16" s="9" t="s">
        <v>107</v>
      </c>
      <c r="L16" s="10" t="s">
        <v>159</v>
      </c>
      <c r="M16" s="10" t="s">
        <v>196</v>
      </c>
      <c r="N16" s="10" t="s">
        <v>195</v>
      </c>
      <c r="O16" s="9"/>
      <c r="P16" s="9"/>
      <c r="Q16" s="9"/>
      <c r="R16" s="9"/>
      <c r="S16" s="9"/>
      <c r="T16" s="9" t="s">
        <v>121</v>
      </c>
      <c r="U16" s="9" t="s">
        <v>121</v>
      </c>
      <c r="V16" s="10" t="s">
        <v>17</v>
      </c>
      <c r="W16" s="10" t="s">
        <v>151</v>
      </c>
      <c r="X16" s="9" t="s">
        <v>121</v>
      </c>
      <c r="Y16" s="9" t="s">
        <v>121</v>
      </c>
      <c r="Z16" s="9" t="s">
        <v>121</v>
      </c>
      <c r="AA16" s="9" t="s">
        <v>121</v>
      </c>
      <c r="AB16" s="9" t="s">
        <v>121</v>
      </c>
      <c r="AC16" s="9" t="s">
        <v>121</v>
      </c>
      <c r="AD16" s="9"/>
      <c r="AE16" s="9"/>
      <c r="AF16" s="9"/>
      <c r="AG16" s="9"/>
      <c r="AH16" s="9"/>
      <c r="AI16" s="9"/>
      <c r="AJ16" s="9"/>
      <c r="AK16" s="9"/>
      <c r="AL16" s="9"/>
      <c r="AM16" s="9"/>
      <c r="AN16" s="9"/>
      <c r="AO16" s="9"/>
      <c r="AP16" s="9"/>
      <c r="AQ16" s="9" t="s">
        <v>107</v>
      </c>
      <c r="AR16" s="9"/>
      <c r="AS16" s="9" t="s">
        <v>108</v>
      </c>
      <c r="AT16" s="10" t="s">
        <v>319</v>
      </c>
      <c r="AU16" s="10" t="s">
        <v>9</v>
      </c>
      <c r="AV16" s="10" t="s">
        <v>18</v>
      </c>
      <c r="AW16" s="10" t="s">
        <v>155</v>
      </c>
      <c r="AX16" s="9" t="s">
        <v>109</v>
      </c>
      <c r="AY16" s="10" t="s">
        <v>466</v>
      </c>
      <c r="AZ16" s="18" t="s">
        <v>368</v>
      </c>
      <c r="BA16" s="9"/>
      <c r="BB16" s="10" t="s">
        <v>325</v>
      </c>
      <c r="BC16" s="10" t="s">
        <v>18</v>
      </c>
      <c r="BD16" s="10" t="s">
        <v>153</v>
      </c>
      <c r="BE16" s="10" t="s">
        <v>214</v>
      </c>
      <c r="BF16" s="9"/>
      <c r="BG16" s="9" t="s">
        <v>107</v>
      </c>
      <c r="BH16" s="9"/>
      <c r="BI16" s="9"/>
      <c r="BJ16" s="9" t="s">
        <v>130</v>
      </c>
      <c r="BK16" s="9" t="s">
        <v>130</v>
      </c>
      <c r="BL16" s="9"/>
      <c r="BM16" s="9" t="s">
        <v>130</v>
      </c>
      <c r="BN16" s="9" t="s">
        <v>130</v>
      </c>
      <c r="BO16" s="9" t="s">
        <v>130</v>
      </c>
      <c r="BP16" s="10" t="s">
        <v>525</v>
      </c>
      <c r="BQ16" s="9" t="s">
        <v>131</v>
      </c>
      <c r="BR16" s="10" t="s">
        <v>525</v>
      </c>
      <c r="BS16" s="10" t="s">
        <v>526</v>
      </c>
      <c r="BT16" s="9" t="s">
        <v>131</v>
      </c>
      <c r="BU16" s="10" t="s">
        <v>526</v>
      </c>
      <c r="BV16" s="10" t="s">
        <v>527</v>
      </c>
      <c r="BW16" s="9" t="s">
        <v>131</v>
      </c>
      <c r="BX16" s="10" t="s">
        <v>527</v>
      </c>
      <c r="BY16" s="9" t="s">
        <v>131</v>
      </c>
      <c r="BZ16" s="9" t="s">
        <v>131</v>
      </c>
      <c r="CA16" s="9" t="s">
        <v>131</v>
      </c>
      <c r="CB16" s="9" t="s">
        <v>131</v>
      </c>
      <c r="CC16" s="9" t="s">
        <v>131</v>
      </c>
      <c r="CD16" s="9" t="s">
        <v>131</v>
      </c>
      <c r="CE16" s="9" t="s">
        <v>131</v>
      </c>
      <c r="CF16" s="9" t="s">
        <v>131</v>
      </c>
      <c r="CG16" s="9" t="s">
        <v>131</v>
      </c>
      <c r="CH16" s="9" t="s">
        <v>131</v>
      </c>
      <c r="CI16" s="9" t="s">
        <v>131</v>
      </c>
      <c r="CJ16" s="9" t="s">
        <v>131</v>
      </c>
      <c r="CK16" s="9" t="s">
        <v>131</v>
      </c>
      <c r="CL16" s="9" t="s">
        <v>131</v>
      </c>
      <c r="CM16" s="9" t="s">
        <v>131</v>
      </c>
      <c r="CN16" s="25" t="s">
        <v>137</v>
      </c>
      <c r="CO16" s="9" t="s">
        <v>330</v>
      </c>
      <c r="CP16" s="10" t="s">
        <v>528</v>
      </c>
      <c r="CQ16" s="9"/>
      <c r="CR16" s="10" t="s">
        <v>531</v>
      </c>
      <c r="CS16" s="10" t="s">
        <v>368</v>
      </c>
      <c r="CT16" s="9" t="s">
        <v>140</v>
      </c>
      <c r="CU16" s="26" t="s">
        <v>133</v>
      </c>
      <c r="CV16" s="9" t="s">
        <v>403</v>
      </c>
      <c r="CW16" s="10" t="s">
        <v>531</v>
      </c>
      <c r="CX16" s="9"/>
      <c r="CY16" s="10" t="s">
        <v>532</v>
      </c>
      <c r="CZ16" s="10" t="s">
        <v>368</v>
      </c>
      <c r="DA16" s="10" t="s">
        <v>368</v>
      </c>
      <c r="DB16" s="10" t="s">
        <v>533</v>
      </c>
      <c r="DC16" s="9" t="s">
        <v>25</v>
      </c>
      <c r="DD16" s="10" t="s">
        <v>535</v>
      </c>
      <c r="DE16" s="10" t="s">
        <v>270</v>
      </c>
      <c r="DF16" s="9" t="s">
        <v>26</v>
      </c>
      <c r="DG16" s="10" t="s">
        <v>535</v>
      </c>
      <c r="DH16" s="10" t="s">
        <v>537</v>
      </c>
      <c r="DI16" s="9" t="s">
        <v>27</v>
      </c>
      <c r="DJ16" s="10" t="s">
        <v>535</v>
      </c>
      <c r="DK16" s="10" t="s">
        <v>539</v>
      </c>
      <c r="DL16" s="9" t="s">
        <v>115</v>
      </c>
      <c r="DM16" s="9" t="s">
        <v>333</v>
      </c>
      <c r="DN16" s="10" t="s">
        <v>510</v>
      </c>
      <c r="DO16" s="9"/>
      <c r="DP16" s="10" t="s">
        <v>542</v>
      </c>
      <c r="DQ16" s="10" t="s">
        <v>156</v>
      </c>
      <c r="DR16" s="10" t="s">
        <v>156</v>
      </c>
      <c r="DS16" s="9" t="s">
        <v>25</v>
      </c>
      <c r="DT16" s="10" t="s">
        <v>510</v>
      </c>
      <c r="DU16" s="10" t="s">
        <v>543</v>
      </c>
      <c r="DV16" s="9" t="s">
        <v>26</v>
      </c>
      <c r="DW16" s="10" t="s">
        <v>510</v>
      </c>
      <c r="DX16" s="10" t="s">
        <v>544</v>
      </c>
      <c r="DY16" s="9" t="s">
        <v>27</v>
      </c>
      <c r="DZ16" s="10" t="s">
        <v>155</v>
      </c>
      <c r="EA16" s="10" t="s">
        <v>155</v>
      </c>
      <c r="EB16" s="9"/>
      <c r="EC16" s="9"/>
      <c r="ED16" s="9"/>
      <c r="EE16" s="9"/>
      <c r="EF16" s="9"/>
      <c r="EG16" s="9" t="s">
        <v>130</v>
      </c>
      <c r="EH16" s="9" t="s">
        <v>130</v>
      </c>
      <c r="EI16" s="9"/>
      <c r="EJ16" s="9"/>
      <c r="EK16" s="9"/>
      <c r="EL16" s="9"/>
      <c r="EM16" s="9"/>
      <c r="EN16" s="9"/>
      <c r="EO16" s="9"/>
      <c r="EP16" s="9"/>
      <c r="EQ16" s="9"/>
    </row>
    <row r="17" spans="1:147" ht="17" thickBot="1">
      <c r="A17" s="9" t="s">
        <v>158</v>
      </c>
      <c r="B17" s="16" t="s">
        <v>217</v>
      </c>
      <c r="C17" s="9" t="s">
        <v>545</v>
      </c>
      <c r="D17" s="5"/>
      <c r="E17" s="9" t="s">
        <v>117</v>
      </c>
      <c r="F17" s="10" t="s">
        <v>550</v>
      </c>
      <c r="G17" s="9"/>
      <c r="H17" s="10" t="s">
        <v>159</v>
      </c>
      <c r="I17" s="10" t="s">
        <v>159</v>
      </c>
      <c r="J17" s="9"/>
      <c r="K17" s="9" t="s">
        <v>106</v>
      </c>
      <c r="L17" s="10" t="s">
        <v>159</v>
      </c>
      <c r="M17" s="10" t="s">
        <v>196</v>
      </c>
      <c r="N17" s="9"/>
      <c r="O17" s="9"/>
      <c r="P17" s="9"/>
      <c r="Q17" s="9"/>
      <c r="R17" s="10" t="s">
        <v>195</v>
      </c>
      <c r="S17" s="9"/>
      <c r="T17" s="10" t="s">
        <v>9</v>
      </c>
      <c r="U17" s="10" t="s">
        <v>9</v>
      </c>
      <c r="V17" s="9" t="s">
        <v>121</v>
      </c>
      <c r="W17" s="10" t="s">
        <v>151</v>
      </c>
      <c r="X17" s="10" t="s">
        <v>205</v>
      </c>
      <c r="Y17" s="10" t="s">
        <v>151</v>
      </c>
      <c r="Z17" s="9" t="s">
        <v>121</v>
      </c>
      <c r="AA17" s="9" t="s">
        <v>121</v>
      </c>
      <c r="AB17" s="9" t="s">
        <v>121</v>
      </c>
      <c r="AC17" s="9" t="s">
        <v>121</v>
      </c>
      <c r="AD17" s="9"/>
      <c r="AE17" s="9"/>
      <c r="AF17" s="9"/>
      <c r="AG17" s="9"/>
      <c r="AH17" s="9"/>
      <c r="AI17" s="9"/>
      <c r="AJ17" s="10" t="s">
        <v>206</v>
      </c>
      <c r="AK17" s="9"/>
      <c r="AL17" s="9"/>
      <c r="AM17" s="9"/>
      <c r="AN17" s="9"/>
      <c r="AO17" s="9"/>
      <c r="AP17" s="9"/>
      <c r="AQ17" s="9" t="s">
        <v>107</v>
      </c>
      <c r="AR17" s="9"/>
      <c r="AS17" s="9" t="s">
        <v>108</v>
      </c>
      <c r="AT17" s="10" t="s">
        <v>152</v>
      </c>
      <c r="AU17" s="10" t="s">
        <v>17</v>
      </c>
      <c r="AV17" s="10" t="s">
        <v>206</v>
      </c>
      <c r="AW17" s="10" t="s">
        <v>155</v>
      </c>
      <c r="AX17" s="9" t="s">
        <v>109</v>
      </c>
      <c r="AY17" s="10" t="s">
        <v>629</v>
      </c>
      <c r="AZ17" s="18" t="s">
        <v>325</v>
      </c>
      <c r="BA17" s="10" t="s">
        <v>323</v>
      </c>
      <c r="BB17" s="10" t="s">
        <v>368</v>
      </c>
      <c r="BC17" s="10" t="s">
        <v>206</v>
      </c>
      <c r="BD17" s="10" t="s">
        <v>153</v>
      </c>
      <c r="BE17" s="10" t="s">
        <v>214</v>
      </c>
      <c r="BF17" s="9"/>
      <c r="BG17" s="9"/>
      <c r="BH17" s="9"/>
      <c r="BI17" s="9"/>
      <c r="BJ17" s="9"/>
      <c r="BK17" s="9"/>
      <c r="BL17" s="9"/>
      <c r="BM17" s="9"/>
      <c r="BN17" s="9"/>
      <c r="BO17" s="9"/>
      <c r="BP17" s="10" t="s">
        <v>525</v>
      </c>
      <c r="BQ17" s="9" t="s">
        <v>131</v>
      </c>
      <c r="BR17" s="10" t="s">
        <v>525</v>
      </c>
      <c r="BS17" s="10" t="s">
        <v>630</v>
      </c>
      <c r="BT17" s="9" t="s">
        <v>131</v>
      </c>
      <c r="BU17" s="10" t="s">
        <v>630</v>
      </c>
      <c r="BV17" s="9" t="s">
        <v>131</v>
      </c>
      <c r="BW17" s="9" t="s">
        <v>131</v>
      </c>
      <c r="BX17" s="9" t="s">
        <v>131</v>
      </c>
      <c r="BY17" s="9" t="s">
        <v>131</v>
      </c>
      <c r="BZ17" s="9" t="s">
        <v>131</v>
      </c>
      <c r="CA17" s="9" t="s">
        <v>131</v>
      </c>
      <c r="CB17" s="9" t="s">
        <v>131</v>
      </c>
      <c r="CC17" s="9" t="s">
        <v>131</v>
      </c>
      <c r="CD17" s="9" t="s">
        <v>131</v>
      </c>
      <c r="CE17" s="10" t="s">
        <v>631</v>
      </c>
      <c r="CF17" s="10" t="s">
        <v>206</v>
      </c>
      <c r="CG17" s="10" t="s">
        <v>632</v>
      </c>
      <c r="CH17" s="9" t="s">
        <v>131</v>
      </c>
      <c r="CI17" s="9" t="s">
        <v>131</v>
      </c>
      <c r="CJ17" s="9" t="s">
        <v>131</v>
      </c>
      <c r="CK17" s="9" t="s">
        <v>131</v>
      </c>
      <c r="CL17" s="9" t="s">
        <v>131</v>
      </c>
      <c r="CM17" s="9" t="s">
        <v>131</v>
      </c>
      <c r="CN17" s="25" t="s">
        <v>115</v>
      </c>
      <c r="CO17" s="9" t="s">
        <v>333</v>
      </c>
      <c r="CP17" s="10" t="s">
        <v>633</v>
      </c>
      <c r="CQ17" s="9"/>
      <c r="CR17" s="10" t="s">
        <v>629</v>
      </c>
      <c r="CS17" s="10" t="s">
        <v>220</v>
      </c>
      <c r="CT17" s="10" t="s">
        <v>220</v>
      </c>
      <c r="CU17" s="9"/>
      <c r="CV17" s="9"/>
      <c r="CW17" s="9"/>
      <c r="CX17" s="9"/>
      <c r="CY17" s="9"/>
      <c r="CZ17" s="9" t="s">
        <v>130</v>
      </c>
      <c r="DA17" s="9" t="s">
        <v>130</v>
      </c>
      <c r="DB17" s="10" t="s">
        <v>629</v>
      </c>
      <c r="DC17" s="9" t="s">
        <v>25</v>
      </c>
      <c r="DD17" s="10" t="s">
        <v>633</v>
      </c>
      <c r="DE17" s="10" t="s">
        <v>634</v>
      </c>
      <c r="DF17" s="9" t="s">
        <v>26</v>
      </c>
      <c r="DG17" s="10" t="s">
        <v>633</v>
      </c>
      <c r="DH17" s="10" t="s">
        <v>635</v>
      </c>
      <c r="DI17" s="9" t="s">
        <v>31</v>
      </c>
      <c r="DJ17" s="10" t="s">
        <v>155</v>
      </c>
      <c r="DK17" s="10" t="s">
        <v>155</v>
      </c>
      <c r="DL17" s="9" t="s">
        <v>116</v>
      </c>
      <c r="DM17" s="9" t="s">
        <v>547</v>
      </c>
      <c r="DN17" s="10" t="s">
        <v>636</v>
      </c>
      <c r="DO17" s="9"/>
      <c r="DP17" s="10" t="s">
        <v>629</v>
      </c>
      <c r="DQ17" s="10" t="s">
        <v>325</v>
      </c>
      <c r="DR17" s="9" t="s">
        <v>140</v>
      </c>
      <c r="DS17" s="9" t="s">
        <v>25</v>
      </c>
      <c r="DT17" s="10" t="s">
        <v>636</v>
      </c>
      <c r="DU17" s="10" t="s">
        <v>637</v>
      </c>
      <c r="DV17" s="9" t="s">
        <v>26</v>
      </c>
      <c r="DW17" s="10" t="s">
        <v>636</v>
      </c>
      <c r="DX17" s="10" t="s">
        <v>638</v>
      </c>
      <c r="DY17" s="9" t="s">
        <v>31</v>
      </c>
      <c r="DZ17" s="10" t="s">
        <v>155</v>
      </c>
      <c r="EA17" s="10" t="s">
        <v>155</v>
      </c>
      <c r="EB17" s="9"/>
      <c r="EC17" s="9" t="s">
        <v>548</v>
      </c>
      <c r="ED17" s="10" t="s">
        <v>639</v>
      </c>
      <c r="EE17" s="9"/>
      <c r="EF17" s="10" t="s">
        <v>629</v>
      </c>
      <c r="EG17" s="10" t="s">
        <v>151</v>
      </c>
      <c r="EH17" s="9" t="s">
        <v>140</v>
      </c>
      <c r="EI17" s="9" t="s">
        <v>25</v>
      </c>
      <c r="EJ17" s="10" t="s">
        <v>639</v>
      </c>
      <c r="EK17" s="10" t="s">
        <v>640</v>
      </c>
      <c r="EL17" s="9" t="s">
        <v>26</v>
      </c>
      <c r="EM17" s="10" t="s">
        <v>639</v>
      </c>
      <c r="EN17" s="10" t="s">
        <v>641</v>
      </c>
      <c r="EO17" s="9" t="s">
        <v>31</v>
      </c>
      <c r="EP17" s="10" t="s">
        <v>155</v>
      </c>
      <c r="EQ17" s="10" t="s">
        <v>155</v>
      </c>
    </row>
    <row r="18" spans="1:147" ht="16" thickBot="1">
      <c r="A18" s="9" t="s">
        <v>158</v>
      </c>
      <c r="B18" s="16" t="s">
        <v>156</v>
      </c>
      <c r="C18" s="9" t="s">
        <v>549</v>
      </c>
      <c r="D18" s="5"/>
      <c r="E18" s="9" t="s">
        <v>105</v>
      </c>
      <c r="F18" s="10" t="s">
        <v>551</v>
      </c>
      <c r="G18" s="9"/>
      <c r="H18" s="10" t="s">
        <v>159</v>
      </c>
      <c r="I18" s="9"/>
      <c r="J18" s="9"/>
      <c r="K18" s="9" t="s">
        <v>106</v>
      </c>
      <c r="L18" s="9"/>
      <c r="M18" s="9"/>
      <c r="N18" s="9"/>
      <c r="O18" s="10" t="s">
        <v>159</v>
      </c>
      <c r="P18" s="9"/>
      <c r="Q18" s="9"/>
      <c r="R18" s="9"/>
      <c r="S18" s="9"/>
      <c r="T18" s="9" t="s">
        <v>155</v>
      </c>
      <c r="U18" s="9" t="s">
        <v>121</v>
      </c>
      <c r="V18" s="9" t="s">
        <v>121</v>
      </c>
      <c r="W18" s="10" t="s">
        <v>198</v>
      </c>
      <c r="X18" s="9" t="s">
        <v>121</v>
      </c>
      <c r="Y18" s="9" t="s">
        <v>121</v>
      </c>
      <c r="Z18" s="9" t="s">
        <v>121</v>
      </c>
      <c r="AA18" s="9" t="s">
        <v>121</v>
      </c>
      <c r="AB18" s="9" t="s">
        <v>121</v>
      </c>
      <c r="AC18" s="9" t="s">
        <v>121</v>
      </c>
      <c r="AD18" s="9"/>
      <c r="AE18" s="9"/>
      <c r="AF18" s="9"/>
      <c r="AG18" s="9"/>
      <c r="AH18" s="9"/>
      <c r="AI18" s="9"/>
      <c r="AJ18" s="9"/>
      <c r="AK18" s="9"/>
      <c r="AL18" s="9"/>
      <c r="AM18" s="9"/>
      <c r="AN18" s="9"/>
      <c r="AO18" s="9"/>
      <c r="AP18" s="9"/>
      <c r="AQ18" s="9" t="s">
        <v>107</v>
      </c>
      <c r="AR18" s="9"/>
      <c r="AS18" s="9" t="s">
        <v>122</v>
      </c>
      <c r="AT18" s="10" t="s">
        <v>210</v>
      </c>
      <c r="AU18" s="10" t="s">
        <v>153</v>
      </c>
      <c r="AV18" s="10" t="s">
        <v>272</v>
      </c>
      <c r="AW18" s="10" t="s">
        <v>155</v>
      </c>
      <c r="AX18" s="9" t="s">
        <v>109</v>
      </c>
      <c r="AY18" s="9"/>
      <c r="AZ18" s="10" t="s">
        <v>642</v>
      </c>
      <c r="BA18" s="9"/>
      <c r="BB18" s="10" t="s">
        <v>156</v>
      </c>
      <c r="BC18" s="10" t="s">
        <v>272</v>
      </c>
      <c r="BD18" s="10" t="s">
        <v>152</v>
      </c>
      <c r="BE18" s="10" t="s">
        <v>643</v>
      </c>
      <c r="BF18" s="9" t="s">
        <v>130</v>
      </c>
      <c r="BG18" s="9"/>
      <c r="BH18" s="9"/>
      <c r="BI18" s="9"/>
      <c r="BJ18" s="9" t="s">
        <v>130</v>
      </c>
      <c r="BK18" s="9" t="s">
        <v>130</v>
      </c>
      <c r="BL18" s="9" t="s">
        <v>130</v>
      </c>
      <c r="BM18" s="9" t="s">
        <v>130</v>
      </c>
      <c r="BN18" s="9" t="s">
        <v>130</v>
      </c>
      <c r="BO18" s="9" t="s">
        <v>130</v>
      </c>
      <c r="BP18" s="9" t="s">
        <v>131</v>
      </c>
      <c r="BQ18" s="9" t="s">
        <v>131</v>
      </c>
      <c r="BR18" s="9" t="s">
        <v>131</v>
      </c>
      <c r="BS18" s="9" t="s">
        <v>131</v>
      </c>
      <c r="BT18" s="9" t="s">
        <v>131</v>
      </c>
      <c r="BU18" s="9" t="s">
        <v>131</v>
      </c>
      <c r="BV18" s="9" t="s">
        <v>131</v>
      </c>
      <c r="BW18" s="9" t="s">
        <v>131</v>
      </c>
      <c r="BX18" s="9" t="s">
        <v>131</v>
      </c>
      <c r="BY18" s="10" t="s">
        <v>231</v>
      </c>
      <c r="BZ18" s="9" t="s">
        <v>131</v>
      </c>
      <c r="CA18" s="10" t="s">
        <v>231</v>
      </c>
      <c r="CB18" s="9" t="s">
        <v>131</v>
      </c>
      <c r="CC18" s="9" t="s">
        <v>131</v>
      </c>
      <c r="CD18" s="9" t="s">
        <v>131</v>
      </c>
      <c r="CE18" s="9" t="s">
        <v>131</v>
      </c>
      <c r="CF18" s="9" t="s">
        <v>131</v>
      </c>
      <c r="CG18" s="9" t="s">
        <v>131</v>
      </c>
      <c r="CH18" s="9" t="s">
        <v>131</v>
      </c>
      <c r="CI18" s="9" t="s">
        <v>131</v>
      </c>
      <c r="CJ18" s="9" t="s">
        <v>131</v>
      </c>
      <c r="CK18" s="9" t="s">
        <v>131</v>
      </c>
      <c r="CL18" s="9" t="s">
        <v>131</v>
      </c>
      <c r="CM18" s="9" t="s">
        <v>131</v>
      </c>
      <c r="CN18" s="25" t="s">
        <v>137</v>
      </c>
      <c r="CO18" s="9" t="s">
        <v>330</v>
      </c>
      <c r="CP18" s="10" t="s">
        <v>644</v>
      </c>
      <c r="CQ18" s="9"/>
      <c r="CR18" s="10" t="s">
        <v>645</v>
      </c>
      <c r="CS18" s="10" t="s">
        <v>642</v>
      </c>
      <c r="CT18" s="9" t="s">
        <v>140</v>
      </c>
      <c r="CU18" s="9" t="s">
        <v>136</v>
      </c>
      <c r="CV18" s="9" t="s">
        <v>552</v>
      </c>
      <c r="CW18" s="10" t="s">
        <v>646</v>
      </c>
      <c r="CX18" s="9"/>
      <c r="CY18" s="10" t="s">
        <v>647</v>
      </c>
      <c r="CZ18" s="10" t="s">
        <v>642</v>
      </c>
      <c r="DA18" s="9" t="s">
        <v>140</v>
      </c>
      <c r="DB18" s="10" t="s">
        <v>648</v>
      </c>
      <c r="DC18" s="9" t="s">
        <v>28</v>
      </c>
      <c r="DD18" s="10" t="s">
        <v>649</v>
      </c>
      <c r="DE18" s="10" t="s">
        <v>650</v>
      </c>
      <c r="DF18" s="9" t="s">
        <v>130</v>
      </c>
      <c r="DG18" s="9"/>
      <c r="DH18" s="9"/>
      <c r="DI18" s="9" t="s">
        <v>130</v>
      </c>
      <c r="DJ18" s="9"/>
      <c r="DK18" s="9"/>
      <c r="DL18" s="9"/>
      <c r="DM18" s="9"/>
      <c r="DN18" s="9"/>
      <c r="DO18" s="9"/>
      <c r="DP18" s="9"/>
      <c r="DQ18" s="9" t="s">
        <v>130</v>
      </c>
      <c r="DR18" s="9" t="s">
        <v>130</v>
      </c>
      <c r="DS18" s="9"/>
      <c r="DT18" s="9"/>
      <c r="DU18" s="9"/>
      <c r="DV18" s="9" t="s">
        <v>130</v>
      </c>
      <c r="DW18" s="9"/>
      <c r="DX18" s="9"/>
      <c r="DY18" s="9" t="s">
        <v>130</v>
      </c>
      <c r="DZ18" s="9"/>
      <c r="EA18" s="9"/>
      <c r="EB18" s="9"/>
      <c r="EC18" s="9"/>
      <c r="ED18" s="9"/>
      <c r="EE18" s="9"/>
      <c r="EF18" s="9"/>
      <c r="EG18" s="9" t="s">
        <v>130</v>
      </c>
      <c r="EH18" s="9" t="s">
        <v>130</v>
      </c>
      <c r="EI18" s="9"/>
      <c r="EJ18" s="9"/>
      <c r="EK18" s="9"/>
      <c r="EL18" s="9" t="s">
        <v>130</v>
      </c>
      <c r="EM18" s="9"/>
      <c r="EN18" s="9"/>
      <c r="EO18" s="9" t="s">
        <v>130</v>
      </c>
      <c r="EP18" s="9"/>
      <c r="EQ18" s="9"/>
    </row>
    <row r="19" spans="1:147" ht="16" thickBot="1">
      <c r="A19" s="9" t="s">
        <v>158</v>
      </c>
      <c r="B19" s="16" t="s">
        <v>530</v>
      </c>
      <c r="C19" s="9" t="s">
        <v>553</v>
      </c>
      <c r="D19" s="22"/>
      <c r="E19" s="9" t="s">
        <v>105</v>
      </c>
      <c r="F19" s="10" t="s">
        <v>584</v>
      </c>
      <c r="G19" s="9"/>
      <c r="H19" s="9"/>
      <c r="I19" s="9"/>
      <c r="J19" s="10" t="s">
        <v>159</v>
      </c>
      <c r="K19" s="9" t="s">
        <v>107</v>
      </c>
      <c r="L19" s="10" t="s">
        <v>159</v>
      </c>
      <c r="M19" s="9"/>
      <c r="N19" s="9"/>
      <c r="O19" s="9"/>
      <c r="P19" s="9"/>
      <c r="Q19" s="9"/>
      <c r="R19" s="9"/>
      <c r="S19" s="9"/>
      <c r="T19" s="9" t="s">
        <v>121</v>
      </c>
      <c r="U19" s="9" t="s">
        <v>121</v>
      </c>
      <c r="V19" s="10" t="s">
        <v>197</v>
      </c>
      <c r="W19" s="10" t="s">
        <v>16</v>
      </c>
      <c r="X19" s="9" t="s">
        <v>121</v>
      </c>
      <c r="Y19" s="9" t="s">
        <v>121</v>
      </c>
      <c r="Z19" s="9" t="s">
        <v>121</v>
      </c>
      <c r="AA19" s="9" t="s">
        <v>121</v>
      </c>
      <c r="AB19" s="9" t="s">
        <v>121</v>
      </c>
      <c r="AC19" s="9" t="s">
        <v>121</v>
      </c>
      <c r="AD19" s="10" t="s">
        <v>207</v>
      </c>
      <c r="AE19" s="9"/>
      <c r="AF19" s="9"/>
      <c r="AG19" s="9"/>
      <c r="AH19" s="9"/>
      <c r="AI19" s="9"/>
      <c r="AJ19" s="9"/>
      <c r="AK19" s="9"/>
      <c r="AL19" s="9"/>
      <c r="AM19" s="9"/>
      <c r="AN19" s="9"/>
      <c r="AO19" s="9"/>
      <c r="AP19" s="9"/>
      <c r="AQ19" s="9" t="s">
        <v>107</v>
      </c>
      <c r="AR19" s="9"/>
      <c r="AS19" s="9" t="s">
        <v>122</v>
      </c>
      <c r="AT19" s="10" t="s">
        <v>627</v>
      </c>
      <c r="AU19" s="10" t="s">
        <v>152</v>
      </c>
      <c r="AV19" s="10" t="s">
        <v>272</v>
      </c>
      <c r="AW19" s="10" t="s">
        <v>155</v>
      </c>
      <c r="AX19" s="9" t="s">
        <v>109</v>
      </c>
      <c r="AY19" s="9"/>
      <c r="AZ19" s="10" t="s">
        <v>323</v>
      </c>
      <c r="BA19" s="231"/>
      <c r="BB19" s="10" t="s">
        <v>651</v>
      </c>
      <c r="BC19" s="10" t="s">
        <v>272</v>
      </c>
      <c r="BD19" s="10" t="s">
        <v>17</v>
      </c>
      <c r="BE19" s="10" t="s">
        <v>213</v>
      </c>
      <c r="BF19" s="9"/>
      <c r="BG19" s="9" t="s">
        <v>107</v>
      </c>
      <c r="BH19" s="9"/>
      <c r="BI19" s="9" t="s">
        <v>130</v>
      </c>
      <c r="BJ19" s="9" t="s">
        <v>130</v>
      </c>
      <c r="BK19" s="9" t="s">
        <v>130</v>
      </c>
      <c r="BL19" s="9" t="s">
        <v>130</v>
      </c>
      <c r="BM19" s="9" t="s">
        <v>130</v>
      </c>
      <c r="BN19" s="9" t="s">
        <v>130</v>
      </c>
      <c r="BO19" s="9" t="s">
        <v>130</v>
      </c>
      <c r="BP19" s="10" t="s">
        <v>652</v>
      </c>
      <c r="BQ19" s="10" t="s">
        <v>207</v>
      </c>
      <c r="BR19" s="10" t="s">
        <v>653</v>
      </c>
      <c r="BS19" s="9" t="s">
        <v>131</v>
      </c>
      <c r="BT19" s="9" t="s">
        <v>131</v>
      </c>
      <c r="BU19" s="9" t="s">
        <v>131</v>
      </c>
      <c r="BV19" s="9" t="s">
        <v>131</v>
      </c>
      <c r="BW19" s="9" t="s">
        <v>131</v>
      </c>
      <c r="BX19" s="9" t="s">
        <v>131</v>
      </c>
      <c r="BY19" s="9" t="s">
        <v>131</v>
      </c>
      <c r="BZ19" s="9" t="s">
        <v>131</v>
      </c>
      <c r="CA19" s="9" t="s">
        <v>131</v>
      </c>
      <c r="CB19" s="9" t="s">
        <v>131</v>
      </c>
      <c r="CC19" s="9" t="s">
        <v>131</v>
      </c>
      <c r="CD19" s="9" t="s">
        <v>131</v>
      </c>
      <c r="CE19" s="9" t="s">
        <v>131</v>
      </c>
      <c r="CF19" s="9" t="s">
        <v>131</v>
      </c>
      <c r="CG19" s="9" t="s">
        <v>131</v>
      </c>
      <c r="CH19" s="9" t="s">
        <v>131</v>
      </c>
      <c r="CI19" s="9" t="s">
        <v>131</v>
      </c>
      <c r="CJ19" s="9" t="s">
        <v>131</v>
      </c>
      <c r="CK19" s="9" t="s">
        <v>131</v>
      </c>
      <c r="CL19" s="9" t="s">
        <v>131</v>
      </c>
      <c r="CM19" s="9" t="s">
        <v>131</v>
      </c>
      <c r="CN19" s="25" t="s">
        <v>1145</v>
      </c>
      <c r="CO19" s="9" t="s">
        <v>554</v>
      </c>
      <c r="CP19" s="10" t="s">
        <v>654</v>
      </c>
      <c r="CQ19" s="9"/>
      <c r="CR19" s="10" t="s">
        <v>655</v>
      </c>
      <c r="CS19" s="10" t="s">
        <v>220</v>
      </c>
      <c r="CT19" s="9" t="s">
        <v>140</v>
      </c>
      <c r="CU19" s="9"/>
      <c r="CV19" s="9"/>
      <c r="CW19" s="9"/>
      <c r="CX19" s="9"/>
      <c r="CY19" s="9"/>
      <c r="CZ19" s="9" t="s">
        <v>130</v>
      </c>
      <c r="DA19" s="9" t="s">
        <v>130</v>
      </c>
      <c r="DB19" s="10" t="s">
        <v>655</v>
      </c>
      <c r="DC19" s="9"/>
      <c r="DD19" s="9"/>
      <c r="DE19" s="9"/>
      <c r="DF19" s="9"/>
      <c r="DG19" s="9"/>
      <c r="DH19" s="9"/>
      <c r="DI19" s="9"/>
      <c r="DJ19" s="9"/>
      <c r="DK19" s="9"/>
      <c r="DL19" s="9" t="s">
        <v>1146</v>
      </c>
      <c r="DM19" s="9" t="s">
        <v>331</v>
      </c>
      <c r="DN19" s="10" t="s">
        <v>654</v>
      </c>
      <c r="DO19" s="9"/>
      <c r="DP19" s="10" t="s">
        <v>656</v>
      </c>
      <c r="DQ19" s="10" t="s">
        <v>151</v>
      </c>
      <c r="DR19" s="10" t="s">
        <v>151</v>
      </c>
      <c r="DS19" s="9"/>
      <c r="DT19" s="9"/>
      <c r="DU19" s="9"/>
      <c r="DV19" s="9"/>
      <c r="DW19" s="9"/>
      <c r="DX19" s="9"/>
      <c r="DY19" s="9"/>
      <c r="DZ19" s="9"/>
      <c r="EA19" s="9"/>
      <c r="EB19" s="9" t="s">
        <v>1146</v>
      </c>
      <c r="EC19" s="9" t="s">
        <v>332</v>
      </c>
      <c r="ED19" s="10" t="s">
        <v>654</v>
      </c>
      <c r="EE19" s="9"/>
      <c r="EF19" s="10" t="s">
        <v>622</v>
      </c>
      <c r="EG19" s="10" t="s">
        <v>16</v>
      </c>
      <c r="EH19" s="10" t="s">
        <v>16</v>
      </c>
      <c r="EI19" s="9"/>
      <c r="EJ19" s="9"/>
      <c r="EK19" s="9"/>
      <c r="EL19" s="9"/>
      <c r="EM19" s="9"/>
      <c r="EN19" s="9"/>
      <c r="EO19" s="9"/>
      <c r="EP19" s="9"/>
      <c r="EQ19" s="9"/>
    </row>
    <row r="20" spans="1:147" ht="16" thickBot="1">
      <c r="A20" s="9" t="s">
        <v>158</v>
      </c>
      <c r="B20" s="16" t="s">
        <v>324</v>
      </c>
      <c r="C20" s="9" t="s">
        <v>139</v>
      </c>
      <c r="D20" s="22"/>
      <c r="E20" s="9" t="s">
        <v>117</v>
      </c>
      <c r="F20" s="10" t="s">
        <v>585</v>
      </c>
      <c r="G20" s="9"/>
      <c r="H20" s="10" t="s">
        <v>159</v>
      </c>
      <c r="I20" s="9"/>
      <c r="J20" s="9"/>
      <c r="K20" s="9" t="s">
        <v>106</v>
      </c>
      <c r="L20" s="10" t="s">
        <v>159</v>
      </c>
      <c r="M20" s="9"/>
      <c r="N20" s="9"/>
      <c r="O20" s="9"/>
      <c r="P20" s="9"/>
      <c r="Q20" s="9"/>
      <c r="R20" s="9"/>
      <c r="S20" s="9"/>
      <c r="T20" s="10" t="s">
        <v>213</v>
      </c>
      <c r="U20" s="9" t="s">
        <v>121</v>
      </c>
      <c r="V20" s="9" t="s">
        <v>121</v>
      </c>
      <c r="W20" s="10" t="s">
        <v>198</v>
      </c>
      <c r="X20" s="9" t="s">
        <v>121</v>
      </c>
      <c r="Y20" s="9" t="s">
        <v>121</v>
      </c>
      <c r="Z20" s="9" t="s">
        <v>121</v>
      </c>
      <c r="AA20" s="9" t="s">
        <v>121</v>
      </c>
      <c r="AB20" s="9" t="s">
        <v>121</v>
      </c>
      <c r="AC20" s="9" t="s">
        <v>121</v>
      </c>
      <c r="AD20" s="10" t="s">
        <v>618</v>
      </c>
      <c r="AE20" s="9"/>
      <c r="AF20" s="9"/>
      <c r="AG20" s="9"/>
      <c r="AH20" s="9"/>
      <c r="AI20" s="9"/>
      <c r="AJ20" s="9"/>
      <c r="AK20" s="9"/>
      <c r="AL20" s="9"/>
      <c r="AM20" s="9"/>
      <c r="AN20" s="9"/>
      <c r="AO20" s="9"/>
      <c r="AP20" s="9"/>
      <c r="AQ20" s="9" t="s">
        <v>107</v>
      </c>
      <c r="AR20" s="9"/>
      <c r="AS20" s="9" t="s">
        <v>122</v>
      </c>
      <c r="AT20" s="10" t="s">
        <v>628</v>
      </c>
      <c r="AU20" s="10" t="s">
        <v>211</v>
      </c>
      <c r="AV20" s="10" t="s">
        <v>274</v>
      </c>
      <c r="AW20" s="10" t="s">
        <v>155</v>
      </c>
      <c r="AX20" s="9" t="s">
        <v>109</v>
      </c>
      <c r="AY20" s="10" t="s">
        <v>446</v>
      </c>
      <c r="AZ20" s="10" t="s">
        <v>198</v>
      </c>
      <c r="BA20" s="9"/>
      <c r="BB20" s="10" t="s">
        <v>657</v>
      </c>
      <c r="BC20" s="10" t="s">
        <v>274</v>
      </c>
      <c r="BD20" s="10" t="s">
        <v>448</v>
      </c>
      <c r="BE20" s="10" t="s">
        <v>658</v>
      </c>
      <c r="BF20" s="9"/>
      <c r="BG20" s="9" t="s">
        <v>107</v>
      </c>
      <c r="BH20" s="9" t="s">
        <v>130</v>
      </c>
      <c r="BI20" s="9" t="s">
        <v>130</v>
      </c>
      <c r="BJ20" s="9" t="s">
        <v>130</v>
      </c>
      <c r="BK20" s="9" t="s">
        <v>130</v>
      </c>
      <c r="BL20" s="9" t="s">
        <v>130</v>
      </c>
      <c r="BM20" s="9" t="s">
        <v>130</v>
      </c>
      <c r="BN20" s="9" t="s">
        <v>130</v>
      </c>
      <c r="BO20" s="9" t="s">
        <v>130</v>
      </c>
      <c r="BP20" s="10" t="s">
        <v>659</v>
      </c>
      <c r="BQ20" s="10" t="s">
        <v>618</v>
      </c>
      <c r="BR20" s="10" t="s">
        <v>660</v>
      </c>
      <c r="BS20" s="9" t="s">
        <v>131</v>
      </c>
      <c r="BT20" s="9" t="s">
        <v>131</v>
      </c>
      <c r="BU20" s="9" t="s">
        <v>131</v>
      </c>
      <c r="BV20" s="9" t="s">
        <v>131</v>
      </c>
      <c r="BW20" s="9" t="s">
        <v>131</v>
      </c>
      <c r="BX20" s="9" t="s">
        <v>131</v>
      </c>
      <c r="BY20" s="9" t="s">
        <v>131</v>
      </c>
      <c r="BZ20" s="9" t="s">
        <v>131</v>
      </c>
      <c r="CA20" s="9" t="s">
        <v>131</v>
      </c>
      <c r="CB20" s="9" t="s">
        <v>131</v>
      </c>
      <c r="CC20" s="9" t="s">
        <v>131</v>
      </c>
      <c r="CD20" s="9" t="s">
        <v>131</v>
      </c>
      <c r="CE20" s="9" t="s">
        <v>131</v>
      </c>
      <c r="CF20" s="9" t="s">
        <v>131</v>
      </c>
      <c r="CG20" s="9" t="s">
        <v>131</v>
      </c>
      <c r="CH20" s="9" t="s">
        <v>131</v>
      </c>
      <c r="CI20" s="9" t="s">
        <v>131</v>
      </c>
      <c r="CJ20" s="9" t="s">
        <v>131</v>
      </c>
      <c r="CK20" s="9" t="s">
        <v>131</v>
      </c>
      <c r="CL20" s="9" t="s">
        <v>131</v>
      </c>
      <c r="CM20" s="9" t="s">
        <v>131</v>
      </c>
      <c r="CN20" s="25" t="s">
        <v>139</v>
      </c>
      <c r="CO20" s="9" t="s">
        <v>555</v>
      </c>
      <c r="CP20" s="10" t="s">
        <v>661</v>
      </c>
      <c r="CQ20" s="9"/>
      <c r="CR20" s="10" t="s">
        <v>662</v>
      </c>
      <c r="CS20" s="10" t="s">
        <v>198</v>
      </c>
      <c r="CT20" s="9" t="s">
        <v>140</v>
      </c>
      <c r="CU20" s="9"/>
      <c r="CV20" s="9"/>
      <c r="CW20" s="9"/>
      <c r="CX20" s="9"/>
      <c r="CY20" s="9"/>
      <c r="CZ20" s="9" t="s">
        <v>130</v>
      </c>
      <c r="DA20" s="9" t="s">
        <v>130</v>
      </c>
      <c r="DB20" s="10" t="s">
        <v>662</v>
      </c>
      <c r="DC20" s="9"/>
      <c r="DD20" s="9"/>
      <c r="DE20" s="9"/>
      <c r="DF20" s="9"/>
      <c r="DG20" s="9"/>
      <c r="DH20" s="9"/>
      <c r="DI20" s="9"/>
      <c r="DJ20" s="9"/>
      <c r="DK20" s="9"/>
      <c r="DL20" s="9" t="s">
        <v>115</v>
      </c>
      <c r="DM20" s="9" t="s">
        <v>333</v>
      </c>
      <c r="DN20" s="10" t="s">
        <v>661</v>
      </c>
      <c r="DO20" s="9"/>
      <c r="DP20" s="10" t="s">
        <v>663</v>
      </c>
      <c r="DQ20" s="10" t="s">
        <v>198</v>
      </c>
      <c r="DR20" s="10" t="s">
        <v>198</v>
      </c>
      <c r="DS20" s="9"/>
      <c r="DT20" s="9"/>
      <c r="DU20" s="9"/>
      <c r="DV20" s="9"/>
      <c r="DW20" s="9"/>
      <c r="DX20" s="9"/>
      <c r="DY20" s="9"/>
      <c r="DZ20" s="9"/>
      <c r="EA20" s="9"/>
      <c r="EB20" s="9"/>
      <c r="EC20" s="9"/>
      <c r="ED20" s="9"/>
      <c r="EE20" s="9"/>
      <c r="EF20" s="9"/>
      <c r="EG20" s="9" t="s">
        <v>130</v>
      </c>
      <c r="EH20" s="9" t="s">
        <v>130</v>
      </c>
      <c r="EI20" s="9"/>
      <c r="EJ20" s="9"/>
      <c r="EK20" s="9"/>
      <c r="EL20" s="9"/>
      <c r="EM20" s="9"/>
      <c r="EN20" s="9"/>
      <c r="EO20" s="9"/>
      <c r="EP20" s="9"/>
      <c r="EQ20" s="9"/>
    </row>
    <row r="21" spans="1:147" ht="16" thickBot="1">
      <c r="A21" s="9" t="s">
        <v>158</v>
      </c>
      <c r="B21" s="16" t="s">
        <v>219</v>
      </c>
      <c r="C21" s="9" t="s">
        <v>141</v>
      </c>
      <c r="D21" s="5"/>
      <c r="E21" s="9" t="s">
        <v>105</v>
      </c>
      <c r="F21" s="10" t="s">
        <v>586</v>
      </c>
      <c r="G21" s="9"/>
      <c r="H21" s="9"/>
      <c r="I21" s="10" t="s">
        <v>159</v>
      </c>
      <c r="J21" s="9"/>
      <c r="K21" s="9" t="s">
        <v>106</v>
      </c>
      <c r="L21" s="9"/>
      <c r="M21" s="9"/>
      <c r="N21" s="9"/>
      <c r="O21" s="10" t="s">
        <v>196</v>
      </c>
      <c r="P21" s="9"/>
      <c r="Q21" s="9"/>
      <c r="R21" s="10" t="s">
        <v>159</v>
      </c>
      <c r="S21" s="9"/>
      <c r="T21" s="9" t="s">
        <v>121</v>
      </c>
      <c r="U21" s="9" t="s">
        <v>155</v>
      </c>
      <c r="V21" s="9" t="s">
        <v>121</v>
      </c>
      <c r="W21" s="9" t="s">
        <v>121</v>
      </c>
      <c r="X21" s="10" t="s">
        <v>449</v>
      </c>
      <c r="Y21" s="10" t="s">
        <v>198</v>
      </c>
      <c r="Z21" s="9" t="s">
        <v>121</v>
      </c>
      <c r="AA21" s="9" t="s">
        <v>121</v>
      </c>
      <c r="AB21" s="9" t="s">
        <v>121</v>
      </c>
      <c r="AC21" s="9" t="s">
        <v>121</v>
      </c>
      <c r="AD21" s="9"/>
      <c r="AE21" s="9"/>
      <c r="AF21" s="9"/>
      <c r="AG21" s="9"/>
      <c r="AH21" s="9"/>
      <c r="AI21" s="9"/>
      <c r="AJ21" s="9"/>
      <c r="AK21" s="9"/>
      <c r="AL21" s="9"/>
      <c r="AM21" s="9"/>
      <c r="AN21" s="9"/>
      <c r="AO21" s="9"/>
      <c r="AP21" s="9"/>
      <c r="AQ21" s="9" t="s">
        <v>107</v>
      </c>
      <c r="AR21" s="9"/>
      <c r="AS21" s="9" t="s">
        <v>108</v>
      </c>
      <c r="AT21" s="10" t="s">
        <v>152</v>
      </c>
      <c r="AU21" s="10" t="s">
        <v>153</v>
      </c>
      <c r="AV21" s="10" t="s">
        <v>274</v>
      </c>
      <c r="AW21" s="10" t="s">
        <v>152</v>
      </c>
      <c r="AX21" s="9" t="s">
        <v>109</v>
      </c>
      <c r="AY21" s="10" t="s">
        <v>197</v>
      </c>
      <c r="AZ21" s="9"/>
      <c r="BA21" s="10" t="s">
        <v>195</v>
      </c>
      <c r="BB21" s="10" t="s">
        <v>664</v>
      </c>
      <c r="BC21" s="10" t="s">
        <v>394</v>
      </c>
      <c r="BD21" s="10" t="s">
        <v>17</v>
      </c>
      <c r="BE21" s="10" t="s">
        <v>9</v>
      </c>
      <c r="BF21" s="9" t="s">
        <v>130</v>
      </c>
      <c r="BG21" s="9"/>
      <c r="BH21" s="9"/>
      <c r="BI21" s="9"/>
      <c r="BJ21" s="9" t="s">
        <v>130</v>
      </c>
      <c r="BK21" s="9" t="s">
        <v>130</v>
      </c>
      <c r="BL21" s="9" t="s">
        <v>130</v>
      </c>
      <c r="BM21" s="9" t="s">
        <v>130</v>
      </c>
      <c r="BN21" s="9" t="s">
        <v>130</v>
      </c>
      <c r="BO21" s="9"/>
      <c r="BP21" s="9" t="s">
        <v>131</v>
      </c>
      <c r="BQ21" s="9" t="s">
        <v>131</v>
      </c>
      <c r="BR21" s="9" t="s">
        <v>131</v>
      </c>
      <c r="BS21" s="9" t="s">
        <v>131</v>
      </c>
      <c r="BT21" s="9" t="s">
        <v>131</v>
      </c>
      <c r="BU21" s="9" t="s">
        <v>131</v>
      </c>
      <c r="BV21" s="9" t="s">
        <v>131</v>
      </c>
      <c r="BW21" s="9" t="s">
        <v>131</v>
      </c>
      <c r="BX21" s="9" t="s">
        <v>131</v>
      </c>
      <c r="BY21" s="10" t="s">
        <v>231</v>
      </c>
      <c r="BZ21" s="9" t="s">
        <v>131</v>
      </c>
      <c r="CA21" s="10" t="s">
        <v>231</v>
      </c>
      <c r="CB21" s="9" t="s">
        <v>131</v>
      </c>
      <c r="CC21" s="9" t="s">
        <v>131</v>
      </c>
      <c r="CD21" s="9" t="s">
        <v>131</v>
      </c>
      <c r="CE21" s="10" t="s">
        <v>665</v>
      </c>
      <c r="CF21" s="9" t="s">
        <v>131</v>
      </c>
      <c r="CG21" s="10" t="s">
        <v>665</v>
      </c>
      <c r="CH21" s="9" t="s">
        <v>131</v>
      </c>
      <c r="CI21" s="9" t="s">
        <v>131</v>
      </c>
      <c r="CJ21" s="9" t="s">
        <v>131</v>
      </c>
      <c r="CK21" s="9" t="s">
        <v>131</v>
      </c>
      <c r="CL21" s="9" t="s">
        <v>131</v>
      </c>
      <c r="CM21" s="9" t="s">
        <v>131</v>
      </c>
      <c r="CN21" s="25" t="s">
        <v>141</v>
      </c>
      <c r="CO21" s="9" t="s">
        <v>556</v>
      </c>
      <c r="CP21" s="10" t="s">
        <v>666</v>
      </c>
      <c r="CQ21" s="10" t="s">
        <v>667</v>
      </c>
      <c r="CR21" s="10" t="s">
        <v>197</v>
      </c>
      <c r="CS21" s="10" t="s">
        <v>195</v>
      </c>
      <c r="CT21" s="10" t="s">
        <v>198</v>
      </c>
      <c r="CU21" s="9"/>
      <c r="CV21" s="9"/>
      <c r="CW21" s="9"/>
      <c r="CX21" s="9"/>
      <c r="CY21" s="9"/>
      <c r="CZ21" s="9" t="s">
        <v>130</v>
      </c>
      <c r="DA21" s="9" t="s">
        <v>130</v>
      </c>
      <c r="DB21" s="10" t="s">
        <v>197</v>
      </c>
      <c r="DC21" s="9"/>
      <c r="DD21" s="9"/>
      <c r="DE21" s="9"/>
      <c r="DF21" s="9"/>
      <c r="DG21" s="9"/>
      <c r="DH21" s="9"/>
      <c r="DI21" s="9"/>
      <c r="DJ21" s="9"/>
      <c r="DK21" s="9"/>
      <c r="DL21" s="9"/>
      <c r="DM21" s="9"/>
      <c r="DN21" s="9"/>
      <c r="DO21" s="9"/>
      <c r="DP21" s="9"/>
      <c r="DQ21" s="9" t="s">
        <v>130</v>
      </c>
      <c r="DR21" s="9" t="s">
        <v>130</v>
      </c>
      <c r="DS21" s="9"/>
      <c r="DT21" s="9"/>
      <c r="DU21" s="9"/>
      <c r="DV21" s="9"/>
      <c r="DW21" s="9"/>
      <c r="DX21" s="9"/>
      <c r="DY21" s="9"/>
      <c r="DZ21" s="9"/>
      <c r="EA21" s="9"/>
      <c r="EB21" s="9"/>
      <c r="EC21" s="9"/>
      <c r="ED21" s="9"/>
      <c r="EE21" s="9"/>
      <c r="EF21" s="9"/>
      <c r="EG21" s="9" t="s">
        <v>130</v>
      </c>
      <c r="EH21" s="9" t="s">
        <v>130</v>
      </c>
      <c r="EI21" s="9"/>
      <c r="EJ21" s="9"/>
      <c r="EK21" s="9"/>
      <c r="EL21" s="9"/>
      <c r="EM21" s="9"/>
      <c r="EN21" s="9"/>
      <c r="EO21" s="9"/>
      <c r="EP21" s="9"/>
      <c r="EQ21" s="9"/>
    </row>
    <row r="22" spans="1:147" ht="16" thickBot="1">
      <c r="A22" s="9" t="s">
        <v>158</v>
      </c>
      <c r="B22" s="16" t="s">
        <v>368</v>
      </c>
      <c r="C22" s="9" t="s">
        <v>128</v>
      </c>
      <c r="D22" s="5"/>
      <c r="E22" s="9" t="s">
        <v>117</v>
      </c>
      <c r="F22" s="10" t="s">
        <v>193</v>
      </c>
      <c r="G22" s="10" t="s">
        <v>159</v>
      </c>
      <c r="H22" s="9"/>
      <c r="I22" s="9"/>
      <c r="J22" s="9"/>
      <c r="K22" s="9" t="s">
        <v>107</v>
      </c>
      <c r="L22" s="9"/>
      <c r="M22" s="9"/>
      <c r="N22" s="9"/>
      <c r="O22" s="9"/>
      <c r="P22" s="9"/>
      <c r="Q22" s="9"/>
      <c r="R22" s="10" t="s">
        <v>159</v>
      </c>
      <c r="S22" s="9"/>
      <c r="T22" s="9" t="s">
        <v>121</v>
      </c>
      <c r="U22" s="9" t="s">
        <v>121</v>
      </c>
      <c r="V22" s="9" t="s">
        <v>121</v>
      </c>
      <c r="W22" s="9" t="s">
        <v>121</v>
      </c>
      <c r="X22" s="10" t="s">
        <v>335</v>
      </c>
      <c r="Y22" s="10" t="s">
        <v>198</v>
      </c>
      <c r="Z22" s="9" t="s">
        <v>121</v>
      </c>
      <c r="AA22" s="9" t="s">
        <v>121</v>
      </c>
      <c r="AB22" s="9" t="s">
        <v>121</v>
      </c>
      <c r="AC22" s="9" t="s">
        <v>121</v>
      </c>
      <c r="AD22" s="9"/>
      <c r="AE22" s="9"/>
      <c r="AF22" s="9"/>
      <c r="AG22" s="9"/>
      <c r="AH22" s="9"/>
      <c r="AI22" s="9"/>
      <c r="AJ22" s="9"/>
      <c r="AK22" s="9"/>
      <c r="AL22" s="9"/>
      <c r="AM22" s="9"/>
      <c r="AN22" s="9"/>
      <c r="AO22" s="9"/>
      <c r="AP22" s="9"/>
      <c r="AQ22" s="9" t="s">
        <v>107</v>
      </c>
      <c r="AR22" s="9"/>
      <c r="AS22" s="9" t="s">
        <v>108</v>
      </c>
      <c r="AT22" s="10" t="s">
        <v>318</v>
      </c>
      <c r="AU22" s="10" t="s">
        <v>17</v>
      </c>
      <c r="AV22" s="10" t="s">
        <v>18</v>
      </c>
      <c r="AW22" s="10" t="s">
        <v>155</v>
      </c>
      <c r="AX22" s="9"/>
      <c r="AY22" s="10" t="s">
        <v>668</v>
      </c>
      <c r="AZ22" s="9"/>
      <c r="BA22" s="9"/>
      <c r="BB22" s="10" t="s">
        <v>220</v>
      </c>
      <c r="BC22" s="10" t="s">
        <v>18</v>
      </c>
      <c r="BD22" s="10" t="s">
        <v>669</v>
      </c>
      <c r="BE22" s="10" t="s">
        <v>627</v>
      </c>
      <c r="BF22" s="9" t="s">
        <v>130</v>
      </c>
      <c r="BG22" s="9" t="s">
        <v>130</v>
      </c>
      <c r="BH22" s="9" t="s">
        <v>130</v>
      </c>
      <c r="BI22" s="9" t="s">
        <v>130</v>
      </c>
      <c r="BJ22" s="9" t="s">
        <v>130</v>
      </c>
      <c r="BK22" s="9" t="s">
        <v>130</v>
      </c>
      <c r="BL22" s="9" t="s">
        <v>107</v>
      </c>
      <c r="BM22" s="9" t="s">
        <v>130</v>
      </c>
      <c r="BN22" s="9" t="s">
        <v>130</v>
      </c>
      <c r="BO22" s="9"/>
      <c r="BP22" s="9" t="s">
        <v>131</v>
      </c>
      <c r="BQ22" s="9" t="s">
        <v>131</v>
      </c>
      <c r="BR22" s="9" t="s">
        <v>131</v>
      </c>
      <c r="BS22" s="9" t="s">
        <v>131</v>
      </c>
      <c r="BT22" s="9" t="s">
        <v>131</v>
      </c>
      <c r="BU22" s="9" t="s">
        <v>131</v>
      </c>
      <c r="BV22" s="9" t="s">
        <v>131</v>
      </c>
      <c r="BW22" s="9" t="s">
        <v>131</v>
      </c>
      <c r="BX22" s="9" t="s">
        <v>131</v>
      </c>
      <c r="BY22" s="9" t="s">
        <v>131</v>
      </c>
      <c r="BZ22" s="9" t="s">
        <v>131</v>
      </c>
      <c r="CA22" s="9" t="s">
        <v>131</v>
      </c>
      <c r="CB22" s="9" t="s">
        <v>131</v>
      </c>
      <c r="CC22" s="9" t="s">
        <v>131</v>
      </c>
      <c r="CD22" s="9" t="s">
        <v>131</v>
      </c>
      <c r="CE22" s="10" t="s">
        <v>670</v>
      </c>
      <c r="CF22" s="9" t="s">
        <v>131</v>
      </c>
      <c r="CG22" s="10" t="s">
        <v>670</v>
      </c>
      <c r="CH22" s="9" t="s">
        <v>131</v>
      </c>
      <c r="CI22" s="9" t="s">
        <v>131</v>
      </c>
      <c r="CJ22" s="9" t="s">
        <v>131</v>
      </c>
      <c r="CK22" s="9" t="s">
        <v>131</v>
      </c>
      <c r="CL22" s="9" t="s">
        <v>131</v>
      </c>
      <c r="CM22" s="9" t="s">
        <v>131</v>
      </c>
      <c r="CN22" s="25" t="s">
        <v>128</v>
      </c>
      <c r="CO22" s="9" t="s">
        <v>557</v>
      </c>
      <c r="CP22" s="10" t="s">
        <v>671</v>
      </c>
      <c r="CQ22" s="10" t="s">
        <v>672</v>
      </c>
      <c r="CR22" s="10" t="s">
        <v>673</v>
      </c>
      <c r="CS22" s="10" t="s">
        <v>16</v>
      </c>
      <c r="CT22" s="10" t="s">
        <v>198</v>
      </c>
      <c r="CU22" s="9"/>
      <c r="CV22" s="9"/>
      <c r="CW22" s="9"/>
      <c r="CX22" s="9"/>
      <c r="CY22" s="9"/>
      <c r="CZ22" s="9" t="s">
        <v>130</v>
      </c>
      <c r="DA22" s="9" t="s">
        <v>130</v>
      </c>
      <c r="DB22" s="10" t="s">
        <v>673</v>
      </c>
      <c r="DC22" s="9"/>
      <c r="DD22" s="9"/>
      <c r="DE22" s="9"/>
      <c r="DF22" s="9"/>
      <c r="DG22" s="9"/>
      <c r="DH22" s="9"/>
      <c r="DI22" s="9"/>
      <c r="DJ22" s="9"/>
      <c r="DK22" s="9"/>
      <c r="DL22" s="9" t="s">
        <v>110</v>
      </c>
      <c r="DM22" s="9" t="s">
        <v>286</v>
      </c>
      <c r="DN22" s="10" t="s">
        <v>674</v>
      </c>
      <c r="DO22" s="10" t="s">
        <v>672</v>
      </c>
      <c r="DP22" s="10" t="s">
        <v>675</v>
      </c>
      <c r="DQ22" s="10" t="s">
        <v>198</v>
      </c>
      <c r="DR22" s="10" t="s">
        <v>198</v>
      </c>
      <c r="DS22" s="9"/>
      <c r="DT22" s="9"/>
      <c r="DU22" s="9"/>
      <c r="DV22" s="9"/>
      <c r="DW22" s="9"/>
      <c r="DX22" s="9"/>
      <c r="DY22" s="9"/>
      <c r="DZ22" s="9"/>
      <c r="EA22" s="9"/>
      <c r="EB22" s="9" t="s">
        <v>112</v>
      </c>
      <c r="EC22" s="9" t="s">
        <v>276</v>
      </c>
      <c r="ED22" s="10" t="s">
        <v>676</v>
      </c>
      <c r="EE22" s="10" t="s">
        <v>672</v>
      </c>
      <c r="EF22" s="10" t="s">
        <v>677</v>
      </c>
      <c r="EG22" s="10" t="s">
        <v>16</v>
      </c>
      <c r="EH22" s="10" t="s">
        <v>198</v>
      </c>
      <c r="EI22" s="9"/>
      <c r="EJ22" s="9"/>
      <c r="EK22" s="9"/>
      <c r="EL22" s="9"/>
      <c r="EM22" s="9"/>
      <c r="EN22" s="9"/>
      <c r="EO22" s="9"/>
      <c r="EP22" s="9"/>
      <c r="EQ22" s="9"/>
    </row>
    <row r="23" spans="1:147" ht="16" thickBot="1">
      <c r="A23" s="9" t="s">
        <v>158</v>
      </c>
      <c r="B23" s="16" t="s">
        <v>642</v>
      </c>
      <c r="C23" s="9" t="s">
        <v>142</v>
      </c>
      <c r="D23" s="5"/>
      <c r="E23" s="9" t="s">
        <v>117</v>
      </c>
      <c r="F23" s="10" t="s">
        <v>584</v>
      </c>
      <c r="G23" s="9"/>
      <c r="H23" s="9"/>
      <c r="I23" s="9"/>
      <c r="J23" s="10" t="s">
        <v>159</v>
      </c>
      <c r="K23" s="9" t="s">
        <v>107</v>
      </c>
      <c r="L23" s="10" t="s">
        <v>159</v>
      </c>
      <c r="M23" s="9"/>
      <c r="N23" s="10" t="s">
        <v>196</v>
      </c>
      <c r="O23" s="9"/>
      <c r="P23" s="9"/>
      <c r="Q23" s="9"/>
      <c r="R23" s="9"/>
      <c r="S23" s="9"/>
      <c r="T23" s="9" t="s">
        <v>121</v>
      </c>
      <c r="U23" s="9" t="s">
        <v>121</v>
      </c>
      <c r="V23" s="10" t="s">
        <v>197</v>
      </c>
      <c r="W23" s="10" t="s">
        <v>198</v>
      </c>
      <c r="X23" s="9" t="s">
        <v>121</v>
      </c>
      <c r="Y23" s="9" t="s">
        <v>121</v>
      </c>
      <c r="Z23" s="9" t="s">
        <v>121</v>
      </c>
      <c r="AA23" s="9" t="s">
        <v>121</v>
      </c>
      <c r="AB23" s="9" t="s">
        <v>121</v>
      </c>
      <c r="AC23" s="9" t="s">
        <v>121</v>
      </c>
      <c r="AD23" s="10" t="s">
        <v>207</v>
      </c>
      <c r="AE23" s="9"/>
      <c r="AF23" s="10" t="s">
        <v>619</v>
      </c>
      <c r="AG23" s="9"/>
      <c r="AH23" s="9"/>
      <c r="AI23" s="9"/>
      <c r="AJ23" s="9"/>
      <c r="AK23" s="9"/>
      <c r="AL23" s="9"/>
      <c r="AM23" s="9"/>
      <c r="AN23" s="9"/>
      <c r="AO23" s="9"/>
      <c r="AP23" s="9"/>
      <c r="AQ23" s="9" t="s">
        <v>107</v>
      </c>
      <c r="AR23" s="9"/>
      <c r="AS23" s="9" t="s">
        <v>122</v>
      </c>
      <c r="AT23" s="10" t="s">
        <v>627</v>
      </c>
      <c r="AU23" s="10" t="s">
        <v>319</v>
      </c>
      <c r="AV23" s="10" t="s">
        <v>272</v>
      </c>
      <c r="AW23" s="10" t="s">
        <v>155</v>
      </c>
      <c r="AX23" s="9" t="s">
        <v>109</v>
      </c>
      <c r="AY23" s="10" t="s">
        <v>608</v>
      </c>
      <c r="AZ23" s="10" t="s">
        <v>220</v>
      </c>
      <c r="BA23" s="9"/>
      <c r="BB23" s="10" t="s">
        <v>651</v>
      </c>
      <c r="BC23" s="10" t="s">
        <v>272</v>
      </c>
      <c r="BD23" s="10" t="s">
        <v>153</v>
      </c>
      <c r="BE23" s="10" t="s">
        <v>321</v>
      </c>
      <c r="BF23" s="9"/>
      <c r="BG23" s="9" t="s">
        <v>107</v>
      </c>
      <c r="BH23" s="9"/>
      <c r="BI23" s="9"/>
      <c r="BJ23" s="9" t="s">
        <v>130</v>
      </c>
      <c r="BK23" s="9" t="s">
        <v>130</v>
      </c>
      <c r="BL23" s="9" t="s">
        <v>130</v>
      </c>
      <c r="BM23" s="9" t="s">
        <v>130</v>
      </c>
      <c r="BN23" s="9" t="s">
        <v>130</v>
      </c>
      <c r="BO23" s="9"/>
      <c r="BP23" s="10" t="s">
        <v>678</v>
      </c>
      <c r="BQ23" s="10" t="s">
        <v>207</v>
      </c>
      <c r="BR23" s="10" t="s">
        <v>679</v>
      </c>
      <c r="BS23" s="9" t="s">
        <v>131</v>
      </c>
      <c r="BT23" s="9" t="s">
        <v>131</v>
      </c>
      <c r="BU23" s="9" t="s">
        <v>131</v>
      </c>
      <c r="BV23" s="10" t="s">
        <v>680</v>
      </c>
      <c r="BW23" s="10" t="s">
        <v>619</v>
      </c>
      <c r="BX23" s="10" t="s">
        <v>681</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25" t="s">
        <v>137</v>
      </c>
      <c r="CO23" s="9" t="s">
        <v>330</v>
      </c>
      <c r="CP23" s="10" t="s">
        <v>682</v>
      </c>
      <c r="CQ23" s="9"/>
      <c r="CR23" s="10" t="s">
        <v>608</v>
      </c>
      <c r="CS23" s="10" t="s">
        <v>220</v>
      </c>
      <c r="CT23" s="9" t="s">
        <v>140</v>
      </c>
      <c r="CU23" s="9"/>
      <c r="CV23" s="9"/>
      <c r="CW23" s="9"/>
      <c r="CX23" s="9"/>
      <c r="CY23" s="9"/>
      <c r="CZ23" s="9" t="s">
        <v>130</v>
      </c>
      <c r="DA23" s="9" t="s">
        <v>130</v>
      </c>
      <c r="DB23" s="10" t="s">
        <v>608</v>
      </c>
      <c r="DC23" s="9"/>
      <c r="DD23" s="9"/>
      <c r="DE23" s="9"/>
      <c r="DF23" s="9"/>
      <c r="DG23" s="9"/>
      <c r="DH23" s="9"/>
      <c r="DI23" s="9"/>
      <c r="DJ23" s="9"/>
      <c r="DK23" s="9"/>
      <c r="DL23" s="9" t="s">
        <v>1146</v>
      </c>
      <c r="DM23" s="9" t="s">
        <v>331</v>
      </c>
      <c r="DN23" s="10" t="s">
        <v>683</v>
      </c>
      <c r="DO23" s="9"/>
      <c r="DP23" s="10" t="s">
        <v>684</v>
      </c>
      <c r="DQ23" s="10" t="s">
        <v>157</v>
      </c>
      <c r="DR23" s="10" t="s">
        <v>157</v>
      </c>
      <c r="DS23" s="9"/>
      <c r="DT23" s="9"/>
      <c r="DU23" s="9"/>
      <c r="DV23" s="9"/>
      <c r="DW23" s="9"/>
      <c r="DX23" s="9"/>
      <c r="DY23" s="9"/>
      <c r="DZ23" s="9"/>
      <c r="EA23" s="9"/>
      <c r="EB23" s="9" t="s">
        <v>1146</v>
      </c>
      <c r="EC23" s="9" t="s">
        <v>332</v>
      </c>
      <c r="ED23" s="10" t="s">
        <v>683</v>
      </c>
      <c r="EE23" s="9"/>
      <c r="EF23" s="10" t="s">
        <v>685</v>
      </c>
      <c r="EG23" s="10" t="s">
        <v>16</v>
      </c>
      <c r="EH23" s="10" t="s">
        <v>16</v>
      </c>
      <c r="EI23" s="9"/>
      <c r="EJ23" s="9"/>
      <c r="EK23" s="9"/>
      <c r="EL23" s="9"/>
      <c r="EM23" s="9"/>
      <c r="EN23" s="9"/>
      <c r="EO23" s="9"/>
      <c r="EP23" s="9"/>
      <c r="EQ23" s="9"/>
    </row>
    <row r="24" spans="1:147" ht="16" thickBot="1">
      <c r="A24" s="9" t="s">
        <v>158</v>
      </c>
      <c r="B24" s="16" t="s">
        <v>614</v>
      </c>
      <c r="C24" s="9" t="s">
        <v>558</v>
      </c>
      <c r="D24" s="5"/>
      <c r="E24" s="9" t="s">
        <v>105</v>
      </c>
      <c r="F24" s="10" t="s">
        <v>587</v>
      </c>
      <c r="G24" s="9"/>
      <c r="H24" s="10" t="s">
        <v>159</v>
      </c>
      <c r="I24" s="10" t="s">
        <v>159</v>
      </c>
      <c r="J24" s="9"/>
      <c r="K24" s="9" t="s">
        <v>106</v>
      </c>
      <c r="L24" s="9"/>
      <c r="M24" s="9"/>
      <c r="N24" s="9"/>
      <c r="O24" s="9"/>
      <c r="P24" s="9"/>
      <c r="Q24" s="9"/>
      <c r="R24" s="9"/>
      <c r="S24" s="10" t="s">
        <v>159</v>
      </c>
      <c r="T24" s="10" t="s">
        <v>442</v>
      </c>
      <c r="U24" s="10" t="s">
        <v>442</v>
      </c>
      <c r="V24" s="9" t="s">
        <v>121</v>
      </c>
      <c r="W24" s="10" t="s">
        <v>216</v>
      </c>
      <c r="X24" s="9" t="s">
        <v>121</v>
      </c>
      <c r="Y24" s="9" t="s">
        <v>121</v>
      </c>
      <c r="Z24" s="9" t="s">
        <v>121</v>
      </c>
      <c r="AA24" s="9" t="s">
        <v>121</v>
      </c>
      <c r="AB24" s="10" t="s">
        <v>159</v>
      </c>
      <c r="AC24" s="10" t="s">
        <v>449</v>
      </c>
      <c r="AD24" s="9"/>
      <c r="AE24" s="9"/>
      <c r="AF24" s="9"/>
      <c r="AG24" s="9"/>
      <c r="AH24" s="9"/>
      <c r="AI24" s="9"/>
      <c r="AJ24" s="9"/>
      <c r="AK24" s="9"/>
      <c r="AL24" s="9"/>
      <c r="AM24" s="9"/>
      <c r="AN24" s="9"/>
      <c r="AO24" s="9"/>
      <c r="AP24" s="9"/>
      <c r="AQ24" s="9" t="s">
        <v>107</v>
      </c>
      <c r="AR24" s="9"/>
      <c r="AS24" s="9" t="s">
        <v>108</v>
      </c>
      <c r="AT24" s="10" t="s">
        <v>207</v>
      </c>
      <c r="AU24" s="10" t="s">
        <v>153</v>
      </c>
      <c r="AV24" s="10" t="s">
        <v>206</v>
      </c>
      <c r="AW24" s="10" t="s">
        <v>155</v>
      </c>
      <c r="AX24" s="9" t="s">
        <v>109</v>
      </c>
      <c r="AY24" s="10" t="s">
        <v>436</v>
      </c>
      <c r="AZ24" s="9"/>
      <c r="BA24" s="10" t="s">
        <v>157</v>
      </c>
      <c r="BB24" s="10" t="s">
        <v>217</v>
      </c>
      <c r="BC24" s="10" t="s">
        <v>206</v>
      </c>
      <c r="BD24" s="10" t="s">
        <v>153</v>
      </c>
      <c r="BE24" s="10" t="s">
        <v>214</v>
      </c>
      <c r="BF24" s="9" t="s">
        <v>130</v>
      </c>
      <c r="BG24" s="9" t="s">
        <v>130</v>
      </c>
      <c r="BH24" s="9" t="s">
        <v>130</v>
      </c>
      <c r="BI24" s="9" t="s">
        <v>130</v>
      </c>
      <c r="BJ24" s="9" t="s">
        <v>130</v>
      </c>
      <c r="BK24" s="9"/>
      <c r="BL24" s="9" t="s">
        <v>130</v>
      </c>
      <c r="BM24" s="9"/>
      <c r="BN24" s="9"/>
      <c r="BO24" s="9"/>
      <c r="BP24" s="9" t="s">
        <v>131</v>
      </c>
      <c r="BQ24" s="9" t="s">
        <v>131</v>
      </c>
      <c r="BR24" s="9" t="s">
        <v>131</v>
      </c>
      <c r="BS24" s="9" t="s">
        <v>131</v>
      </c>
      <c r="BT24" s="9" t="s">
        <v>131</v>
      </c>
      <c r="BU24" s="9" t="s">
        <v>131</v>
      </c>
      <c r="BV24" s="9" t="s">
        <v>131</v>
      </c>
      <c r="BW24" s="9" t="s">
        <v>131</v>
      </c>
      <c r="BX24" s="9" t="s">
        <v>131</v>
      </c>
      <c r="BY24" s="9" t="s">
        <v>131</v>
      </c>
      <c r="BZ24" s="9" t="s">
        <v>131</v>
      </c>
      <c r="CA24" s="9" t="s">
        <v>131</v>
      </c>
      <c r="CB24" s="9" t="s">
        <v>131</v>
      </c>
      <c r="CC24" s="9" t="s">
        <v>131</v>
      </c>
      <c r="CD24" s="9" t="s">
        <v>131</v>
      </c>
      <c r="CE24" s="9" t="s">
        <v>131</v>
      </c>
      <c r="CF24" s="9" t="s">
        <v>131</v>
      </c>
      <c r="CG24" s="9" t="s">
        <v>131</v>
      </c>
      <c r="CH24" s="9" t="s">
        <v>131</v>
      </c>
      <c r="CI24" s="9" t="s">
        <v>131</v>
      </c>
      <c r="CJ24" s="9" t="s">
        <v>131</v>
      </c>
      <c r="CK24" s="10" t="s">
        <v>686</v>
      </c>
      <c r="CL24" s="9" t="s">
        <v>131</v>
      </c>
      <c r="CM24" s="10" t="s">
        <v>686</v>
      </c>
      <c r="CN24" s="25" t="s">
        <v>110</v>
      </c>
      <c r="CO24" s="9" t="s">
        <v>286</v>
      </c>
      <c r="CP24" s="10" t="s">
        <v>687</v>
      </c>
      <c r="CQ24" s="10" t="s">
        <v>688</v>
      </c>
      <c r="CR24" s="10" t="s">
        <v>689</v>
      </c>
      <c r="CS24" s="10" t="s">
        <v>157</v>
      </c>
      <c r="CT24" s="10" t="s">
        <v>157</v>
      </c>
      <c r="CU24" s="9" t="s">
        <v>143</v>
      </c>
      <c r="CV24" s="9" t="s">
        <v>560</v>
      </c>
      <c r="CW24" s="10" t="s">
        <v>154</v>
      </c>
      <c r="CX24" s="9"/>
      <c r="CY24" s="10" t="s">
        <v>196</v>
      </c>
      <c r="CZ24" s="10" t="s">
        <v>157</v>
      </c>
      <c r="DA24" s="10" t="s">
        <v>157</v>
      </c>
      <c r="DB24" s="10" t="s">
        <v>690</v>
      </c>
      <c r="DC24" s="9"/>
      <c r="DD24" s="9"/>
      <c r="DE24" s="9"/>
      <c r="DF24" s="9"/>
      <c r="DG24" s="9"/>
      <c r="DH24" s="9"/>
      <c r="DI24" s="9"/>
      <c r="DJ24" s="9"/>
      <c r="DK24" s="9"/>
      <c r="DL24" s="9"/>
      <c r="DM24" s="9"/>
      <c r="DN24" s="9"/>
      <c r="DO24" s="9"/>
      <c r="DP24" s="9"/>
      <c r="DQ24" s="9" t="s">
        <v>130</v>
      </c>
      <c r="DR24" s="9" t="s">
        <v>130</v>
      </c>
      <c r="DS24" s="9"/>
      <c r="DT24" s="9"/>
      <c r="DU24" s="9"/>
      <c r="DV24" s="9"/>
      <c r="DW24" s="9"/>
      <c r="DX24" s="9"/>
      <c r="DY24" s="9"/>
      <c r="DZ24" s="9"/>
      <c r="EA24" s="9"/>
      <c r="EB24" s="9"/>
      <c r="EC24" s="9"/>
      <c r="ED24" s="9"/>
      <c r="EE24" s="9"/>
      <c r="EF24" s="9"/>
      <c r="EG24" s="9" t="s">
        <v>130</v>
      </c>
      <c r="EH24" s="9" t="s">
        <v>130</v>
      </c>
      <c r="EI24" s="9"/>
      <c r="EJ24" s="9"/>
      <c r="EK24" s="9"/>
      <c r="EL24" s="9"/>
      <c r="EM24" s="9"/>
      <c r="EN24" s="9"/>
      <c r="EO24" s="9"/>
      <c r="EP24" s="9"/>
      <c r="EQ24" s="9"/>
    </row>
    <row r="25" spans="1:147" ht="16" thickBot="1">
      <c r="A25" s="9" t="s">
        <v>158</v>
      </c>
      <c r="B25" s="16" t="s">
        <v>253</v>
      </c>
      <c r="C25" s="9" t="s">
        <v>561</v>
      </c>
      <c r="D25" s="5"/>
      <c r="E25" s="9" t="s">
        <v>117</v>
      </c>
      <c r="F25" s="10" t="s">
        <v>193</v>
      </c>
      <c r="G25" s="10" t="s">
        <v>159</v>
      </c>
      <c r="H25" s="9"/>
      <c r="I25" s="9"/>
      <c r="J25" s="9"/>
      <c r="K25" s="9" t="s">
        <v>107</v>
      </c>
      <c r="L25" s="9"/>
      <c r="M25" s="9"/>
      <c r="N25" s="9"/>
      <c r="O25" s="9"/>
      <c r="P25" s="9"/>
      <c r="Q25" s="9"/>
      <c r="R25" s="10" t="s">
        <v>159</v>
      </c>
      <c r="S25" s="9"/>
      <c r="T25" s="9" t="s">
        <v>121</v>
      </c>
      <c r="U25" s="9" t="s">
        <v>121</v>
      </c>
      <c r="V25" s="9" t="s">
        <v>121</v>
      </c>
      <c r="W25" s="9" t="s">
        <v>121</v>
      </c>
      <c r="X25" s="10" t="s">
        <v>335</v>
      </c>
      <c r="Y25" s="10" t="s">
        <v>198</v>
      </c>
      <c r="Z25" s="9" t="s">
        <v>121</v>
      </c>
      <c r="AA25" s="9" t="s">
        <v>121</v>
      </c>
      <c r="AB25" s="9" t="s">
        <v>121</v>
      </c>
      <c r="AC25" s="9" t="s">
        <v>121</v>
      </c>
      <c r="AD25" s="9"/>
      <c r="AE25" s="9"/>
      <c r="AF25" s="9"/>
      <c r="AG25" s="9"/>
      <c r="AH25" s="9"/>
      <c r="AI25" s="9"/>
      <c r="AJ25" s="9"/>
      <c r="AK25" s="9"/>
      <c r="AL25" s="9"/>
      <c r="AM25" s="9"/>
      <c r="AN25" s="9"/>
      <c r="AO25" s="9"/>
      <c r="AP25" s="9"/>
      <c r="AQ25" s="9" t="s">
        <v>107</v>
      </c>
      <c r="AR25" s="9"/>
      <c r="AS25" s="9" t="s">
        <v>108</v>
      </c>
      <c r="AT25" s="10" t="s">
        <v>318</v>
      </c>
      <c r="AU25" s="10" t="s">
        <v>17</v>
      </c>
      <c r="AV25" s="10" t="s">
        <v>272</v>
      </c>
      <c r="AW25" s="10" t="s">
        <v>155</v>
      </c>
      <c r="AX25" s="9"/>
      <c r="AY25" s="10" t="s">
        <v>627</v>
      </c>
      <c r="AZ25" s="9"/>
      <c r="BA25" s="9"/>
      <c r="BB25" s="10" t="s">
        <v>220</v>
      </c>
      <c r="BC25" s="10" t="s">
        <v>272</v>
      </c>
      <c r="BD25" s="10" t="s">
        <v>669</v>
      </c>
      <c r="BE25" s="10" t="s">
        <v>627</v>
      </c>
      <c r="BF25" s="9" t="s">
        <v>130</v>
      </c>
      <c r="BG25" s="9" t="s">
        <v>130</v>
      </c>
      <c r="BH25" s="9" t="s">
        <v>130</v>
      </c>
      <c r="BI25" s="9" t="s">
        <v>130</v>
      </c>
      <c r="BJ25" s="9" t="s">
        <v>130</v>
      </c>
      <c r="BK25" s="9" t="s">
        <v>130</v>
      </c>
      <c r="BL25" s="9" t="s">
        <v>107</v>
      </c>
      <c r="BM25" s="9" t="s">
        <v>130</v>
      </c>
      <c r="BN25" s="9" t="s">
        <v>130</v>
      </c>
      <c r="BO25" s="9"/>
      <c r="BP25" s="9" t="s">
        <v>131</v>
      </c>
      <c r="BQ25" s="9" t="s">
        <v>131</v>
      </c>
      <c r="BR25" s="9" t="s">
        <v>131</v>
      </c>
      <c r="BS25" s="9" t="s">
        <v>131</v>
      </c>
      <c r="BT25" s="9" t="s">
        <v>131</v>
      </c>
      <c r="BU25" s="9" t="s">
        <v>131</v>
      </c>
      <c r="BV25" s="9" t="s">
        <v>131</v>
      </c>
      <c r="BW25" s="9" t="s">
        <v>131</v>
      </c>
      <c r="BX25" s="9" t="s">
        <v>131</v>
      </c>
      <c r="BY25" s="9" t="s">
        <v>131</v>
      </c>
      <c r="BZ25" s="9" t="s">
        <v>131</v>
      </c>
      <c r="CA25" s="9" t="s">
        <v>131</v>
      </c>
      <c r="CB25" s="9" t="s">
        <v>131</v>
      </c>
      <c r="CC25" s="9" t="s">
        <v>131</v>
      </c>
      <c r="CD25" s="9" t="s">
        <v>131</v>
      </c>
      <c r="CE25" s="10" t="s">
        <v>670</v>
      </c>
      <c r="CF25" s="9" t="s">
        <v>131</v>
      </c>
      <c r="CG25" s="10" t="s">
        <v>670</v>
      </c>
      <c r="CH25" s="9" t="s">
        <v>131</v>
      </c>
      <c r="CI25" s="9" t="s">
        <v>131</v>
      </c>
      <c r="CJ25" s="9" t="s">
        <v>131</v>
      </c>
      <c r="CK25" s="9" t="s">
        <v>131</v>
      </c>
      <c r="CL25" s="9" t="s">
        <v>131</v>
      </c>
      <c r="CM25" s="9" t="s">
        <v>131</v>
      </c>
      <c r="CN25" s="25" t="s">
        <v>128</v>
      </c>
      <c r="CO25" s="9" t="s">
        <v>557</v>
      </c>
      <c r="CP25" s="10" t="s">
        <v>671</v>
      </c>
      <c r="CQ25" s="10" t="s">
        <v>691</v>
      </c>
      <c r="CR25" s="10" t="s">
        <v>673</v>
      </c>
      <c r="CS25" s="10" t="s">
        <v>16</v>
      </c>
      <c r="CT25" s="10" t="s">
        <v>198</v>
      </c>
      <c r="CU25" s="9" t="s">
        <v>145</v>
      </c>
      <c r="CV25" s="9" t="s">
        <v>282</v>
      </c>
      <c r="CW25" s="10" t="s">
        <v>673</v>
      </c>
      <c r="CX25" s="9"/>
      <c r="CY25" s="10" t="s">
        <v>692</v>
      </c>
      <c r="CZ25" s="10" t="s">
        <v>16</v>
      </c>
      <c r="DA25" s="10" t="s">
        <v>16</v>
      </c>
      <c r="DB25" s="10" t="s">
        <v>693</v>
      </c>
      <c r="DC25" s="9"/>
      <c r="DD25" s="9"/>
      <c r="DE25" s="9"/>
      <c r="DF25" s="9"/>
      <c r="DG25" s="9"/>
      <c r="DH25" s="9"/>
      <c r="DI25" s="9"/>
      <c r="DJ25" s="9"/>
      <c r="DK25" s="9"/>
      <c r="DL25" s="9" t="s">
        <v>110</v>
      </c>
      <c r="DM25" s="9" t="s">
        <v>286</v>
      </c>
      <c r="DN25" s="10" t="s">
        <v>674</v>
      </c>
      <c r="DO25" s="10" t="s">
        <v>691</v>
      </c>
      <c r="DP25" s="10" t="s">
        <v>675</v>
      </c>
      <c r="DQ25" s="10" t="s">
        <v>198</v>
      </c>
      <c r="DR25" s="10" t="s">
        <v>198</v>
      </c>
      <c r="DS25" s="9"/>
      <c r="DT25" s="9"/>
      <c r="DU25" s="9"/>
      <c r="DV25" s="9"/>
      <c r="DW25" s="9"/>
      <c r="DX25" s="9"/>
      <c r="DY25" s="9"/>
      <c r="DZ25" s="9"/>
      <c r="EA25" s="9"/>
      <c r="EB25" s="9" t="s">
        <v>112</v>
      </c>
      <c r="EC25" s="9" t="s">
        <v>276</v>
      </c>
      <c r="ED25" s="10" t="s">
        <v>676</v>
      </c>
      <c r="EE25" s="10" t="s">
        <v>670</v>
      </c>
      <c r="EF25" s="10" t="s">
        <v>677</v>
      </c>
      <c r="EG25" s="10" t="s">
        <v>16</v>
      </c>
      <c r="EH25" s="10" t="s">
        <v>198</v>
      </c>
      <c r="EI25" s="9"/>
      <c r="EJ25" s="9"/>
      <c r="EK25" s="9"/>
      <c r="EL25" s="9"/>
      <c r="EM25" s="9"/>
      <c r="EN25" s="9"/>
      <c r="EO25" s="9"/>
      <c r="EP25" s="9"/>
      <c r="EQ25" s="9"/>
    </row>
    <row r="26" spans="1:147" ht="16" thickBot="1">
      <c r="A26" s="9" t="s">
        <v>158</v>
      </c>
      <c r="B26" s="16" t="s">
        <v>844</v>
      </c>
      <c r="C26" s="9" t="s">
        <v>562</v>
      </c>
      <c r="D26" s="5"/>
      <c r="E26" s="9" t="s">
        <v>117</v>
      </c>
      <c r="F26" s="10" t="s">
        <v>588</v>
      </c>
      <c r="G26" s="10" t="s">
        <v>159</v>
      </c>
      <c r="H26" s="9"/>
      <c r="I26" s="9"/>
      <c r="J26" s="9"/>
      <c r="K26" s="9" t="s">
        <v>106</v>
      </c>
      <c r="L26" s="10" t="s">
        <v>159</v>
      </c>
      <c r="M26" s="9"/>
      <c r="N26" s="9"/>
      <c r="O26" s="10" t="s">
        <v>196</v>
      </c>
      <c r="P26" s="9"/>
      <c r="Q26" s="9"/>
      <c r="R26" s="10" t="s">
        <v>195</v>
      </c>
      <c r="S26" s="9"/>
      <c r="T26" s="9" t="s">
        <v>121</v>
      </c>
      <c r="U26" s="9" t="s">
        <v>121</v>
      </c>
      <c r="V26" s="9" t="s">
        <v>121</v>
      </c>
      <c r="W26" s="9" t="s">
        <v>121</v>
      </c>
      <c r="X26" s="10" t="s">
        <v>206</v>
      </c>
      <c r="Y26" s="10" t="s">
        <v>16</v>
      </c>
      <c r="Z26" s="9" t="s">
        <v>121</v>
      </c>
      <c r="AA26" s="9" t="s">
        <v>121</v>
      </c>
      <c r="AB26" s="9" t="s">
        <v>121</v>
      </c>
      <c r="AC26" s="9" t="s">
        <v>121</v>
      </c>
      <c r="AD26" s="9"/>
      <c r="AE26" s="9"/>
      <c r="AF26" s="9"/>
      <c r="AG26" s="9"/>
      <c r="AH26" s="9"/>
      <c r="AI26" s="9"/>
      <c r="AJ26" s="9"/>
      <c r="AK26" s="9"/>
      <c r="AL26" s="9"/>
      <c r="AM26" s="9"/>
      <c r="AN26" s="9"/>
      <c r="AO26" s="9"/>
      <c r="AP26" s="9"/>
      <c r="AQ26" s="9" t="s">
        <v>107</v>
      </c>
      <c r="AR26" s="9"/>
      <c r="AS26" s="9" t="s">
        <v>108</v>
      </c>
      <c r="AT26" s="10" t="s">
        <v>694</v>
      </c>
      <c r="AU26" s="10" t="s">
        <v>17</v>
      </c>
      <c r="AV26" s="10" t="s">
        <v>272</v>
      </c>
      <c r="AW26" s="10" t="s">
        <v>155</v>
      </c>
      <c r="AX26" s="9" t="s">
        <v>109</v>
      </c>
      <c r="AY26" s="9"/>
      <c r="AZ26" s="10" t="s">
        <v>151</v>
      </c>
      <c r="BA26" s="10" t="s">
        <v>16</v>
      </c>
      <c r="BB26" s="10" t="s">
        <v>695</v>
      </c>
      <c r="BC26" s="10" t="s">
        <v>272</v>
      </c>
      <c r="BD26" s="10" t="s">
        <v>696</v>
      </c>
      <c r="BE26" s="10" t="s">
        <v>444</v>
      </c>
      <c r="BF26" s="9" t="s">
        <v>130</v>
      </c>
      <c r="BG26" s="9"/>
      <c r="BH26" s="9"/>
      <c r="BI26" s="9"/>
      <c r="BJ26" s="9" t="s">
        <v>130</v>
      </c>
      <c r="BK26" s="9" t="s">
        <v>130</v>
      </c>
      <c r="BL26" s="9" t="s">
        <v>130</v>
      </c>
      <c r="BM26" s="9" t="s">
        <v>130</v>
      </c>
      <c r="BN26" s="9" t="s">
        <v>130</v>
      </c>
      <c r="BO26" s="9" t="s">
        <v>130</v>
      </c>
      <c r="BP26" s="10" t="s">
        <v>154</v>
      </c>
      <c r="BQ26" s="9" t="s">
        <v>131</v>
      </c>
      <c r="BR26" s="10" t="s">
        <v>154</v>
      </c>
      <c r="BS26" s="9" t="s">
        <v>131</v>
      </c>
      <c r="BT26" s="9" t="s">
        <v>131</v>
      </c>
      <c r="BU26" s="9" t="s">
        <v>131</v>
      </c>
      <c r="BV26" s="9" t="s">
        <v>131</v>
      </c>
      <c r="BW26" s="9" t="s">
        <v>131</v>
      </c>
      <c r="BX26" s="9" t="s">
        <v>131</v>
      </c>
      <c r="BY26" s="10" t="s">
        <v>232</v>
      </c>
      <c r="BZ26" s="9" t="s">
        <v>131</v>
      </c>
      <c r="CA26" s="10" t="s">
        <v>232</v>
      </c>
      <c r="CB26" s="9" t="s">
        <v>131</v>
      </c>
      <c r="CC26" s="9" t="s">
        <v>131</v>
      </c>
      <c r="CD26" s="9" t="s">
        <v>131</v>
      </c>
      <c r="CE26" s="10" t="s">
        <v>697</v>
      </c>
      <c r="CF26" s="9" t="s">
        <v>131</v>
      </c>
      <c r="CG26" s="10" t="s">
        <v>697</v>
      </c>
      <c r="CH26" s="9" t="s">
        <v>131</v>
      </c>
      <c r="CI26" s="9" t="s">
        <v>131</v>
      </c>
      <c r="CJ26" s="9" t="s">
        <v>131</v>
      </c>
      <c r="CK26" s="9" t="s">
        <v>131</v>
      </c>
      <c r="CL26" s="9" t="s">
        <v>131</v>
      </c>
      <c r="CM26" s="9" t="s">
        <v>131</v>
      </c>
      <c r="CN26" s="25" t="s">
        <v>137</v>
      </c>
      <c r="CO26" s="9" t="s">
        <v>330</v>
      </c>
      <c r="CP26" s="10" t="s">
        <v>698</v>
      </c>
      <c r="CQ26" s="9"/>
      <c r="CR26" s="10" t="s">
        <v>699</v>
      </c>
      <c r="CS26" s="10" t="s">
        <v>151</v>
      </c>
      <c r="CT26" s="9" t="s">
        <v>563</v>
      </c>
      <c r="CU26" s="9" t="s">
        <v>136</v>
      </c>
      <c r="CV26" s="9" t="s">
        <v>552</v>
      </c>
      <c r="CW26" s="10" t="s">
        <v>700</v>
      </c>
      <c r="CX26" s="9"/>
      <c r="CY26" s="10" t="s">
        <v>701</v>
      </c>
      <c r="CZ26" s="10" t="s">
        <v>151</v>
      </c>
      <c r="DA26" s="9" t="s">
        <v>140</v>
      </c>
      <c r="DB26" s="10" t="s">
        <v>702</v>
      </c>
      <c r="DC26" s="9"/>
      <c r="DD26" s="9"/>
      <c r="DE26" s="9"/>
      <c r="DF26" s="9"/>
      <c r="DG26" s="9"/>
      <c r="DH26" s="9"/>
      <c r="DI26" s="9"/>
      <c r="DJ26" s="9"/>
      <c r="DK26" s="9"/>
      <c r="DL26" s="9"/>
      <c r="DM26" s="9"/>
      <c r="DN26" s="9"/>
      <c r="DO26" s="9"/>
      <c r="DP26" s="9"/>
      <c r="DQ26" s="9" t="s">
        <v>130</v>
      </c>
      <c r="DR26" s="9" t="s">
        <v>130</v>
      </c>
      <c r="DS26" s="9"/>
      <c r="DT26" s="9"/>
      <c r="DU26" s="9"/>
      <c r="DV26" s="9"/>
      <c r="DW26" s="9"/>
      <c r="DX26" s="9"/>
      <c r="DY26" s="9"/>
      <c r="DZ26" s="9"/>
      <c r="EA26" s="9"/>
      <c r="EB26" s="9"/>
      <c r="EC26" s="9"/>
      <c r="ED26" s="9"/>
      <c r="EE26" s="9"/>
      <c r="EF26" s="9"/>
      <c r="EG26" s="9" t="s">
        <v>130</v>
      </c>
      <c r="EH26" s="9" t="s">
        <v>130</v>
      </c>
      <c r="EI26" s="9"/>
      <c r="EJ26" s="9"/>
      <c r="EK26" s="9"/>
      <c r="EL26" s="9"/>
      <c r="EM26" s="9"/>
      <c r="EN26" s="9"/>
      <c r="EO26" s="9"/>
      <c r="EP26" s="9"/>
      <c r="EQ26" s="9"/>
    </row>
    <row r="27" spans="1:147" ht="16" thickBot="1">
      <c r="A27" s="9" t="s">
        <v>158</v>
      </c>
      <c r="B27" s="16" t="s">
        <v>845</v>
      </c>
      <c r="C27" s="9" t="s">
        <v>565</v>
      </c>
      <c r="D27" s="5"/>
      <c r="E27" s="9" t="s">
        <v>117</v>
      </c>
      <c r="F27" s="10" t="s">
        <v>589</v>
      </c>
      <c r="G27" s="9"/>
      <c r="H27" s="10" t="s">
        <v>159</v>
      </c>
      <c r="I27" s="9"/>
      <c r="J27" s="9"/>
      <c r="K27" s="9" t="s">
        <v>107</v>
      </c>
      <c r="L27" s="10" t="s">
        <v>196</v>
      </c>
      <c r="M27" s="10" t="s">
        <v>195</v>
      </c>
      <c r="N27" s="9"/>
      <c r="O27" s="9"/>
      <c r="P27" s="9"/>
      <c r="Q27" s="9"/>
      <c r="R27" s="10" t="s">
        <v>159</v>
      </c>
      <c r="S27" s="9"/>
      <c r="T27" s="10" t="s">
        <v>608</v>
      </c>
      <c r="U27" s="9" t="s">
        <v>121</v>
      </c>
      <c r="V27" s="9" t="s">
        <v>121</v>
      </c>
      <c r="W27" s="10" t="s">
        <v>464</v>
      </c>
      <c r="X27" s="10" t="s">
        <v>609</v>
      </c>
      <c r="Y27" s="10" t="s">
        <v>157</v>
      </c>
      <c r="Z27" s="9" t="s">
        <v>121</v>
      </c>
      <c r="AA27" s="9" t="s">
        <v>121</v>
      </c>
      <c r="AB27" s="9" t="s">
        <v>121</v>
      </c>
      <c r="AC27" s="9" t="s">
        <v>121</v>
      </c>
      <c r="AD27" s="10" t="s">
        <v>619</v>
      </c>
      <c r="AE27" s="10" t="s">
        <v>619</v>
      </c>
      <c r="AF27" s="9"/>
      <c r="AG27" s="9"/>
      <c r="AH27" s="9"/>
      <c r="AI27" s="9"/>
      <c r="AJ27" s="10" t="s">
        <v>209</v>
      </c>
      <c r="AK27" s="9"/>
      <c r="AL27" s="9"/>
      <c r="AM27" s="9"/>
      <c r="AN27" s="9"/>
      <c r="AO27" s="9"/>
      <c r="AP27" s="9"/>
      <c r="AQ27" s="9" t="s">
        <v>107</v>
      </c>
      <c r="AR27" s="9"/>
      <c r="AS27" s="9" t="s">
        <v>122</v>
      </c>
      <c r="AT27" s="10" t="s">
        <v>703</v>
      </c>
      <c r="AU27" s="10" t="s">
        <v>704</v>
      </c>
      <c r="AV27" s="10" t="s">
        <v>209</v>
      </c>
      <c r="AW27" s="10" t="s">
        <v>155</v>
      </c>
      <c r="AX27" s="9" t="s">
        <v>109</v>
      </c>
      <c r="AY27" s="9"/>
      <c r="AZ27" s="10" t="s">
        <v>412</v>
      </c>
      <c r="BA27" s="9"/>
      <c r="BB27" s="10" t="s">
        <v>202</v>
      </c>
      <c r="BC27" s="10" t="s">
        <v>209</v>
      </c>
      <c r="BD27" s="10" t="s">
        <v>486</v>
      </c>
      <c r="BE27" s="10" t="s">
        <v>705</v>
      </c>
      <c r="BF27" s="9" t="s">
        <v>107</v>
      </c>
      <c r="BG27" s="9" t="s">
        <v>107</v>
      </c>
      <c r="BH27" s="9"/>
      <c r="BI27" s="9" t="s">
        <v>130</v>
      </c>
      <c r="BJ27" s="9" t="s">
        <v>130</v>
      </c>
      <c r="BK27" s="9" t="s">
        <v>130</v>
      </c>
      <c r="BL27" s="9"/>
      <c r="BM27" s="9"/>
      <c r="BN27" s="9" t="s">
        <v>130</v>
      </c>
      <c r="BO27" s="9" t="s">
        <v>130</v>
      </c>
      <c r="BP27" s="10" t="s">
        <v>706</v>
      </c>
      <c r="BQ27" s="10" t="s">
        <v>619</v>
      </c>
      <c r="BR27" s="10" t="s">
        <v>707</v>
      </c>
      <c r="BS27" s="10" t="s">
        <v>708</v>
      </c>
      <c r="BT27" s="10" t="s">
        <v>619</v>
      </c>
      <c r="BU27" s="10" t="s">
        <v>709</v>
      </c>
      <c r="BV27" s="9" t="s">
        <v>131</v>
      </c>
      <c r="BW27" s="9" t="s">
        <v>131</v>
      </c>
      <c r="BX27" s="9" t="s">
        <v>131</v>
      </c>
      <c r="BY27" s="9" t="s">
        <v>131</v>
      </c>
      <c r="BZ27" s="9" t="s">
        <v>131</v>
      </c>
      <c r="CA27" s="9" t="s">
        <v>131</v>
      </c>
      <c r="CB27" s="9" t="s">
        <v>131</v>
      </c>
      <c r="CC27" s="9" t="s">
        <v>131</v>
      </c>
      <c r="CD27" s="9" t="s">
        <v>131</v>
      </c>
      <c r="CE27" s="10" t="s">
        <v>710</v>
      </c>
      <c r="CF27" s="10" t="s">
        <v>209</v>
      </c>
      <c r="CG27" s="10" t="s">
        <v>711</v>
      </c>
      <c r="CH27" s="9" t="s">
        <v>131</v>
      </c>
      <c r="CI27" s="9" t="s">
        <v>131</v>
      </c>
      <c r="CJ27" s="9" t="s">
        <v>131</v>
      </c>
      <c r="CK27" s="9" t="s">
        <v>131</v>
      </c>
      <c r="CL27" s="9" t="s">
        <v>131</v>
      </c>
      <c r="CM27" s="9" t="s">
        <v>131</v>
      </c>
      <c r="CN27" s="25" t="s">
        <v>115</v>
      </c>
      <c r="CO27" s="9" t="s">
        <v>333</v>
      </c>
      <c r="CP27" s="10" t="s">
        <v>712</v>
      </c>
      <c r="CQ27" s="9"/>
      <c r="CR27" s="10" t="s">
        <v>713</v>
      </c>
      <c r="CS27" s="10" t="s">
        <v>151</v>
      </c>
      <c r="CT27" s="10" t="s">
        <v>151</v>
      </c>
      <c r="CU27" s="9" t="s">
        <v>1183</v>
      </c>
      <c r="CV27" s="9" t="s">
        <v>334</v>
      </c>
      <c r="CW27" s="10" t="s">
        <v>713</v>
      </c>
      <c r="CX27" s="9"/>
      <c r="CY27" s="10" t="s">
        <v>714</v>
      </c>
      <c r="CZ27" s="10" t="s">
        <v>151</v>
      </c>
      <c r="DA27" s="10" t="s">
        <v>151</v>
      </c>
      <c r="DB27" s="10" t="s">
        <v>715</v>
      </c>
      <c r="DC27" s="9"/>
      <c r="DD27" s="9"/>
      <c r="DE27" s="9"/>
      <c r="DF27" s="9"/>
      <c r="DG27" s="9"/>
      <c r="DH27" s="9"/>
      <c r="DI27" s="9"/>
      <c r="DJ27" s="9"/>
      <c r="DK27" s="9"/>
      <c r="DL27" s="9" t="s">
        <v>116</v>
      </c>
      <c r="DM27" s="9" t="s">
        <v>547</v>
      </c>
      <c r="DN27" s="10" t="s">
        <v>712</v>
      </c>
      <c r="DO27" s="9"/>
      <c r="DP27" s="10" t="s">
        <v>716</v>
      </c>
      <c r="DQ27" s="10" t="s">
        <v>412</v>
      </c>
      <c r="DR27" s="9" t="s">
        <v>140</v>
      </c>
      <c r="DS27" s="9"/>
      <c r="DT27" s="9"/>
      <c r="DU27" s="9"/>
      <c r="DV27" s="9"/>
      <c r="DW27" s="9"/>
      <c r="DX27" s="9"/>
      <c r="DY27" s="9"/>
      <c r="DZ27" s="9"/>
      <c r="EA27" s="9"/>
      <c r="EB27" s="9" t="s">
        <v>895</v>
      </c>
      <c r="EC27" s="9" t="s">
        <v>566</v>
      </c>
      <c r="ED27" s="10" t="s">
        <v>712</v>
      </c>
      <c r="EE27" s="9"/>
      <c r="EF27" s="10" t="s">
        <v>717</v>
      </c>
      <c r="EG27" s="10" t="s">
        <v>151</v>
      </c>
      <c r="EH27" s="9" t="s">
        <v>140</v>
      </c>
      <c r="EI27" s="9"/>
      <c r="EJ27" s="9"/>
      <c r="EK27" s="9"/>
      <c r="EL27" s="9"/>
      <c r="EM27" s="9"/>
      <c r="EN27" s="9"/>
      <c r="EO27" s="9"/>
      <c r="EP27" s="9"/>
      <c r="EQ27" s="9"/>
    </row>
    <row r="28" spans="1:147" ht="16" thickBot="1">
      <c r="A28" s="9" t="s">
        <v>158</v>
      </c>
      <c r="B28" s="16" t="s">
        <v>201</v>
      </c>
      <c r="C28" s="9" t="s">
        <v>565</v>
      </c>
      <c r="D28" s="5"/>
      <c r="E28" s="9" t="s">
        <v>117</v>
      </c>
      <c r="F28" s="10" t="s">
        <v>590</v>
      </c>
      <c r="G28" s="10" t="s">
        <v>159</v>
      </c>
      <c r="H28" s="9"/>
      <c r="I28" s="9"/>
      <c r="J28" s="9"/>
      <c r="K28" s="9" t="s">
        <v>107</v>
      </c>
      <c r="L28" s="9"/>
      <c r="M28" s="9"/>
      <c r="N28" s="9"/>
      <c r="O28" s="9"/>
      <c r="P28" s="10" t="s">
        <v>159</v>
      </c>
      <c r="Q28" s="9"/>
      <c r="R28" s="9"/>
      <c r="S28" s="9"/>
      <c r="T28" s="9" t="s">
        <v>121</v>
      </c>
      <c r="U28" s="9" t="s">
        <v>121</v>
      </c>
      <c r="V28" s="9" t="s">
        <v>121</v>
      </c>
      <c r="W28" s="9" t="s">
        <v>121</v>
      </c>
      <c r="X28" s="9" t="s">
        <v>121</v>
      </c>
      <c r="Y28" s="9" t="s">
        <v>121</v>
      </c>
      <c r="Z28" s="9" t="s">
        <v>121</v>
      </c>
      <c r="AA28" s="9" t="s">
        <v>121</v>
      </c>
      <c r="AB28" s="9" t="s">
        <v>121</v>
      </c>
      <c r="AC28" s="9" t="s">
        <v>121</v>
      </c>
      <c r="AD28" s="9"/>
      <c r="AE28" s="9"/>
      <c r="AF28" s="9"/>
      <c r="AG28" s="9"/>
      <c r="AH28" s="9"/>
      <c r="AI28" s="9"/>
      <c r="AJ28" s="9"/>
      <c r="AK28" s="9"/>
      <c r="AL28" s="9"/>
      <c r="AM28" s="9"/>
      <c r="AN28" s="9"/>
      <c r="AO28" s="9"/>
      <c r="AP28" s="9"/>
      <c r="AQ28" s="9" t="s">
        <v>107</v>
      </c>
      <c r="AR28" s="9"/>
      <c r="AS28" s="9" t="s">
        <v>108</v>
      </c>
      <c r="AT28" s="10" t="s">
        <v>319</v>
      </c>
      <c r="AU28" s="10" t="s">
        <v>17</v>
      </c>
      <c r="AV28" s="10" t="s">
        <v>718</v>
      </c>
      <c r="AW28" s="10" t="s">
        <v>155</v>
      </c>
      <c r="AX28" s="9"/>
      <c r="AY28" s="10" t="s">
        <v>466</v>
      </c>
      <c r="AZ28" s="10" t="s">
        <v>216</v>
      </c>
      <c r="BA28" s="9"/>
      <c r="BB28" s="10" t="s">
        <v>657</v>
      </c>
      <c r="BC28" s="10" t="s">
        <v>718</v>
      </c>
      <c r="BD28" s="10" t="s">
        <v>17</v>
      </c>
      <c r="BE28" s="10" t="s">
        <v>9</v>
      </c>
      <c r="BF28" s="9"/>
      <c r="BG28" s="9"/>
      <c r="BH28" s="9"/>
      <c r="BI28" s="9"/>
      <c r="BJ28" s="9" t="s">
        <v>130</v>
      </c>
      <c r="BK28" s="9" t="s">
        <v>130</v>
      </c>
      <c r="BL28" s="9" t="s">
        <v>130</v>
      </c>
      <c r="BM28" s="9" t="s">
        <v>130</v>
      </c>
      <c r="BN28" s="9" t="s">
        <v>130</v>
      </c>
      <c r="BO28" s="9" t="s">
        <v>130</v>
      </c>
      <c r="BP28" s="9" t="s">
        <v>131</v>
      </c>
      <c r="BQ28" s="9" t="s">
        <v>131</v>
      </c>
      <c r="BR28" s="9" t="s">
        <v>131</v>
      </c>
      <c r="BS28" s="9" t="s">
        <v>131</v>
      </c>
      <c r="BT28" s="9" t="s">
        <v>131</v>
      </c>
      <c r="BU28" s="9" t="s">
        <v>131</v>
      </c>
      <c r="BV28" s="9" t="s">
        <v>131</v>
      </c>
      <c r="BW28" s="9" t="s">
        <v>131</v>
      </c>
      <c r="BX28" s="9" t="s">
        <v>131</v>
      </c>
      <c r="BY28" s="9" t="s">
        <v>131</v>
      </c>
      <c r="BZ28" s="9" t="s">
        <v>131</v>
      </c>
      <c r="CA28" s="9" t="s">
        <v>131</v>
      </c>
      <c r="CB28" s="10" t="s">
        <v>232</v>
      </c>
      <c r="CC28" s="9" t="s">
        <v>131</v>
      </c>
      <c r="CD28" s="10" t="s">
        <v>232</v>
      </c>
      <c r="CE28" s="9" t="s">
        <v>131</v>
      </c>
      <c r="CF28" s="9" t="s">
        <v>131</v>
      </c>
      <c r="CG28" s="9" t="s">
        <v>131</v>
      </c>
      <c r="CH28" s="9" t="s">
        <v>131</v>
      </c>
      <c r="CI28" s="9" t="s">
        <v>131</v>
      </c>
      <c r="CJ28" s="9" t="s">
        <v>131</v>
      </c>
      <c r="CK28" s="9" t="s">
        <v>131</v>
      </c>
      <c r="CL28" s="9" t="s">
        <v>131</v>
      </c>
      <c r="CM28" s="9" t="s">
        <v>131</v>
      </c>
      <c r="CN28" s="25" t="s">
        <v>137</v>
      </c>
      <c r="CO28" s="9" t="s">
        <v>330</v>
      </c>
      <c r="CP28" s="10" t="s">
        <v>719</v>
      </c>
      <c r="CQ28" s="9"/>
      <c r="CR28" s="10" t="s">
        <v>720</v>
      </c>
      <c r="CS28" s="10" t="s">
        <v>398</v>
      </c>
      <c r="CT28" s="9" t="s">
        <v>140</v>
      </c>
      <c r="CU28" s="9"/>
      <c r="CV28" s="9"/>
      <c r="CW28" s="9"/>
      <c r="CX28" s="9"/>
      <c r="CY28" s="9"/>
      <c r="CZ28" s="9" t="s">
        <v>130</v>
      </c>
      <c r="DA28" s="9" t="s">
        <v>130</v>
      </c>
      <c r="DB28" s="10" t="s">
        <v>720</v>
      </c>
      <c r="DC28" s="9"/>
      <c r="DD28" s="9"/>
      <c r="DE28" s="9"/>
      <c r="DF28" s="9"/>
      <c r="DG28" s="9"/>
      <c r="DH28" s="9"/>
      <c r="DI28" s="9"/>
      <c r="DJ28" s="9"/>
      <c r="DK28" s="9"/>
      <c r="DL28" s="9"/>
      <c r="DM28" s="9"/>
      <c r="DN28" s="9"/>
      <c r="DO28" s="9"/>
      <c r="DP28" s="9"/>
      <c r="DQ28" s="9" t="s">
        <v>130</v>
      </c>
      <c r="DR28" s="9" t="s">
        <v>130</v>
      </c>
      <c r="DS28" s="9"/>
      <c r="DT28" s="9"/>
      <c r="DU28" s="9"/>
      <c r="DV28" s="9"/>
      <c r="DW28" s="9"/>
      <c r="DX28" s="9"/>
      <c r="DY28" s="9"/>
      <c r="DZ28" s="9"/>
      <c r="EA28" s="9"/>
      <c r="EB28" s="9"/>
      <c r="EC28" s="9"/>
      <c r="ED28" s="9"/>
      <c r="EE28" s="9"/>
      <c r="EF28" s="9"/>
      <c r="EG28" s="9" t="s">
        <v>130</v>
      </c>
      <c r="EH28" s="9" t="s">
        <v>130</v>
      </c>
      <c r="EI28" s="9"/>
      <c r="EJ28" s="9"/>
      <c r="EK28" s="9"/>
      <c r="EL28" s="9"/>
      <c r="EM28" s="9"/>
      <c r="EN28" s="9"/>
      <c r="EO28" s="9"/>
      <c r="EP28" s="9"/>
      <c r="EQ28" s="9"/>
    </row>
    <row r="29" spans="1:147" ht="16" thickBot="1">
      <c r="A29" s="9" t="s">
        <v>158</v>
      </c>
      <c r="B29" s="16" t="s">
        <v>846</v>
      </c>
      <c r="C29" s="9" t="s">
        <v>565</v>
      </c>
      <c r="D29" s="5"/>
      <c r="E29" s="9" t="s">
        <v>105</v>
      </c>
      <c r="F29" s="10" t="s">
        <v>591</v>
      </c>
      <c r="G29" s="10" t="s">
        <v>159</v>
      </c>
      <c r="H29" s="9"/>
      <c r="I29" s="9"/>
      <c r="J29" s="9"/>
      <c r="K29" s="9" t="s">
        <v>106</v>
      </c>
      <c r="L29" s="9"/>
      <c r="M29" s="9"/>
      <c r="N29" s="9"/>
      <c r="O29" s="9"/>
      <c r="P29" s="9"/>
      <c r="Q29" s="9"/>
      <c r="R29" s="10" t="s">
        <v>159</v>
      </c>
      <c r="S29" s="9"/>
      <c r="T29" s="9" t="s">
        <v>121</v>
      </c>
      <c r="U29" s="9" t="s">
        <v>121</v>
      </c>
      <c r="V29" s="9" t="s">
        <v>121</v>
      </c>
      <c r="W29" s="9" t="s">
        <v>121</v>
      </c>
      <c r="X29" s="10" t="s">
        <v>272</v>
      </c>
      <c r="Y29" s="10" t="s">
        <v>151</v>
      </c>
      <c r="Z29" s="9" t="s">
        <v>121</v>
      </c>
      <c r="AA29" s="9" t="s">
        <v>121</v>
      </c>
      <c r="AB29" s="9" t="s">
        <v>121</v>
      </c>
      <c r="AC29" s="9" t="s">
        <v>121</v>
      </c>
      <c r="AD29" s="9"/>
      <c r="AE29" s="9"/>
      <c r="AF29" s="9"/>
      <c r="AG29" s="9"/>
      <c r="AH29" s="9"/>
      <c r="AI29" s="9"/>
      <c r="AJ29" s="9"/>
      <c r="AK29" s="9"/>
      <c r="AL29" s="9"/>
      <c r="AM29" s="9"/>
      <c r="AN29" s="9"/>
      <c r="AO29" s="9"/>
      <c r="AP29" s="9"/>
      <c r="AQ29" s="9" t="s">
        <v>107</v>
      </c>
      <c r="AR29" s="9"/>
      <c r="AS29" s="9" t="s">
        <v>108</v>
      </c>
      <c r="AT29" s="10" t="s">
        <v>440</v>
      </c>
      <c r="AU29" s="10" t="s">
        <v>214</v>
      </c>
      <c r="AV29" s="10" t="s">
        <v>491</v>
      </c>
      <c r="AW29" s="10" t="s">
        <v>155</v>
      </c>
      <c r="AX29" s="9" t="s">
        <v>109</v>
      </c>
      <c r="AY29" s="9"/>
      <c r="AZ29" s="9"/>
      <c r="BA29" s="10" t="s">
        <v>151</v>
      </c>
      <c r="BB29" s="10" t="s">
        <v>657</v>
      </c>
      <c r="BC29" s="10" t="s">
        <v>491</v>
      </c>
      <c r="BD29" s="10" t="s">
        <v>721</v>
      </c>
      <c r="BE29" s="10" t="s">
        <v>722</v>
      </c>
      <c r="BF29" s="9" t="s">
        <v>130</v>
      </c>
      <c r="BG29" s="9" t="s">
        <v>130</v>
      </c>
      <c r="BH29" s="9" t="s">
        <v>130</v>
      </c>
      <c r="BI29" s="9" t="s">
        <v>130</v>
      </c>
      <c r="BJ29" s="9" t="s">
        <v>130</v>
      </c>
      <c r="BK29" s="9" t="s">
        <v>130</v>
      </c>
      <c r="BL29" s="9"/>
      <c r="BM29" s="9" t="s">
        <v>130</v>
      </c>
      <c r="BN29" s="9" t="s">
        <v>130</v>
      </c>
      <c r="BO29" s="9"/>
      <c r="BP29" s="9" t="s">
        <v>131</v>
      </c>
      <c r="BQ29" s="9" t="s">
        <v>131</v>
      </c>
      <c r="BR29" s="9" t="s">
        <v>131</v>
      </c>
      <c r="BS29" s="9" t="s">
        <v>131</v>
      </c>
      <c r="BT29" s="9" t="s">
        <v>131</v>
      </c>
      <c r="BU29" s="9" t="s">
        <v>131</v>
      </c>
      <c r="BV29" s="9" t="s">
        <v>131</v>
      </c>
      <c r="BW29" s="9" t="s">
        <v>131</v>
      </c>
      <c r="BX29" s="9" t="s">
        <v>131</v>
      </c>
      <c r="BY29" s="9" t="s">
        <v>131</v>
      </c>
      <c r="BZ29" s="9" t="s">
        <v>131</v>
      </c>
      <c r="CA29" s="9" t="s">
        <v>131</v>
      </c>
      <c r="CB29" s="9" t="s">
        <v>131</v>
      </c>
      <c r="CC29" s="9" t="s">
        <v>131</v>
      </c>
      <c r="CD29" s="9" t="s">
        <v>131</v>
      </c>
      <c r="CE29" s="10" t="s">
        <v>271</v>
      </c>
      <c r="CF29" s="9" t="s">
        <v>131</v>
      </c>
      <c r="CG29" s="10" t="s">
        <v>271</v>
      </c>
      <c r="CH29" s="9" t="s">
        <v>131</v>
      </c>
      <c r="CI29" s="9" t="s">
        <v>131</v>
      </c>
      <c r="CJ29" s="9" t="s">
        <v>131</v>
      </c>
      <c r="CK29" s="9" t="s">
        <v>131</v>
      </c>
      <c r="CL29" s="9" t="s">
        <v>131</v>
      </c>
      <c r="CM29" s="9" t="s">
        <v>131</v>
      </c>
      <c r="CN29" s="25" t="s">
        <v>128</v>
      </c>
      <c r="CO29" s="9" t="s">
        <v>557</v>
      </c>
      <c r="CP29" s="10" t="s">
        <v>723</v>
      </c>
      <c r="CQ29" s="10" t="s">
        <v>724</v>
      </c>
      <c r="CR29" s="10" t="s">
        <v>725</v>
      </c>
      <c r="CS29" s="10" t="s">
        <v>157</v>
      </c>
      <c r="CT29" s="10" t="s">
        <v>151</v>
      </c>
      <c r="CU29" s="9" t="s">
        <v>145</v>
      </c>
      <c r="CV29" s="9" t="s">
        <v>282</v>
      </c>
      <c r="CW29" s="10" t="s">
        <v>725</v>
      </c>
      <c r="CX29" s="9"/>
      <c r="CY29" s="10" t="s">
        <v>726</v>
      </c>
      <c r="CZ29" s="10" t="s">
        <v>157</v>
      </c>
      <c r="DA29" s="10" t="s">
        <v>157</v>
      </c>
      <c r="DB29" s="10" t="s">
        <v>727</v>
      </c>
      <c r="DC29" s="9"/>
      <c r="DD29" s="9"/>
      <c r="DE29" s="9"/>
      <c r="DF29" s="9"/>
      <c r="DG29" s="9"/>
      <c r="DH29" s="9"/>
      <c r="DI29" s="9"/>
      <c r="DJ29" s="9"/>
      <c r="DK29" s="9"/>
      <c r="DL29" s="9" t="s">
        <v>112</v>
      </c>
      <c r="DM29" s="9" t="s">
        <v>276</v>
      </c>
      <c r="DN29" s="10" t="s">
        <v>728</v>
      </c>
      <c r="DO29" s="10" t="s">
        <v>724</v>
      </c>
      <c r="DP29" s="10" t="s">
        <v>729</v>
      </c>
      <c r="DQ29" s="10" t="s">
        <v>198</v>
      </c>
      <c r="DR29" s="10" t="s">
        <v>730</v>
      </c>
      <c r="DS29" s="9"/>
      <c r="DT29" s="9"/>
      <c r="DU29" s="9"/>
      <c r="DV29" s="9"/>
      <c r="DW29" s="9"/>
      <c r="DX29" s="9"/>
      <c r="DY29" s="9"/>
      <c r="DZ29" s="9"/>
      <c r="EA29" s="9"/>
      <c r="EB29" s="9"/>
      <c r="EC29" s="9"/>
      <c r="ED29" s="9"/>
      <c r="EE29" s="9"/>
      <c r="EF29" s="9"/>
      <c r="EG29" s="9" t="s">
        <v>130</v>
      </c>
      <c r="EH29" s="9" t="s">
        <v>130</v>
      </c>
      <c r="EI29" s="9"/>
      <c r="EJ29" s="9"/>
      <c r="EK29" s="9"/>
      <c r="EL29" s="9"/>
      <c r="EM29" s="9"/>
      <c r="EN29" s="9"/>
      <c r="EO29" s="9"/>
      <c r="EP29" s="9"/>
      <c r="EQ29" s="9"/>
    </row>
    <row r="30" spans="1:147" ht="16" thickBot="1">
      <c r="A30" s="9" t="s">
        <v>158</v>
      </c>
      <c r="B30" s="16" t="s">
        <v>847</v>
      </c>
      <c r="C30" s="9" t="s">
        <v>568</v>
      </c>
      <c r="D30" s="5"/>
      <c r="E30" s="9" t="s">
        <v>117</v>
      </c>
      <c r="F30" s="10" t="s">
        <v>592</v>
      </c>
      <c r="G30" s="9"/>
      <c r="H30" s="9"/>
      <c r="I30" s="9"/>
      <c r="J30" s="9"/>
      <c r="K30" s="9" t="s">
        <v>107</v>
      </c>
      <c r="L30" s="9"/>
      <c r="M30" s="9"/>
      <c r="N30" s="9"/>
      <c r="O30" s="9"/>
      <c r="P30" s="9"/>
      <c r="Q30" s="9"/>
      <c r="R30" s="10" t="s">
        <v>159</v>
      </c>
      <c r="S30" s="9"/>
      <c r="T30" s="9" t="s">
        <v>121</v>
      </c>
      <c r="U30" s="9" t="s">
        <v>121</v>
      </c>
      <c r="V30" s="9" t="s">
        <v>121</v>
      </c>
      <c r="W30" s="9" t="s">
        <v>121</v>
      </c>
      <c r="X30" s="10" t="s">
        <v>200</v>
      </c>
      <c r="Y30" s="10" t="s">
        <v>157</v>
      </c>
      <c r="Z30" s="9" t="s">
        <v>121</v>
      </c>
      <c r="AA30" s="9" t="s">
        <v>121</v>
      </c>
      <c r="AB30" s="9" t="s">
        <v>121</v>
      </c>
      <c r="AC30" s="9" t="s">
        <v>121</v>
      </c>
      <c r="AD30" s="9"/>
      <c r="AE30" s="9"/>
      <c r="AF30" s="9"/>
      <c r="AG30" s="9"/>
      <c r="AH30" s="9"/>
      <c r="AI30" s="9"/>
      <c r="AJ30" s="9"/>
      <c r="AK30" s="9"/>
      <c r="AL30" s="9"/>
      <c r="AM30" s="9"/>
      <c r="AN30" s="9"/>
      <c r="AO30" s="9"/>
      <c r="AP30" s="9"/>
      <c r="AQ30" s="9" t="s">
        <v>106</v>
      </c>
      <c r="AR30" s="9" t="s">
        <v>147</v>
      </c>
      <c r="AS30" s="9"/>
      <c r="AT30" s="10" t="s">
        <v>155</v>
      </c>
      <c r="AU30" s="9"/>
      <c r="AV30" s="10" t="s">
        <v>17</v>
      </c>
      <c r="AW30" s="9"/>
      <c r="AX30" s="9"/>
      <c r="AY30" s="10" t="s">
        <v>611</v>
      </c>
      <c r="AZ30" s="9"/>
      <c r="BA30" s="9"/>
      <c r="BB30" s="10" t="s">
        <v>325</v>
      </c>
      <c r="BC30" s="10" t="s">
        <v>17</v>
      </c>
      <c r="BD30" s="10" t="s">
        <v>155</v>
      </c>
      <c r="BE30" s="10" t="s">
        <v>155</v>
      </c>
      <c r="BF30" s="9" t="s">
        <v>130</v>
      </c>
      <c r="BG30" s="9" t="s">
        <v>130</v>
      </c>
      <c r="BH30" s="9" t="s">
        <v>130</v>
      </c>
      <c r="BI30" s="9" t="s">
        <v>130</v>
      </c>
      <c r="BJ30" s="9" t="s">
        <v>130</v>
      </c>
      <c r="BK30" s="9" t="s">
        <v>130</v>
      </c>
      <c r="BL30" s="9"/>
      <c r="BM30" s="9" t="s">
        <v>130</v>
      </c>
      <c r="BN30" s="9" t="s">
        <v>130</v>
      </c>
      <c r="BO30" s="9"/>
      <c r="BP30" s="9" t="s">
        <v>131</v>
      </c>
      <c r="BQ30" s="9" t="s">
        <v>131</v>
      </c>
      <c r="BR30" s="9" t="s">
        <v>131</v>
      </c>
      <c r="BS30" s="9" t="s">
        <v>131</v>
      </c>
      <c r="BT30" s="9" t="s">
        <v>131</v>
      </c>
      <c r="BU30" s="9" t="s">
        <v>131</v>
      </c>
      <c r="BV30" s="9" t="s">
        <v>131</v>
      </c>
      <c r="BW30" s="9" t="s">
        <v>131</v>
      </c>
      <c r="BX30" s="9" t="s">
        <v>131</v>
      </c>
      <c r="BY30" s="9" t="s">
        <v>131</v>
      </c>
      <c r="BZ30" s="9" t="s">
        <v>131</v>
      </c>
      <c r="CA30" s="9" t="s">
        <v>131</v>
      </c>
      <c r="CB30" s="9" t="s">
        <v>131</v>
      </c>
      <c r="CC30" s="9" t="s">
        <v>131</v>
      </c>
      <c r="CD30" s="9" t="s">
        <v>131</v>
      </c>
      <c r="CE30" s="10" t="s">
        <v>731</v>
      </c>
      <c r="CF30" s="9" t="s">
        <v>131</v>
      </c>
      <c r="CG30" s="10" t="s">
        <v>731</v>
      </c>
      <c r="CH30" s="9" t="s">
        <v>131</v>
      </c>
      <c r="CI30" s="9" t="s">
        <v>131</v>
      </c>
      <c r="CJ30" s="9" t="s">
        <v>131</v>
      </c>
      <c r="CK30" s="9" t="s">
        <v>131</v>
      </c>
      <c r="CL30" s="9" t="s">
        <v>131</v>
      </c>
      <c r="CM30" s="9" t="s">
        <v>131</v>
      </c>
      <c r="CN30" s="25" t="s">
        <v>110</v>
      </c>
      <c r="CO30" s="9" t="s">
        <v>286</v>
      </c>
      <c r="CP30" s="10" t="s">
        <v>732</v>
      </c>
      <c r="CQ30" s="10" t="s">
        <v>733</v>
      </c>
      <c r="CR30" s="10" t="s">
        <v>611</v>
      </c>
      <c r="CS30" s="10" t="s">
        <v>157</v>
      </c>
      <c r="CT30" s="10" t="s">
        <v>157</v>
      </c>
      <c r="CU30" s="9"/>
      <c r="CV30" s="9"/>
      <c r="CW30" s="9"/>
      <c r="CX30" s="9"/>
      <c r="CY30" s="9"/>
      <c r="CZ30" s="9" t="s">
        <v>130</v>
      </c>
      <c r="DA30" s="9" t="s">
        <v>130</v>
      </c>
      <c r="DB30" s="10" t="s">
        <v>611</v>
      </c>
      <c r="DC30" s="9"/>
      <c r="DD30" s="9"/>
      <c r="DE30" s="9"/>
      <c r="DF30" s="9"/>
      <c r="DG30" s="9"/>
      <c r="DH30" s="9"/>
      <c r="DI30" s="9"/>
      <c r="DJ30" s="9"/>
      <c r="DK30" s="9"/>
      <c r="DL30" s="9" t="s">
        <v>111</v>
      </c>
      <c r="DM30" s="9" t="s">
        <v>291</v>
      </c>
      <c r="DN30" s="10" t="s">
        <v>734</v>
      </c>
      <c r="DO30" s="10" t="s">
        <v>735</v>
      </c>
      <c r="DP30" s="10" t="s">
        <v>611</v>
      </c>
      <c r="DQ30" s="10" t="s">
        <v>157</v>
      </c>
      <c r="DR30" s="10" t="s">
        <v>157</v>
      </c>
      <c r="DS30" s="9"/>
      <c r="DT30" s="9"/>
      <c r="DU30" s="9"/>
      <c r="DV30" s="9"/>
      <c r="DW30" s="9"/>
      <c r="DX30" s="9"/>
      <c r="DY30" s="9"/>
      <c r="DZ30" s="9"/>
      <c r="EA30" s="9"/>
      <c r="EB30" s="9" t="s">
        <v>112</v>
      </c>
      <c r="EC30" s="9" t="s">
        <v>276</v>
      </c>
      <c r="ED30" s="10" t="s">
        <v>736</v>
      </c>
      <c r="EE30" s="10" t="s">
        <v>737</v>
      </c>
      <c r="EF30" s="10" t="s">
        <v>611</v>
      </c>
      <c r="EG30" s="10" t="s">
        <v>198</v>
      </c>
      <c r="EH30" s="10" t="s">
        <v>157</v>
      </c>
      <c r="EI30" s="9"/>
      <c r="EJ30" s="9"/>
      <c r="EK30" s="9"/>
      <c r="EL30" s="9"/>
      <c r="EM30" s="9"/>
      <c r="EN30" s="9"/>
      <c r="EO30" s="9"/>
      <c r="EP30" s="9"/>
      <c r="EQ30" s="9"/>
    </row>
    <row r="31" spans="1:147" ht="16" thickBot="1">
      <c r="A31" s="9" t="s">
        <v>158</v>
      </c>
      <c r="B31" s="16" t="s">
        <v>848</v>
      </c>
      <c r="C31" s="9" t="s">
        <v>568</v>
      </c>
      <c r="D31" s="5"/>
      <c r="E31" s="9" t="s">
        <v>117</v>
      </c>
      <c r="F31" s="10" t="s">
        <v>593</v>
      </c>
      <c r="G31" s="10" t="s">
        <v>159</v>
      </c>
      <c r="H31" s="9"/>
      <c r="I31" s="9"/>
      <c r="J31" s="9"/>
      <c r="K31" s="9" t="s">
        <v>107</v>
      </c>
      <c r="L31" s="10" t="s">
        <v>159</v>
      </c>
      <c r="M31" s="9"/>
      <c r="N31" s="9"/>
      <c r="O31" s="9"/>
      <c r="P31" s="9"/>
      <c r="Q31" s="9"/>
      <c r="R31" s="10" t="s">
        <v>196</v>
      </c>
      <c r="S31" s="9"/>
      <c r="T31" s="9" t="s">
        <v>121</v>
      </c>
      <c r="U31" s="9" t="s">
        <v>121</v>
      </c>
      <c r="V31" s="9" t="s">
        <v>121</v>
      </c>
      <c r="W31" s="10" t="s">
        <v>151</v>
      </c>
      <c r="X31" s="10" t="s">
        <v>610</v>
      </c>
      <c r="Y31" s="10" t="s">
        <v>198</v>
      </c>
      <c r="Z31" s="9" t="s">
        <v>121</v>
      </c>
      <c r="AA31" s="9" t="s">
        <v>121</v>
      </c>
      <c r="AB31" s="9" t="s">
        <v>121</v>
      </c>
      <c r="AC31" s="9" t="s">
        <v>121</v>
      </c>
      <c r="AD31" s="10" t="s">
        <v>206</v>
      </c>
      <c r="AE31" s="9"/>
      <c r="AF31" s="9"/>
      <c r="AG31" s="9"/>
      <c r="AH31" s="9"/>
      <c r="AI31" s="9"/>
      <c r="AJ31" s="9"/>
      <c r="AK31" s="9"/>
      <c r="AL31" s="9"/>
      <c r="AM31" s="9"/>
      <c r="AN31" s="9"/>
      <c r="AO31" s="9"/>
      <c r="AP31" s="9"/>
      <c r="AQ31" s="9" t="s">
        <v>106</v>
      </c>
      <c r="AR31" s="9" t="s">
        <v>147</v>
      </c>
      <c r="AS31" s="9"/>
      <c r="AT31" s="9"/>
      <c r="AU31" s="10" t="s">
        <v>442</v>
      </c>
      <c r="AV31" s="10" t="s">
        <v>154</v>
      </c>
      <c r="AW31" s="10" t="s">
        <v>155</v>
      </c>
      <c r="AX31" s="9"/>
      <c r="AY31" s="10" t="s">
        <v>224</v>
      </c>
      <c r="AZ31" s="9"/>
      <c r="BA31" s="10" t="s">
        <v>16</v>
      </c>
      <c r="BB31" s="10" t="s">
        <v>738</v>
      </c>
      <c r="BC31" s="10" t="s">
        <v>154</v>
      </c>
      <c r="BD31" s="10" t="s">
        <v>739</v>
      </c>
      <c r="BE31" s="10" t="s">
        <v>740</v>
      </c>
      <c r="BF31" s="9" t="s">
        <v>130</v>
      </c>
      <c r="BG31" s="9" t="s">
        <v>130</v>
      </c>
      <c r="BH31" s="9" t="s">
        <v>130</v>
      </c>
      <c r="BI31" s="9" t="s">
        <v>130</v>
      </c>
      <c r="BJ31" s="9" t="s">
        <v>130</v>
      </c>
      <c r="BK31" s="9" t="s">
        <v>130</v>
      </c>
      <c r="BL31" s="9" t="s">
        <v>107</v>
      </c>
      <c r="BM31" s="9" t="s">
        <v>130</v>
      </c>
      <c r="BN31" s="9" t="s">
        <v>130</v>
      </c>
      <c r="BO31" s="9"/>
      <c r="BP31" s="10" t="s">
        <v>154</v>
      </c>
      <c r="BQ31" s="10" t="s">
        <v>206</v>
      </c>
      <c r="BR31" s="9" t="s">
        <v>148</v>
      </c>
      <c r="BS31" s="9" t="s">
        <v>131</v>
      </c>
      <c r="BT31" s="9" t="s">
        <v>131</v>
      </c>
      <c r="BU31" s="9" t="s">
        <v>131</v>
      </c>
      <c r="BV31" s="9" t="s">
        <v>131</v>
      </c>
      <c r="BW31" s="9" t="s">
        <v>131</v>
      </c>
      <c r="BX31" s="9" t="s">
        <v>131</v>
      </c>
      <c r="BY31" s="9" t="s">
        <v>131</v>
      </c>
      <c r="BZ31" s="9" t="s">
        <v>131</v>
      </c>
      <c r="CA31" s="9" t="s">
        <v>131</v>
      </c>
      <c r="CB31" s="9" t="s">
        <v>131</v>
      </c>
      <c r="CC31" s="9" t="s">
        <v>131</v>
      </c>
      <c r="CD31" s="9" t="s">
        <v>131</v>
      </c>
      <c r="CE31" s="10" t="s">
        <v>741</v>
      </c>
      <c r="CF31" s="9" t="s">
        <v>131</v>
      </c>
      <c r="CG31" s="10" t="s">
        <v>741</v>
      </c>
      <c r="CH31" s="9" t="s">
        <v>131</v>
      </c>
      <c r="CI31" s="9" t="s">
        <v>131</v>
      </c>
      <c r="CJ31" s="9" t="s">
        <v>131</v>
      </c>
      <c r="CK31" s="9" t="s">
        <v>131</v>
      </c>
      <c r="CL31" s="9" t="s">
        <v>131</v>
      </c>
      <c r="CM31" s="9" t="s">
        <v>131</v>
      </c>
      <c r="CN31" s="25" t="s">
        <v>128</v>
      </c>
      <c r="CO31" s="9" t="s">
        <v>557</v>
      </c>
      <c r="CP31" s="10" t="s">
        <v>742</v>
      </c>
      <c r="CQ31" s="10" t="s">
        <v>743</v>
      </c>
      <c r="CR31" s="10" t="s">
        <v>744</v>
      </c>
      <c r="CS31" s="10" t="s">
        <v>16</v>
      </c>
      <c r="CT31" s="10" t="s">
        <v>198</v>
      </c>
      <c r="CU31" s="9" t="s">
        <v>145</v>
      </c>
      <c r="CV31" s="9" t="s">
        <v>282</v>
      </c>
      <c r="CW31" s="10" t="s">
        <v>744</v>
      </c>
      <c r="CX31" s="9"/>
      <c r="CY31" s="10" t="s">
        <v>745</v>
      </c>
      <c r="CZ31" s="10" t="s">
        <v>16</v>
      </c>
      <c r="DA31" s="10" t="s">
        <v>16</v>
      </c>
      <c r="DB31" s="10" t="s">
        <v>746</v>
      </c>
      <c r="DC31" s="9"/>
      <c r="DD31" s="9"/>
      <c r="DE31" s="9"/>
      <c r="DF31" s="9"/>
      <c r="DG31" s="9"/>
      <c r="DH31" s="9"/>
      <c r="DI31" s="9"/>
      <c r="DJ31" s="9"/>
      <c r="DK31" s="9"/>
      <c r="DL31" s="9" t="s">
        <v>112</v>
      </c>
      <c r="DM31" s="9" t="s">
        <v>276</v>
      </c>
      <c r="DN31" s="10" t="s">
        <v>747</v>
      </c>
      <c r="DO31" s="10" t="s">
        <v>743</v>
      </c>
      <c r="DP31" s="10" t="s">
        <v>748</v>
      </c>
      <c r="DQ31" s="10" t="s">
        <v>16</v>
      </c>
      <c r="DR31" s="10" t="s">
        <v>198</v>
      </c>
      <c r="DS31" s="9"/>
      <c r="DT31" s="9"/>
      <c r="DU31" s="9"/>
      <c r="DV31" s="9"/>
      <c r="DW31" s="9"/>
      <c r="DX31" s="9"/>
      <c r="DY31" s="9"/>
      <c r="DZ31" s="9"/>
      <c r="EA31" s="9"/>
      <c r="EB31" s="9"/>
      <c r="EC31" s="9"/>
      <c r="ED31" s="9"/>
      <c r="EE31" s="9"/>
      <c r="EF31" s="9"/>
      <c r="EG31" s="9" t="s">
        <v>130</v>
      </c>
      <c r="EH31" s="9" t="s">
        <v>130</v>
      </c>
      <c r="EI31" s="9"/>
      <c r="EJ31" s="9"/>
      <c r="EK31" s="9"/>
      <c r="EL31" s="9"/>
      <c r="EM31" s="9"/>
      <c r="EN31" s="9"/>
      <c r="EO31" s="9"/>
      <c r="EP31" s="9"/>
      <c r="EQ31" s="9"/>
    </row>
    <row r="32" spans="1:147" ht="16" thickBot="1">
      <c r="A32" s="9" t="s">
        <v>158</v>
      </c>
      <c r="B32" s="16" t="s">
        <v>849</v>
      </c>
      <c r="C32" s="9" t="s">
        <v>570</v>
      </c>
      <c r="D32" s="5"/>
      <c r="E32" s="9" t="s">
        <v>117</v>
      </c>
      <c r="F32" s="10" t="s">
        <v>594</v>
      </c>
      <c r="G32" s="9"/>
      <c r="H32" s="10" t="s">
        <v>159</v>
      </c>
      <c r="I32" s="9"/>
      <c r="J32" s="9"/>
      <c r="K32" s="9" t="s">
        <v>107</v>
      </c>
      <c r="L32" s="10" t="s">
        <v>159</v>
      </c>
      <c r="M32" s="9"/>
      <c r="N32" s="9"/>
      <c r="O32" s="9"/>
      <c r="P32" s="9"/>
      <c r="Q32" s="9"/>
      <c r="R32" s="9"/>
      <c r="S32" s="9"/>
      <c r="T32" s="10" t="s">
        <v>9</v>
      </c>
      <c r="U32" s="9" t="s">
        <v>121</v>
      </c>
      <c r="V32" s="9" t="s">
        <v>121</v>
      </c>
      <c r="W32" s="10" t="s">
        <v>198</v>
      </c>
      <c r="X32" s="9" t="s">
        <v>121</v>
      </c>
      <c r="Y32" s="9" t="s">
        <v>121</v>
      </c>
      <c r="Z32" s="9" t="s">
        <v>121</v>
      </c>
      <c r="AA32" s="9" t="s">
        <v>121</v>
      </c>
      <c r="AB32" s="9" t="s">
        <v>121</v>
      </c>
      <c r="AC32" s="9" t="s">
        <v>121</v>
      </c>
      <c r="AD32" s="10" t="s">
        <v>620</v>
      </c>
      <c r="AE32" s="9"/>
      <c r="AF32" s="9"/>
      <c r="AG32" s="9"/>
      <c r="AH32" s="9"/>
      <c r="AI32" s="9"/>
      <c r="AJ32" s="9"/>
      <c r="AK32" s="9"/>
      <c r="AL32" s="9"/>
      <c r="AM32" s="9"/>
      <c r="AN32" s="9"/>
      <c r="AO32" s="9"/>
      <c r="AP32" s="9"/>
      <c r="AQ32" s="9" t="s">
        <v>107</v>
      </c>
      <c r="AR32" s="9"/>
      <c r="AS32" s="9" t="s">
        <v>108</v>
      </c>
      <c r="AT32" s="10" t="s">
        <v>152</v>
      </c>
      <c r="AU32" s="10" t="s">
        <v>17</v>
      </c>
      <c r="AV32" s="10" t="s">
        <v>612</v>
      </c>
      <c r="AW32" s="10" t="s">
        <v>155</v>
      </c>
      <c r="AX32" s="9"/>
      <c r="AY32" s="10" t="s">
        <v>442</v>
      </c>
      <c r="AZ32" s="9"/>
      <c r="BA32" s="9"/>
      <c r="BB32" s="10" t="s">
        <v>493</v>
      </c>
      <c r="BC32" s="10" t="s">
        <v>612</v>
      </c>
      <c r="BD32" s="10" t="s">
        <v>153</v>
      </c>
      <c r="BE32" s="10" t="s">
        <v>214</v>
      </c>
      <c r="BF32" s="9" t="s">
        <v>130</v>
      </c>
      <c r="BG32" s="9" t="s">
        <v>130</v>
      </c>
      <c r="BH32" s="9" t="s">
        <v>130</v>
      </c>
      <c r="BI32" s="9" t="s">
        <v>130</v>
      </c>
      <c r="BJ32" s="9" t="s">
        <v>130</v>
      </c>
      <c r="BK32" s="9" t="s">
        <v>130</v>
      </c>
      <c r="BL32" s="9" t="s">
        <v>130</v>
      </c>
      <c r="BM32" s="9" t="s">
        <v>130</v>
      </c>
      <c r="BN32" s="9" t="s">
        <v>130</v>
      </c>
      <c r="BO32" s="9" t="s">
        <v>130</v>
      </c>
      <c r="BP32" s="10" t="s">
        <v>400</v>
      </c>
      <c r="BQ32" s="10" t="s">
        <v>620</v>
      </c>
      <c r="BR32" s="10" t="s">
        <v>749</v>
      </c>
      <c r="BS32" s="9" t="s">
        <v>131</v>
      </c>
      <c r="BT32" s="9" t="s">
        <v>131</v>
      </c>
      <c r="BU32" s="9" t="s">
        <v>131</v>
      </c>
      <c r="BV32" s="9" t="s">
        <v>131</v>
      </c>
      <c r="BW32" s="9" t="s">
        <v>131</v>
      </c>
      <c r="BX32" s="9" t="s">
        <v>131</v>
      </c>
      <c r="BY32" s="9" t="s">
        <v>131</v>
      </c>
      <c r="BZ32" s="9" t="s">
        <v>131</v>
      </c>
      <c r="CA32" s="9" t="s">
        <v>131</v>
      </c>
      <c r="CB32" s="9" t="s">
        <v>131</v>
      </c>
      <c r="CC32" s="9" t="s">
        <v>131</v>
      </c>
      <c r="CD32" s="9" t="s">
        <v>131</v>
      </c>
      <c r="CE32" s="9" t="s">
        <v>131</v>
      </c>
      <c r="CF32" s="9" t="s">
        <v>131</v>
      </c>
      <c r="CG32" s="9" t="s">
        <v>131</v>
      </c>
      <c r="CH32" s="9" t="s">
        <v>131</v>
      </c>
      <c r="CI32" s="9" t="s">
        <v>131</v>
      </c>
      <c r="CJ32" s="9" t="s">
        <v>131</v>
      </c>
      <c r="CK32" s="9" t="s">
        <v>131</v>
      </c>
      <c r="CL32" s="9" t="s">
        <v>131</v>
      </c>
      <c r="CM32" s="9" t="s">
        <v>131</v>
      </c>
      <c r="CO32" s="9"/>
      <c r="CP32" s="9"/>
      <c r="CQ32" s="9"/>
      <c r="CR32" s="9"/>
      <c r="CS32" s="9" t="s">
        <v>130</v>
      </c>
      <c r="CT32" s="9" t="s">
        <v>130</v>
      </c>
      <c r="CU32" s="9"/>
      <c r="CV32" s="9"/>
      <c r="CW32" s="9"/>
      <c r="CX32" s="9"/>
      <c r="CY32" s="9"/>
      <c r="CZ32" s="9" t="s">
        <v>130</v>
      </c>
      <c r="DA32" s="9" t="s">
        <v>130</v>
      </c>
      <c r="DB32" s="9" t="s">
        <v>130</v>
      </c>
      <c r="DC32" s="9"/>
      <c r="DD32" s="9"/>
      <c r="DE32" s="9"/>
      <c r="DF32" s="9"/>
      <c r="DG32" s="9"/>
      <c r="DH32" s="9"/>
      <c r="DI32" s="9"/>
      <c r="DJ32" s="9"/>
      <c r="DK32" s="9"/>
      <c r="DL32" s="9"/>
      <c r="DM32" s="9"/>
      <c r="DN32" s="9"/>
      <c r="DO32" s="9"/>
      <c r="DP32" s="9"/>
      <c r="DQ32" s="9" t="s">
        <v>130</v>
      </c>
      <c r="DR32" s="9" t="s">
        <v>130</v>
      </c>
      <c r="DS32" s="9"/>
      <c r="DT32" s="9"/>
      <c r="DU32" s="9"/>
      <c r="DV32" s="9"/>
      <c r="DW32" s="9"/>
      <c r="DX32" s="9"/>
      <c r="DY32" s="9"/>
      <c r="DZ32" s="9"/>
      <c r="EA32" s="9"/>
      <c r="EB32" s="9"/>
      <c r="EC32" s="9"/>
      <c r="ED32" s="9"/>
      <c r="EE32" s="9"/>
      <c r="EF32" s="9"/>
      <c r="EG32" s="9" t="s">
        <v>130</v>
      </c>
      <c r="EH32" s="9" t="s">
        <v>130</v>
      </c>
      <c r="EI32" s="9"/>
      <c r="EJ32" s="9"/>
      <c r="EK32" s="9"/>
      <c r="EL32" s="9"/>
      <c r="EM32" s="9"/>
      <c r="EN32" s="9"/>
      <c r="EO32" s="9"/>
      <c r="EP32" s="9"/>
      <c r="EQ32" s="9"/>
    </row>
    <row r="33" spans="1:147" ht="16" thickBot="1">
      <c r="A33" s="9" t="s">
        <v>158</v>
      </c>
      <c r="B33" s="16" t="s">
        <v>850</v>
      </c>
      <c r="C33" s="9" t="s">
        <v>572</v>
      </c>
      <c r="D33" s="5"/>
      <c r="E33" s="9" t="s">
        <v>117</v>
      </c>
      <c r="F33" s="10" t="s">
        <v>595</v>
      </c>
      <c r="G33" s="9"/>
      <c r="H33" s="10" t="s">
        <v>159</v>
      </c>
      <c r="I33" s="9"/>
      <c r="J33" s="9"/>
      <c r="K33" s="9" t="s">
        <v>106</v>
      </c>
      <c r="L33" s="10" t="s">
        <v>159</v>
      </c>
      <c r="M33" s="9"/>
      <c r="N33" s="9"/>
      <c r="O33" s="9"/>
      <c r="P33" s="9"/>
      <c r="Q33" s="9"/>
      <c r="R33" s="9"/>
      <c r="S33" s="9"/>
      <c r="T33" s="10" t="s">
        <v>611</v>
      </c>
      <c r="U33" s="9" t="s">
        <v>121</v>
      </c>
      <c r="V33" s="9" t="s">
        <v>121</v>
      </c>
      <c r="W33" s="10" t="s">
        <v>16</v>
      </c>
      <c r="X33" s="9" t="s">
        <v>121</v>
      </c>
      <c r="Y33" s="9" t="s">
        <v>121</v>
      </c>
      <c r="Z33" s="9" t="s">
        <v>121</v>
      </c>
      <c r="AA33" s="9" t="s">
        <v>121</v>
      </c>
      <c r="AB33" s="9" t="s">
        <v>121</v>
      </c>
      <c r="AC33" s="9" t="s">
        <v>121</v>
      </c>
      <c r="AD33" s="10" t="s">
        <v>206</v>
      </c>
      <c r="AE33" s="9"/>
      <c r="AF33" s="9"/>
      <c r="AG33" s="9"/>
      <c r="AH33" s="9"/>
      <c r="AI33" s="9"/>
      <c r="AJ33" s="9"/>
      <c r="AK33" s="9"/>
      <c r="AL33" s="9"/>
      <c r="AM33" s="9"/>
      <c r="AN33" s="9"/>
      <c r="AO33" s="9"/>
      <c r="AP33" s="9"/>
      <c r="AQ33" s="9" t="s">
        <v>107</v>
      </c>
      <c r="AR33" s="9"/>
      <c r="AS33" s="9" t="s">
        <v>108</v>
      </c>
      <c r="AT33" s="10" t="s">
        <v>153</v>
      </c>
      <c r="AU33" s="10" t="s">
        <v>211</v>
      </c>
      <c r="AV33" s="10" t="s">
        <v>750</v>
      </c>
      <c r="AW33" s="10" t="s">
        <v>155</v>
      </c>
      <c r="AX33" s="9" t="s">
        <v>109</v>
      </c>
      <c r="AY33" s="9"/>
      <c r="AZ33" s="9"/>
      <c r="BA33" s="9"/>
      <c r="BB33" s="10" t="s">
        <v>220</v>
      </c>
      <c r="BC33" s="10" t="s">
        <v>155</v>
      </c>
      <c r="BD33" s="10" t="s">
        <v>213</v>
      </c>
      <c r="BE33" s="10" t="s">
        <v>327</v>
      </c>
      <c r="BF33" s="9" t="s">
        <v>130</v>
      </c>
      <c r="BG33" s="9" t="s">
        <v>130</v>
      </c>
      <c r="BH33" s="9" t="s">
        <v>130</v>
      </c>
      <c r="BI33" s="9" t="s">
        <v>130</v>
      </c>
      <c r="BJ33" s="9" t="s">
        <v>130</v>
      </c>
      <c r="BK33" s="9" t="s">
        <v>130</v>
      </c>
      <c r="BL33" s="9" t="s">
        <v>130</v>
      </c>
      <c r="BM33" s="9" t="s">
        <v>130</v>
      </c>
      <c r="BN33" s="9" t="s">
        <v>130</v>
      </c>
      <c r="BO33" s="9" t="s">
        <v>130</v>
      </c>
      <c r="BP33" s="10" t="s">
        <v>751</v>
      </c>
      <c r="BQ33" s="10" t="s">
        <v>206</v>
      </c>
      <c r="BR33" s="10" t="s">
        <v>752</v>
      </c>
      <c r="BS33" s="9" t="s">
        <v>131</v>
      </c>
      <c r="BT33" s="9" t="s">
        <v>131</v>
      </c>
      <c r="BU33" s="9" t="s">
        <v>131</v>
      </c>
      <c r="BV33" s="9" t="s">
        <v>131</v>
      </c>
      <c r="BW33" s="9" t="s">
        <v>131</v>
      </c>
      <c r="BX33" s="9" t="s">
        <v>131</v>
      </c>
      <c r="BY33" s="9" t="s">
        <v>131</v>
      </c>
      <c r="BZ33" s="9" t="s">
        <v>131</v>
      </c>
      <c r="CA33" s="9" t="s">
        <v>131</v>
      </c>
      <c r="CB33" s="9" t="s">
        <v>131</v>
      </c>
      <c r="CC33" s="9" t="s">
        <v>131</v>
      </c>
      <c r="CD33" s="9" t="s">
        <v>131</v>
      </c>
      <c r="CE33" s="9" t="s">
        <v>131</v>
      </c>
      <c r="CF33" s="9" t="s">
        <v>131</v>
      </c>
      <c r="CG33" s="9" t="s">
        <v>131</v>
      </c>
      <c r="CH33" s="9" t="s">
        <v>131</v>
      </c>
      <c r="CI33" s="9" t="s">
        <v>131</v>
      </c>
      <c r="CJ33" s="9" t="s">
        <v>131</v>
      </c>
      <c r="CK33" s="9" t="s">
        <v>131</v>
      </c>
      <c r="CL33" s="9" t="s">
        <v>131</v>
      </c>
      <c r="CM33" s="9" t="s">
        <v>131</v>
      </c>
      <c r="CO33" s="9"/>
      <c r="CP33" s="9"/>
      <c r="CQ33" s="9"/>
      <c r="CR33" s="9"/>
      <c r="CS33" s="9" t="s">
        <v>130</v>
      </c>
      <c r="CT33" s="9" t="s">
        <v>130</v>
      </c>
      <c r="CU33" s="9"/>
      <c r="CV33" s="9"/>
      <c r="CW33" s="9"/>
      <c r="CX33" s="9"/>
      <c r="CY33" s="9"/>
      <c r="CZ33" s="9" t="s">
        <v>130</v>
      </c>
      <c r="DA33" s="9" t="s">
        <v>130</v>
      </c>
      <c r="DB33" s="9" t="s">
        <v>130</v>
      </c>
      <c r="DC33" s="9"/>
      <c r="DD33" s="9"/>
      <c r="DE33" s="9"/>
      <c r="DF33" s="9"/>
      <c r="DG33" s="9"/>
      <c r="DH33" s="9"/>
      <c r="DI33" s="9"/>
      <c r="DJ33" s="9"/>
      <c r="DK33" s="9"/>
      <c r="DL33" s="9"/>
      <c r="DM33" s="9"/>
      <c r="DN33" s="9"/>
      <c r="DO33" s="9"/>
      <c r="DP33" s="9"/>
      <c r="DQ33" s="9" t="s">
        <v>130</v>
      </c>
      <c r="DR33" s="9" t="s">
        <v>130</v>
      </c>
      <c r="DS33" s="9"/>
      <c r="DT33" s="9"/>
      <c r="DU33" s="9"/>
      <c r="DV33" s="9"/>
      <c r="DW33" s="9"/>
      <c r="DX33" s="9"/>
      <c r="DY33" s="9"/>
      <c r="DZ33" s="9"/>
      <c r="EA33" s="9"/>
      <c r="EB33" s="9"/>
      <c r="EC33" s="9"/>
      <c r="ED33" s="9"/>
      <c r="EE33" s="9"/>
      <c r="EF33" s="9"/>
      <c r="EG33" s="9" t="s">
        <v>130</v>
      </c>
      <c r="EH33" s="9" t="s">
        <v>130</v>
      </c>
      <c r="EI33" s="9"/>
      <c r="EJ33" s="9"/>
      <c r="EK33" s="9"/>
      <c r="EL33" s="9"/>
      <c r="EM33" s="9"/>
      <c r="EN33" s="9"/>
      <c r="EO33" s="9"/>
      <c r="EP33" s="9"/>
      <c r="EQ33" s="9"/>
    </row>
    <row r="34" spans="1:147" ht="16" thickBot="1">
      <c r="A34" s="9" t="s">
        <v>158</v>
      </c>
      <c r="B34" s="16" t="s">
        <v>851</v>
      </c>
      <c r="C34" s="9" t="s">
        <v>573</v>
      </c>
      <c r="D34" s="5"/>
      <c r="E34" s="9" t="s">
        <v>117</v>
      </c>
      <c r="F34" s="10" t="s">
        <v>596</v>
      </c>
      <c r="G34" s="9"/>
      <c r="H34" s="9"/>
      <c r="I34" s="10" t="s">
        <v>159</v>
      </c>
      <c r="J34" s="9"/>
      <c r="K34" s="9" t="s">
        <v>107</v>
      </c>
      <c r="L34" s="10" t="s">
        <v>159</v>
      </c>
      <c r="M34" s="9"/>
      <c r="N34" s="9"/>
      <c r="O34" s="9"/>
      <c r="P34" s="9"/>
      <c r="Q34" s="9"/>
      <c r="R34" s="9"/>
      <c r="S34" s="9"/>
      <c r="T34" s="9" t="s">
        <v>121</v>
      </c>
      <c r="U34" s="10" t="s">
        <v>9</v>
      </c>
      <c r="V34" s="9" t="s">
        <v>121</v>
      </c>
      <c r="W34" s="10" t="s">
        <v>198</v>
      </c>
      <c r="X34" s="9" t="s">
        <v>121</v>
      </c>
      <c r="Y34" s="9" t="s">
        <v>121</v>
      </c>
      <c r="Z34" s="9" t="s">
        <v>121</v>
      </c>
      <c r="AA34" s="9" t="s">
        <v>121</v>
      </c>
      <c r="AB34" s="9" t="s">
        <v>121</v>
      </c>
      <c r="AC34" s="9" t="s">
        <v>121</v>
      </c>
      <c r="AD34" s="9"/>
      <c r="AE34" s="9"/>
      <c r="AF34" s="9"/>
      <c r="AG34" s="9"/>
      <c r="AH34" s="9"/>
      <c r="AI34" s="9"/>
      <c r="AJ34" s="9"/>
      <c r="AK34" s="9"/>
      <c r="AL34" s="9"/>
      <c r="AM34" s="9"/>
      <c r="AN34" s="9"/>
      <c r="AO34" s="9"/>
      <c r="AP34" s="9"/>
      <c r="AQ34" s="9" t="s">
        <v>107</v>
      </c>
      <c r="AR34" s="9"/>
      <c r="AS34" s="9" t="s">
        <v>108</v>
      </c>
      <c r="AT34" s="10" t="s">
        <v>152</v>
      </c>
      <c r="AU34" s="10" t="s">
        <v>153</v>
      </c>
      <c r="AV34" s="10" t="s">
        <v>394</v>
      </c>
      <c r="AW34" s="10" t="s">
        <v>155</v>
      </c>
      <c r="AX34" s="9"/>
      <c r="AY34" s="10" t="s">
        <v>213</v>
      </c>
      <c r="AZ34" s="10" t="s">
        <v>651</v>
      </c>
      <c r="BA34" s="9"/>
      <c r="BB34" s="10" t="s">
        <v>220</v>
      </c>
      <c r="BC34" s="10" t="s">
        <v>394</v>
      </c>
      <c r="BD34" s="10" t="s">
        <v>17</v>
      </c>
      <c r="BE34" s="10" t="s">
        <v>9</v>
      </c>
      <c r="BF34" s="9"/>
      <c r="BG34" s="9" t="s">
        <v>107</v>
      </c>
      <c r="BH34" s="9" t="s">
        <v>107</v>
      </c>
      <c r="BI34" s="9"/>
      <c r="BJ34" s="9" t="s">
        <v>130</v>
      </c>
      <c r="BK34" s="9" t="s">
        <v>130</v>
      </c>
      <c r="BL34" s="9" t="s">
        <v>130</v>
      </c>
      <c r="BM34" s="9" t="s">
        <v>130</v>
      </c>
      <c r="BN34" s="9" t="s">
        <v>130</v>
      </c>
      <c r="BO34" s="9" t="s">
        <v>130</v>
      </c>
      <c r="BP34" s="10" t="s">
        <v>400</v>
      </c>
      <c r="BQ34" s="9" t="s">
        <v>131</v>
      </c>
      <c r="BR34" s="10" t="s">
        <v>400</v>
      </c>
      <c r="BS34" s="9" t="s">
        <v>131</v>
      </c>
      <c r="BT34" s="9" t="s">
        <v>131</v>
      </c>
      <c r="BU34" s="9" t="s">
        <v>131</v>
      </c>
      <c r="BV34" s="9" t="s">
        <v>131</v>
      </c>
      <c r="BW34" s="9" t="s">
        <v>131</v>
      </c>
      <c r="BX34" s="9" t="s">
        <v>131</v>
      </c>
      <c r="BY34" s="9" t="s">
        <v>131</v>
      </c>
      <c r="BZ34" s="9" t="s">
        <v>131</v>
      </c>
      <c r="CA34" s="9" t="s">
        <v>131</v>
      </c>
      <c r="CB34" s="9" t="s">
        <v>131</v>
      </c>
      <c r="CC34" s="9" t="s">
        <v>131</v>
      </c>
      <c r="CD34" s="9" t="s">
        <v>131</v>
      </c>
      <c r="CE34" s="9" t="s">
        <v>131</v>
      </c>
      <c r="CF34" s="9" t="s">
        <v>131</v>
      </c>
      <c r="CG34" s="9" t="s">
        <v>131</v>
      </c>
      <c r="CH34" s="9" t="s">
        <v>131</v>
      </c>
      <c r="CI34" s="9" t="s">
        <v>131</v>
      </c>
      <c r="CJ34" s="9" t="s">
        <v>131</v>
      </c>
      <c r="CK34" s="9" t="s">
        <v>131</v>
      </c>
      <c r="CL34" s="9" t="s">
        <v>131</v>
      </c>
      <c r="CM34" s="9" t="s">
        <v>131</v>
      </c>
      <c r="CN34" s="25" t="s">
        <v>137</v>
      </c>
      <c r="CO34" s="9" t="s">
        <v>330</v>
      </c>
      <c r="CP34" s="10" t="s">
        <v>753</v>
      </c>
      <c r="CQ34" s="9"/>
      <c r="CR34" s="10" t="s">
        <v>754</v>
      </c>
      <c r="CS34" s="10" t="s">
        <v>651</v>
      </c>
      <c r="CT34" s="9" t="s">
        <v>140</v>
      </c>
      <c r="CU34" s="26" t="s">
        <v>133</v>
      </c>
      <c r="CV34" s="9" t="s">
        <v>403</v>
      </c>
      <c r="CW34" s="10" t="s">
        <v>754</v>
      </c>
      <c r="CX34" s="9"/>
      <c r="CY34" s="10" t="s">
        <v>755</v>
      </c>
      <c r="CZ34" s="10" t="s">
        <v>651</v>
      </c>
      <c r="DA34" s="10" t="s">
        <v>651</v>
      </c>
      <c r="DB34" s="10" t="s">
        <v>756</v>
      </c>
      <c r="DC34" s="9"/>
      <c r="DD34" s="9"/>
      <c r="DE34" s="9"/>
      <c r="DF34" s="9"/>
      <c r="DG34" s="9"/>
      <c r="DH34" s="9"/>
      <c r="DI34" s="9"/>
      <c r="DJ34" s="9"/>
      <c r="DK34" s="9"/>
      <c r="DL34" s="9" t="s">
        <v>1146</v>
      </c>
      <c r="DM34" s="9" t="s">
        <v>332</v>
      </c>
      <c r="DN34" s="10" t="s">
        <v>406</v>
      </c>
      <c r="DO34" s="9"/>
      <c r="DP34" s="10" t="s">
        <v>757</v>
      </c>
      <c r="DQ34" s="10" t="s">
        <v>16</v>
      </c>
      <c r="DR34" s="10" t="s">
        <v>16</v>
      </c>
      <c r="DS34" s="9"/>
      <c r="DT34" s="9"/>
      <c r="DU34" s="9"/>
      <c r="DV34" s="9"/>
      <c r="DW34" s="9"/>
      <c r="DX34" s="9"/>
      <c r="DY34" s="9"/>
      <c r="DZ34" s="9"/>
      <c r="EA34" s="9"/>
      <c r="EB34" s="9" t="s">
        <v>1146</v>
      </c>
      <c r="EC34" s="9" t="s">
        <v>331</v>
      </c>
      <c r="ED34" s="10" t="s">
        <v>406</v>
      </c>
      <c r="EE34" s="9"/>
      <c r="EF34" s="10" t="s">
        <v>758</v>
      </c>
      <c r="EG34" s="10" t="s">
        <v>215</v>
      </c>
      <c r="EH34" s="10" t="s">
        <v>215</v>
      </c>
      <c r="EI34" s="9"/>
      <c r="EJ34" s="9"/>
      <c r="EK34" s="9"/>
      <c r="EL34" s="9"/>
      <c r="EM34" s="9"/>
      <c r="EN34" s="9"/>
      <c r="EO34" s="9"/>
      <c r="EP34" s="9"/>
      <c r="EQ34" s="9"/>
    </row>
    <row r="35" spans="1:147" ht="16" thickBot="1">
      <c r="A35" s="9" t="s">
        <v>158</v>
      </c>
      <c r="B35" s="16" t="s">
        <v>852</v>
      </c>
      <c r="C35" s="9" t="s">
        <v>574</v>
      </c>
      <c r="D35" s="5"/>
      <c r="E35" s="9" t="s">
        <v>117</v>
      </c>
      <c r="F35" s="10" t="s">
        <v>597</v>
      </c>
      <c r="G35" s="9"/>
      <c r="H35" s="10" t="s">
        <v>159</v>
      </c>
      <c r="I35" s="10" t="s">
        <v>159</v>
      </c>
      <c r="J35" s="9"/>
      <c r="K35" s="9" t="s">
        <v>106</v>
      </c>
      <c r="L35" s="9"/>
      <c r="M35" s="9"/>
      <c r="N35" s="9"/>
      <c r="O35" s="9"/>
      <c r="P35" s="9"/>
      <c r="Q35" s="10" t="s">
        <v>159</v>
      </c>
      <c r="R35" s="9"/>
      <c r="S35" s="9"/>
      <c r="T35" s="9" t="s">
        <v>155</v>
      </c>
      <c r="U35" s="9" t="s">
        <v>155</v>
      </c>
      <c r="V35" s="9" t="s">
        <v>121</v>
      </c>
      <c r="W35" s="10" t="s">
        <v>151</v>
      </c>
      <c r="X35" s="9" t="s">
        <v>121</v>
      </c>
      <c r="Y35" s="9" t="s">
        <v>121</v>
      </c>
      <c r="Z35" s="10" t="s">
        <v>614</v>
      </c>
      <c r="AA35" s="10" t="s">
        <v>211</v>
      </c>
      <c r="AB35" s="9" t="s">
        <v>121</v>
      </c>
      <c r="AC35" s="9" t="s">
        <v>121</v>
      </c>
      <c r="AD35" s="9"/>
      <c r="AE35" s="9"/>
      <c r="AF35" s="9"/>
      <c r="AG35" s="9"/>
      <c r="AH35" s="9"/>
      <c r="AI35" s="9"/>
      <c r="AJ35" s="9"/>
      <c r="AK35" s="9"/>
      <c r="AL35" s="9"/>
      <c r="AM35" s="9"/>
      <c r="AN35" s="9"/>
      <c r="AO35" s="9"/>
      <c r="AP35" s="9"/>
      <c r="AQ35" s="9" t="s">
        <v>107</v>
      </c>
      <c r="AR35" s="9"/>
      <c r="AS35" s="9" t="s">
        <v>108</v>
      </c>
      <c r="AT35" s="10" t="s">
        <v>207</v>
      </c>
      <c r="AU35" s="10" t="s">
        <v>17</v>
      </c>
      <c r="AV35" s="10" t="s">
        <v>274</v>
      </c>
      <c r="AW35" s="10" t="s">
        <v>155</v>
      </c>
      <c r="AX35" s="9"/>
      <c r="AY35" s="10" t="s">
        <v>9</v>
      </c>
      <c r="AZ35" s="9"/>
      <c r="BA35" s="9"/>
      <c r="BB35" s="10" t="s">
        <v>203</v>
      </c>
      <c r="BC35" s="10" t="s">
        <v>274</v>
      </c>
      <c r="BD35" s="10" t="s">
        <v>319</v>
      </c>
      <c r="BE35" s="10" t="s">
        <v>17</v>
      </c>
      <c r="BF35" s="9" t="s">
        <v>130</v>
      </c>
      <c r="BG35" s="9" t="s">
        <v>130</v>
      </c>
      <c r="BH35" s="9" t="s">
        <v>130</v>
      </c>
      <c r="BI35" s="9" t="s">
        <v>130</v>
      </c>
      <c r="BJ35" s="9" t="s">
        <v>130</v>
      </c>
      <c r="BK35" s="9" t="s">
        <v>130</v>
      </c>
      <c r="BL35" s="9" t="s">
        <v>130</v>
      </c>
      <c r="BM35" s="9" t="s">
        <v>130</v>
      </c>
      <c r="BN35" s="9" t="s">
        <v>130</v>
      </c>
      <c r="BO35" s="9" t="s">
        <v>130</v>
      </c>
      <c r="BP35" s="9" t="s">
        <v>131</v>
      </c>
      <c r="BQ35" s="9" t="s">
        <v>131</v>
      </c>
      <c r="BR35" s="9" t="s">
        <v>131</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10" t="s">
        <v>759</v>
      </c>
      <c r="CI35" s="9" t="s">
        <v>131</v>
      </c>
      <c r="CJ35" s="10" t="s">
        <v>759</v>
      </c>
      <c r="CK35" s="9" t="s">
        <v>131</v>
      </c>
      <c r="CL35" s="9" t="s">
        <v>131</v>
      </c>
      <c r="CM35" s="9" t="s">
        <v>131</v>
      </c>
      <c r="CO35" s="9"/>
      <c r="CP35" s="9"/>
      <c r="CQ35" s="9"/>
      <c r="CR35" s="9"/>
      <c r="CS35" s="9" t="s">
        <v>130</v>
      </c>
      <c r="CT35" s="9" t="s">
        <v>130</v>
      </c>
      <c r="CU35" s="9"/>
      <c r="CV35" s="9"/>
      <c r="CW35" s="9"/>
      <c r="CX35" s="9"/>
      <c r="CY35" s="9"/>
      <c r="CZ35" s="9" t="s">
        <v>130</v>
      </c>
      <c r="DA35" s="9" t="s">
        <v>130</v>
      </c>
      <c r="DB35" s="9" t="s">
        <v>130</v>
      </c>
      <c r="DC35" s="9"/>
      <c r="DD35" s="9"/>
      <c r="DE35" s="9"/>
      <c r="DF35" s="9"/>
      <c r="DG35" s="9"/>
      <c r="DH35" s="9"/>
      <c r="DI35" s="9"/>
      <c r="DJ35" s="9"/>
      <c r="DK35" s="9"/>
      <c r="DL35" s="9"/>
      <c r="DM35" s="9"/>
      <c r="DN35" s="9"/>
      <c r="DO35" s="9"/>
      <c r="DP35" s="9"/>
      <c r="DQ35" s="9" t="s">
        <v>130</v>
      </c>
      <c r="DR35" s="9" t="s">
        <v>130</v>
      </c>
      <c r="DS35" s="9"/>
      <c r="DT35" s="9"/>
      <c r="DU35" s="9"/>
      <c r="DV35" s="9"/>
      <c r="DW35" s="9"/>
      <c r="DX35" s="9"/>
      <c r="DY35" s="9"/>
      <c r="DZ35" s="9"/>
      <c r="EA35" s="9"/>
      <c r="EB35" s="9"/>
      <c r="EC35" s="9"/>
      <c r="ED35" s="9"/>
      <c r="EE35" s="9"/>
      <c r="EF35" s="9"/>
      <c r="EG35" s="9" t="s">
        <v>130</v>
      </c>
      <c r="EH35" s="9" t="s">
        <v>130</v>
      </c>
      <c r="EI35" s="9"/>
      <c r="EJ35" s="9"/>
      <c r="EK35" s="9"/>
      <c r="EL35" s="9"/>
      <c r="EM35" s="9"/>
      <c r="EN35" s="9"/>
      <c r="EO35" s="9"/>
      <c r="EP35" s="9"/>
      <c r="EQ35" s="9"/>
    </row>
    <row r="36" spans="1:147" ht="16" thickBot="1">
      <c r="A36" s="9" t="s">
        <v>158</v>
      </c>
      <c r="B36" s="16" t="s">
        <v>853</v>
      </c>
      <c r="C36" s="9" t="s">
        <v>575</v>
      </c>
      <c r="D36" s="5"/>
      <c r="E36" s="9" t="s">
        <v>117</v>
      </c>
      <c r="F36" s="10" t="s">
        <v>598</v>
      </c>
      <c r="G36" s="10" t="s">
        <v>159</v>
      </c>
      <c r="H36" s="9"/>
      <c r="I36" s="9"/>
      <c r="J36" s="9"/>
      <c r="K36" s="9" t="s">
        <v>107</v>
      </c>
      <c r="L36" s="9"/>
      <c r="M36" s="9"/>
      <c r="N36" s="9"/>
      <c r="O36" s="9"/>
      <c r="P36" s="9"/>
      <c r="Q36" s="10" t="s">
        <v>159</v>
      </c>
      <c r="R36" s="9"/>
      <c r="S36" s="9"/>
      <c r="T36" s="9" t="s">
        <v>121</v>
      </c>
      <c r="U36" s="9" t="s">
        <v>121</v>
      </c>
      <c r="V36" s="9" t="s">
        <v>121</v>
      </c>
      <c r="W36" s="9" t="s">
        <v>121</v>
      </c>
      <c r="X36" s="9" t="s">
        <v>121</v>
      </c>
      <c r="Y36" s="9" t="s">
        <v>121</v>
      </c>
      <c r="Z36" s="10" t="s">
        <v>202</v>
      </c>
      <c r="AA36" s="10" t="s">
        <v>213</v>
      </c>
      <c r="AB36" s="9" t="s">
        <v>121</v>
      </c>
      <c r="AC36" s="9" t="s">
        <v>121</v>
      </c>
      <c r="AD36" s="9"/>
      <c r="AE36" s="9"/>
      <c r="AF36" s="9"/>
      <c r="AG36" s="9"/>
      <c r="AH36" s="9"/>
      <c r="AI36" s="9"/>
      <c r="AJ36" s="9"/>
      <c r="AK36" s="9"/>
      <c r="AL36" s="9"/>
      <c r="AM36" s="9"/>
      <c r="AN36" s="9"/>
      <c r="AO36" s="9"/>
      <c r="AP36" s="9"/>
      <c r="AQ36" s="9" t="s">
        <v>107</v>
      </c>
      <c r="AR36" s="9"/>
      <c r="AS36" s="9" t="s">
        <v>108</v>
      </c>
      <c r="AT36" s="10" t="s">
        <v>494</v>
      </c>
      <c r="AU36" s="10" t="s">
        <v>224</v>
      </c>
      <c r="AV36" s="10" t="s">
        <v>449</v>
      </c>
      <c r="AW36" s="10" t="s">
        <v>155</v>
      </c>
      <c r="AX36" s="9" t="s">
        <v>109</v>
      </c>
      <c r="AY36" s="10" t="s">
        <v>434</v>
      </c>
      <c r="AZ36" s="9"/>
      <c r="BA36" s="9"/>
      <c r="BB36" s="10" t="s">
        <v>651</v>
      </c>
      <c r="BC36" s="10" t="s">
        <v>155</v>
      </c>
      <c r="BD36" s="10" t="s">
        <v>466</v>
      </c>
      <c r="BE36" s="10" t="s">
        <v>436</v>
      </c>
      <c r="BF36" s="9" t="s">
        <v>130</v>
      </c>
      <c r="BG36" s="9" t="s">
        <v>130</v>
      </c>
      <c r="BH36" s="9" t="s">
        <v>130</v>
      </c>
      <c r="BI36" s="9" t="s">
        <v>130</v>
      </c>
      <c r="BJ36" s="9" t="s">
        <v>130</v>
      </c>
      <c r="BK36" s="9"/>
      <c r="BL36" s="9"/>
      <c r="BM36" s="9"/>
      <c r="BN36" s="9"/>
      <c r="BO36" s="9"/>
      <c r="BP36" s="9" t="s">
        <v>131</v>
      </c>
      <c r="BQ36" s="9" t="s">
        <v>131</v>
      </c>
      <c r="BR36" s="9" t="s">
        <v>131</v>
      </c>
      <c r="BS36" s="9" t="s">
        <v>131</v>
      </c>
      <c r="BT36" s="9" t="s">
        <v>131</v>
      </c>
      <c r="BU36" s="9" t="s">
        <v>131</v>
      </c>
      <c r="BV36" s="9" t="s">
        <v>131</v>
      </c>
      <c r="BW36" s="9" t="s">
        <v>131</v>
      </c>
      <c r="BX36" s="9" t="s">
        <v>131</v>
      </c>
      <c r="BY36" s="9" t="s">
        <v>131</v>
      </c>
      <c r="BZ36" s="9" t="s">
        <v>131</v>
      </c>
      <c r="CA36" s="9" t="s">
        <v>131</v>
      </c>
      <c r="CB36" s="9" t="s">
        <v>131</v>
      </c>
      <c r="CC36" s="9" t="s">
        <v>131</v>
      </c>
      <c r="CD36" s="9" t="s">
        <v>131</v>
      </c>
      <c r="CE36" s="9" t="s">
        <v>131</v>
      </c>
      <c r="CF36" s="9" t="s">
        <v>131</v>
      </c>
      <c r="CG36" s="9" t="s">
        <v>131</v>
      </c>
      <c r="CH36" s="10" t="s">
        <v>760</v>
      </c>
      <c r="CI36" s="9" t="s">
        <v>131</v>
      </c>
      <c r="CJ36" s="10" t="s">
        <v>760</v>
      </c>
      <c r="CK36" s="9" t="s">
        <v>131</v>
      </c>
      <c r="CL36" s="9" t="s">
        <v>131</v>
      </c>
      <c r="CM36" s="9" t="s">
        <v>131</v>
      </c>
      <c r="CN36" s="25" t="s">
        <v>110</v>
      </c>
      <c r="CO36" s="9" t="s">
        <v>286</v>
      </c>
      <c r="CP36" s="10" t="s">
        <v>761</v>
      </c>
      <c r="CQ36" s="10" t="s">
        <v>762</v>
      </c>
      <c r="CR36" s="10" t="s">
        <v>434</v>
      </c>
      <c r="CS36" s="10" t="s">
        <v>198</v>
      </c>
      <c r="CT36" s="10" t="s">
        <v>198</v>
      </c>
      <c r="CU36" s="9"/>
      <c r="CV36" s="9"/>
      <c r="CW36" s="9"/>
      <c r="CX36" s="9"/>
      <c r="CY36" s="9"/>
      <c r="CZ36" s="9" t="s">
        <v>130</v>
      </c>
      <c r="DA36" s="9" t="s">
        <v>130</v>
      </c>
      <c r="DB36" s="10" t="s">
        <v>434</v>
      </c>
      <c r="DC36" s="9"/>
      <c r="DD36" s="9"/>
      <c r="DE36" s="9"/>
      <c r="DF36" s="9"/>
      <c r="DG36" s="9"/>
      <c r="DH36" s="9"/>
      <c r="DI36" s="9"/>
      <c r="DJ36" s="9"/>
      <c r="DK36" s="9"/>
      <c r="DL36" s="9" t="s">
        <v>129</v>
      </c>
      <c r="DM36" s="9" t="s">
        <v>576</v>
      </c>
      <c r="DN36" s="10" t="s">
        <v>763</v>
      </c>
      <c r="DO36" s="10" t="s">
        <v>764</v>
      </c>
      <c r="DP36" s="10" t="s">
        <v>434</v>
      </c>
      <c r="DQ36" s="10" t="s">
        <v>198</v>
      </c>
      <c r="DR36" s="10" t="s">
        <v>765</v>
      </c>
      <c r="DS36" s="9"/>
      <c r="DT36" s="9"/>
      <c r="DU36" s="9"/>
      <c r="DV36" s="9"/>
      <c r="DW36" s="9"/>
      <c r="DX36" s="9"/>
      <c r="DY36" s="9"/>
      <c r="DZ36" s="9"/>
      <c r="EA36" s="9"/>
      <c r="EB36" s="9" t="s">
        <v>125</v>
      </c>
      <c r="EC36" s="9" t="s">
        <v>329</v>
      </c>
      <c r="ED36" s="9"/>
      <c r="EE36" s="10" t="s">
        <v>766</v>
      </c>
      <c r="EF36" s="10" t="s">
        <v>434</v>
      </c>
      <c r="EG36" s="10" t="s">
        <v>16</v>
      </c>
      <c r="EH36" s="10" t="s">
        <v>626</v>
      </c>
      <c r="EI36" s="9"/>
      <c r="EJ36" s="9"/>
      <c r="EK36" s="9"/>
      <c r="EL36" s="9"/>
      <c r="EM36" s="9"/>
      <c r="EN36" s="9"/>
      <c r="EO36" s="9"/>
      <c r="EP36" s="9"/>
      <c r="EQ36" s="9"/>
    </row>
    <row r="37" spans="1:147" ht="16" thickBot="1">
      <c r="A37" s="9" t="s">
        <v>158</v>
      </c>
      <c r="B37" s="16" t="s">
        <v>854</v>
      </c>
      <c r="C37" s="9" t="s">
        <v>577</v>
      </c>
      <c r="D37" s="5"/>
      <c r="E37" s="9" t="s">
        <v>105</v>
      </c>
      <c r="F37" s="10" t="s">
        <v>599</v>
      </c>
      <c r="G37" s="9"/>
      <c r="H37" s="9"/>
      <c r="I37" s="10" t="s">
        <v>159</v>
      </c>
      <c r="J37" s="9"/>
      <c r="K37" s="9" t="s">
        <v>107</v>
      </c>
      <c r="L37" s="9"/>
      <c r="M37" s="9"/>
      <c r="N37" s="9"/>
      <c r="O37" s="9"/>
      <c r="P37" s="9"/>
      <c r="Q37" s="9"/>
      <c r="R37" s="9"/>
      <c r="S37" s="10" t="s">
        <v>159</v>
      </c>
      <c r="T37" s="9" t="s">
        <v>121</v>
      </c>
      <c r="U37" s="9" t="s">
        <v>155</v>
      </c>
      <c r="V37" s="9" t="s">
        <v>121</v>
      </c>
      <c r="W37" s="10" t="s">
        <v>198</v>
      </c>
      <c r="X37" s="9" t="s">
        <v>121</v>
      </c>
      <c r="Y37" s="9" t="s">
        <v>121</v>
      </c>
      <c r="Z37" s="9" t="s">
        <v>121</v>
      </c>
      <c r="AA37" s="9" t="s">
        <v>121</v>
      </c>
      <c r="AB37" s="10" t="s">
        <v>621</v>
      </c>
      <c r="AC37" s="10" t="s">
        <v>200</v>
      </c>
      <c r="AD37" s="9"/>
      <c r="AE37" s="9"/>
      <c r="AF37" s="9"/>
      <c r="AG37" s="9"/>
      <c r="AH37" s="9"/>
      <c r="AI37" s="9"/>
      <c r="AJ37" s="9"/>
      <c r="AK37" s="9"/>
      <c r="AL37" s="9"/>
      <c r="AM37" s="9"/>
      <c r="AN37" s="9"/>
      <c r="AO37" s="9"/>
      <c r="AP37" s="9"/>
      <c r="AQ37" s="9" t="s">
        <v>107</v>
      </c>
      <c r="AR37" s="9"/>
      <c r="AS37" s="9" t="s">
        <v>108</v>
      </c>
      <c r="AT37" s="10" t="s">
        <v>152</v>
      </c>
      <c r="AU37" s="10" t="s">
        <v>153</v>
      </c>
      <c r="AV37" s="10" t="s">
        <v>610</v>
      </c>
      <c r="AW37" s="10" t="s">
        <v>155</v>
      </c>
      <c r="AX37" s="9"/>
      <c r="AY37" s="10" t="s">
        <v>270</v>
      </c>
      <c r="AZ37" s="9"/>
      <c r="BA37" s="9"/>
      <c r="BB37" s="10" t="s">
        <v>767</v>
      </c>
      <c r="BC37" s="10" t="s">
        <v>610</v>
      </c>
      <c r="BD37" s="10" t="s">
        <v>17</v>
      </c>
      <c r="BE37" s="10" t="s">
        <v>9</v>
      </c>
      <c r="BF37" s="9" t="s">
        <v>130</v>
      </c>
      <c r="BG37" s="9" t="s">
        <v>130</v>
      </c>
      <c r="BH37" s="9" t="s">
        <v>130</v>
      </c>
      <c r="BI37" s="9" t="s">
        <v>130</v>
      </c>
      <c r="BJ37" s="9"/>
      <c r="BK37" s="9"/>
      <c r="BL37" s="9"/>
      <c r="BM37" s="9"/>
      <c r="BN37" s="9"/>
      <c r="BO37" s="9"/>
      <c r="BP37" s="9" t="s">
        <v>131</v>
      </c>
      <c r="BQ37" s="9" t="s">
        <v>131</v>
      </c>
      <c r="BR37" s="9" t="s">
        <v>131</v>
      </c>
      <c r="BS37" s="9" t="s">
        <v>131</v>
      </c>
      <c r="BT37" s="9" t="s">
        <v>131</v>
      </c>
      <c r="BU37" s="9" t="s">
        <v>131</v>
      </c>
      <c r="BV37" s="9" t="s">
        <v>131</v>
      </c>
      <c r="BW37" s="9" t="s">
        <v>131</v>
      </c>
      <c r="BX37" s="9" t="s">
        <v>131</v>
      </c>
      <c r="BY37" s="9" t="s">
        <v>131</v>
      </c>
      <c r="BZ37" s="9" t="s">
        <v>131</v>
      </c>
      <c r="CA37" s="9" t="s">
        <v>131</v>
      </c>
      <c r="CB37" s="9" t="s">
        <v>131</v>
      </c>
      <c r="CC37" s="9" t="s">
        <v>131</v>
      </c>
      <c r="CD37" s="9" t="s">
        <v>131</v>
      </c>
      <c r="CE37" s="9" t="s">
        <v>131</v>
      </c>
      <c r="CF37" s="9" t="s">
        <v>131</v>
      </c>
      <c r="CG37" s="9" t="s">
        <v>131</v>
      </c>
      <c r="CH37" s="9" t="s">
        <v>131</v>
      </c>
      <c r="CI37" s="9" t="s">
        <v>131</v>
      </c>
      <c r="CJ37" s="9" t="s">
        <v>131</v>
      </c>
      <c r="CK37" s="10" t="s">
        <v>768</v>
      </c>
      <c r="CL37" s="9" t="s">
        <v>131</v>
      </c>
      <c r="CM37" s="10" t="s">
        <v>768</v>
      </c>
      <c r="CO37" s="9"/>
      <c r="CP37" s="9"/>
      <c r="CQ37" s="9"/>
      <c r="CR37" s="9"/>
      <c r="CS37" s="9" t="s">
        <v>130</v>
      </c>
      <c r="CT37" s="9" t="s">
        <v>130</v>
      </c>
      <c r="CU37" s="9"/>
      <c r="CV37" s="9"/>
      <c r="CW37" s="9"/>
      <c r="CX37" s="9"/>
      <c r="CY37" s="9"/>
      <c r="CZ37" s="9" t="s">
        <v>130</v>
      </c>
      <c r="DA37" s="9" t="s">
        <v>130</v>
      </c>
      <c r="DB37" s="9" t="s">
        <v>130</v>
      </c>
      <c r="DC37" s="9"/>
      <c r="DD37" s="9"/>
      <c r="DE37" s="9"/>
      <c r="DF37" s="9"/>
      <c r="DG37" s="9"/>
      <c r="DH37" s="9"/>
      <c r="DI37" s="9"/>
      <c r="DJ37" s="9"/>
      <c r="DK37" s="9"/>
      <c r="DL37" s="9"/>
      <c r="DM37" s="9"/>
      <c r="DN37" s="9"/>
      <c r="DO37" s="9"/>
      <c r="DP37" s="9"/>
      <c r="DQ37" s="9" t="s">
        <v>130</v>
      </c>
      <c r="DR37" s="9" t="s">
        <v>130</v>
      </c>
      <c r="DS37" s="9"/>
      <c r="DT37" s="9"/>
      <c r="DU37" s="9"/>
      <c r="DV37" s="9"/>
      <c r="DW37" s="9"/>
      <c r="DX37" s="9"/>
      <c r="DY37" s="9"/>
      <c r="DZ37" s="9"/>
      <c r="EA37" s="9"/>
      <c r="EB37" s="9"/>
      <c r="EC37" s="9"/>
      <c r="ED37" s="9"/>
      <c r="EE37" s="9"/>
      <c r="EF37" s="9"/>
      <c r="EG37" s="9" t="s">
        <v>130</v>
      </c>
      <c r="EH37" s="9" t="s">
        <v>130</v>
      </c>
      <c r="EI37" s="9"/>
      <c r="EJ37" s="9"/>
      <c r="EK37" s="9"/>
      <c r="EL37" s="9"/>
      <c r="EM37" s="9"/>
      <c r="EN37" s="9"/>
      <c r="EO37" s="9"/>
      <c r="EP37" s="9"/>
      <c r="EQ37" s="9"/>
    </row>
    <row r="38" spans="1:147" ht="16" thickBot="1">
      <c r="A38" s="9" t="s">
        <v>158</v>
      </c>
      <c r="B38" s="16" t="s">
        <v>855</v>
      </c>
      <c r="C38" s="9" t="s">
        <v>577</v>
      </c>
      <c r="D38" s="5"/>
      <c r="E38" s="9" t="s">
        <v>117</v>
      </c>
      <c r="F38" s="10" t="s">
        <v>600</v>
      </c>
      <c r="G38" s="9"/>
      <c r="H38" s="9"/>
      <c r="I38" s="10" t="s">
        <v>159</v>
      </c>
      <c r="J38" s="9"/>
      <c r="K38" s="9" t="s">
        <v>106</v>
      </c>
      <c r="L38" s="10" t="s">
        <v>159</v>
      </c>
      <c r="M38" s="9"/>
      <c r="N38" s="9"/>
      <c r="O38" s="9"/>
      <c r="P38" s="9"/>
      <c r="Q38" s="9"/>
      <c r="R38" s="9"/>
      <c r="S38" s="9"/>
      <c r="T38" s="9" t="s">
        <v>121</v>
      </c>
      <c r="U38" s="10" t="s">
        <v>9</v>
      </c>
      <c r="V38" s="9" t="s">
        <v>121</v>
      </c>
      <c r="W38" s="10" t="s">
        <v>198</v>
      </c>
      <c r="X38" s="9" t="s">
        <v>121</v>
      </c>
      <c r="Y38" s="9" t="s">
        <v>121</v>
      </c>
      <c r="Z38" s="9" t="s">
        <v>121</v>
      </c>
      <c r="AA38" s="9" t="s">
        <v>121</v>
      </c>
      <c r="AB38" s="9" t="s">
        <v>121</v>
      </c>
      <c r="AC38" s="9" t="s">
        <v>121</v>
      </c>
      <c r="AD38" s="9"/>
      <c r="AE38" s="9"/>
      <c r="AF38" s="9"/>
      <c r="AG38" s="9"/>
      <c r="AH38" s="9"/>
      <c r="AI38" s="9"/>
      <c r="AJ38" s="9"/>
      <c r="AK38" s="9"/>
      <c r="AL38" s="9"/>
      <c r="AM38" s="9"/>
      <c r="AN38" s="9"/>
      <c r="AO38" s="9"/>
      <c r="AP38" s="9"/>
      <c r="AQ38" s="9" t="s">
        <v>107</v>
      </c>
      <c r="AR38" s="9"/>
      <c r="AS38" s="9" t="s">
        <v>108</v>
      </c>
      <c r="AT38" s="10" t="s">
        <v>769</v>
      </c>
      <c r="AU38" s="10" t="s">
        <v>153</v>
      </c>
      <c r="AV38" s="10" t="s">
        <v>206</v>
      </c>
      <c r="AW38" s="10" t="s">
        <v>155</v>
      </c>
      <c r="AX38" s="9"/>
      <c r="AY38" s="10" t="s">
        <v>213</v>
      </c>
      <c r="AZ38" s="10" t="s">
        <v>198</v>
      </c>
      <c r="BA38" s="9"/>
      <c r="BB38" s="10" t="s">
        <v>217</v>
      </c>
      <c r="BC38" s="10" t="s">
        <v>206</v>
      </c>
      <c r="BD38" s="10" t="s">
        <v>770</v>
      </c>
      <c r="BE38" s="10" t="s">
        <v>771</v>
      </c>
      <c r="BF38" s="9"/>
      <c r="BG38" s="9"/>
      <c r="BH38" s="9"/>
      <c r="BI38" s="9"/>
      <c r="BJ38" s="9"/>
      <c r="BK38" s="9"/>
      <c r="BL38" s="9"/>
      <c r="BM38" s="9"/>
      <c r="BN38" s="9"/>
      <c r="BO38" s="9"/>
      <c r="BP38" s="10" t="s">
        <v>400</v>
      </c>
      <c r="BQ38" s="9" t="s">
        <v>131</v>
      </c>
      <c r="BR38" s="10" t="s">
        <v>400</v>
      </c>
      <c r="BS38" s="9" t="s">
        <v>131</v>
      </c>
      <c r="BT38" s="9" t="s">
        <v>131</v>
      </c>
      <c r="BU38" s="9" t="s">
        <v>131</v>
      </c>
      <c r="BV38" s="9" t="s">
        <v>131</v>
      </c>
      <c r="BW38" s="9" t="s">
        <v>131</v>
      </c>
      <c r="BX38" s="9" t="s">
        <v>131</v>
      </c>
      <c r="BY38" s="9" t="s">
        <v>131</v>
      </c>
      <c r="BZ38" s="9" t="s">
        <v>131</v>
      </c>
      <c r="CA38" s="9" t="s">
        <v>131</v>
      </c>
      <c r="CB38" s="9" t="s">
        <v>131</v>
      </c>
      <c r="CC38" s="9" t="s">
        <v>131</v>
      </c>
      <c r="CD38" s="9" t="s">
        <v>131</v>
      </c>
      <c r="CE38" s="9" t="s">
        <v>131</v>
      </c>
      <c r="CF38" s="9" t="s">
        <v>131</v>
      </c>
      <c r="CG38" s="9" t="s">
        <v>131</v>
      </c>
      <c r="CH38" s="9" t="s">
        <v>131</v>
      </c>
      <c r="CI38" s="9" t="s">
        <v>131</v>
      </c>
      <c r="CJ38" s="9" t="s">
        <v>131</v>
      </c>
      <c r="CK38" s="9" t="s">
        <v>131</v>
      </c>
      <c r="CL38" s="9" t="s">
        <v>131</v>
      </c>
      <c r="CM38" s="9" t="s">
        <v>131</v>
      </c>
      <c r="CN38" s="25" t="s">
        <v>1146</v>
      </c>
      <c r="CO38" s="9" t="s">
        <v>332</v>
      </c>
      <c r="CP38" s="10" t="s">
        <v>406</v>
      </c>
      <c r="CQ38" s="9"/>
      <c r="CR38" s="10" t="s">
        <v>772</v>
      </c>
      <c r="CS38" s="10" t="s">
        <v>16</v>
      </c>
      <c r="CT38" s="10" t="s">
        <v>16</v>
      </c>
      <c r="CU38" s="9"/>
      <c r="CV38" s="9"/>
      <c r="CW38" s="9"/>
      <c r="CX38" s="9"/>
      <c r="CY38" s="9"/>
      <c r="CZ38" s="9" t="s">
        <v>130</v>
      </c>
      <c r="DA38" s="9" t="s">
        <v>130</v>
      </c>
      <c r="DB38" s="10" t="s">
        <v>772</v>
      </c>
      <c r="DC38" s="9"/>
      <c r="DD38" s="9"/>
      <c r="DE38" s="9"/>
      <c r="DF38" s="9"/>
      <c r="DG38" s="9"/>
      <c r="DH38" s="9"/>
      <c r="DI38" s="9"/>
      <c r="DJ38" s="9"/>
      <c r="DK38" s="9"/>
      <c r="DL38" s="9" t="s">
        <v>115</v>
      </c>
      <c r="DM38" s="9" t="s">
        <v>333</v>
      </c>
      <c r="DN38" s="10" t="s">
        <v>406</v>
      </c>
      <c r="DO38" s="9"/>
      <c r="DP38" s="10" t="s">
        <v>773</v>
      </c>
      <c r="DQ38" s="10" t="s">
        <v>198</v>
      </c>
      <c r="DR38" s="10" t="s">
        <v>198</v>
      </c>
      <c r="DS38" s="9"/>
      <c r="DT38" s="9"/>
      <c r="DU38" s="9"/>
      <c r="DV38" s="9"/>
      <c r="DW38" s="9"/>
      <c r="DX38" s="9"/>
      <c r="DY38" s="9"/>
      <c r="DZ38" s="9"/>
      <c r="EA38" s="9"/>
      <c r="EB38" s="9" t="s">
        <v>137</v>
      </c>
      <c r="EC38" s="9" t="s">
        <v>330</v>
      </c>
      <c r="ED38" s="10" t="s">
        <v>406</v>
      </c>
      <c r="EE38" s="9"/>
      <c r="EF38" s="10" t="s">
        <v>774</v>
      </c>
      <c r="EG38" s="10" t="s">
        <v>198</v>
      </c>
      <c r="EH38" s="9" t="s">
        <v>140</v>
      </c>
      <c r="EI38" s="9"/>
      <c r="EJ38" s="9"/>
      <c r="EK38" s="9"/>
      <c r="EL38" s="9"/>
      <c r="EM38" s="9"/>
      <c r="EN38" s="9"/>
      <c r="EO38" s="9"/>
      <c r="EP38" s="9"/>
      <c r="EQ38" s="9"/>
    </row>
    <row r="39" spans="1:147" ht="16" thickBot="1">
      <c r="A39" s="9" t="s">
        <v>158</v>
      </c>
      <c r="B39" s="16" t="s">
        <v>322</v>
      </c>
      <c r="C39" s="9" t="s">
        <v>142</v>
      </c>
      <c r="D39" s="5"/>
      <c r="E39" s="9" t="s">
        <v>105</v>
      </c>
      <c r="F39" s="10" t="s">
        <v>601</v>
      </c>
      <c r="G39" s="9"/>
      <c r="H39" s="10" t="s">
        <v>159</v>
      </c>
      <c r="I39" s="9"/>
      <c r="J39" s="9"/>
      <c r="K39" s="9" t="s">
        <v>106</v>
      </c>
      <c r="L39" s="10" t="s">
        <v>159</v>
      </c>
      <c r="M39" s="9"/>
      <c r="N39" s="9"/>
      <c r="O39" s="9"/>
      <c r="P39" s="10" t="s">
        <v>196</v>
      </c>
      <c r="Q39" s="9"/>
      <c r="R39" s="9"/>
      <c r="S39" s="9"/>
      <c r="T39" s="10" t="s">
        <v>321</v>
      </c>
      <c r="U39" s="9" t="s">
        <v>121</v>
      </c>
      <c r="V39" s="9" t="s">
        <v>121</v>
      </c>
      <c r="W39" s="10" t="s">
        <v>151</v>
      </c>
      <c r="X39" s="9" t="s">
        <v>121</v>
      </c>
      <c r="Y39" s="9" t="s">
        <v>121</v>
      </c>
      <c r="Z39" s="9" t="s">
        <v>121</v>
      </c>
      <c r="AA39" s="9" t="s">
        <v>121</v>
      </c>
      <c r="AB39" s="9" t="s">
        <v>121</v>
      </c>
      <c r="AC39" s="9" t="s">
        <v>121</v>
      </c>
      <c r="AD39" s="9"/>
      <c r="AE39" s="9"/>
      <c r="AF39" s="9"/>
      <c r="AG39" s="9"/>
      <c r="AH39" s="9"/>
      <c r="AI39" s="9"/>
      <c r="AJ39" s="9"/>
      <c r="AK39" s="9"/>
      <c r="AL39" s="9"/>
      <c r="AM39" s="9"/>
      <c r="AN39" s="9"/>
      <c r="AO39" s="9"/>
      <c r="AP39" s="9"/>
      <c r="AQ39" s="9" t="s">
        <v>107</v>
      </c>
      <c r="AR39" s="9"/>
      <c r="AS39" s="9" t="s">
        <v>108</v>
      </c>
      <c r="AT39" s="10" t="s">
        <v>721</v>
      </c>
      <c r="AU39" s="10" t="s">
        <v>153</v>
      </c>
      <c r="AV39" s="10" t="s">
        <v>206</v>
      </c>
      <c r="AW39" s="10" t="s">
        <v>154</v>
      </c>
      <c r="AX39" s="9" t="s">
        <v>109</v>
      </c>
      <c r="AY39" s="10" t="s">
        <v>611</v>
      </c>
      <c r="AZ39" s="10" t="s">
        <v>151</v>
      </c>
      <c r="BA39" s="9"/>
      <c r="BB39" s="10" t="s">
        <v>775</v>
      </c>
      <c r="BC39" s="10" t="s">
        <v>449</v>
      </c>
      <c r="BD39" s="10" t="s">
        <v>444</v>
      </c>
      <c r="BE39" s="10" t="s">
        <v>273</v>
      </c>
      <c r="BF39" s="9"/>
      <c r="BG39" s="9" t="s">
        <v>107</v>
      </c>
      <c r="BH39" s="9"/>
      <c r="BI39" s="9" t="s">
        <v>107</v>
      </c>
      <c r="BJ39" s="9"/>
      <c r="BK39" s="9"/>
      <c r="BL39" s="9"/>
      <c r="BM39" s="9"/>
      <c r="BN39" s="9"/>
      <c r="BO39" s="9"/>
      <c r="BP39" s="10" t="s">
        <v>776</v>
      </c>
      <c r="BQ39" s="9" t="s">
        <v>131</v>
      </c>
      <c r="BR39" s="10" t="s">
        <v>776</v>
      </c>
      <c r="BS39" s="9" t="s">
        <v>131</v>
      </c>
      <c r="BT39" s="9" t="s">
        <v>131</v>
      </c>
      <c r="BU39" s="9" t="s">
        <v>131</v>
      </c>
      <c r="BV39" s="9" t="s">
        <v>131</v>
      </c>
      <c r="BW39" s="9" t="s">
        <v>131</v>
      </c>
      <c r="BX39" s="9" t="s">
        <v>131</v>
      </c>
      <c r="BY39" s="9" t="s">
        <v>131</v>
      </c>
      <c r="BZ39" s="9" t="s">
        <v>131</v>
      </c>
      <c r="CA39" s="9" t="s">
        <v>131</v>
      </c>
      <c r="CB39" s="10" t="s">
        <v>231</v>
      </c>
      <c r="CC39" s="9" t="s">
        <v>131</v>
      </c>
      <c r="CD39" s="10" t="s">
        <v>231</v>
      </c>
      <c r="CE39" s="9" t="s">
        <v>131</v>
      </c>
      <c r="CF39" s="9" t="s">
        <v>131</v>
      </c>
      <c r="CG39" s="9" t="s">
        <v>131</v>
      </c>
      <c r="CH39" s="9" t="s">
        <v>131</v>
      </c>
      <c r="CI39" s="9" t="s">
        <v>131</v>
      </c>
      <c r="CJ39" s="9" t="s">
        <v>131</v>
      </c>
      <c r="CK39" s="9" t="s">
        <v>131</v>
      </c>
      <c r="CL39" s="9" t="s">
        <v>131</v>
      </c>
      <c r="CM39" s="9" t="s">
        <v>131</v>
      </c>
      <c r="CN39" s="25" t="s">
        <v>137</v>
      </c>
      <c r="CO39" s="9" t="s">
        <v>330</v>
      </c>
      <c r="CP39" s="10" t="s">
        <v>777</v>
      </c>
      <c r="CQ39" s="9"/>
      <c r="CR39" s="10" t="s">
        <v>778</v>
      </c>
      <c r="CS39" s="10" t="s">
        <v>151</v>
      </c>
      <c r="CT39" s="9" t="s">
        <v>140</v>
      </c>
      <c r="CU39" s="26" t="s">
        <v>133</v>
      </c>
      <c r="CV39" s="9" t="s">
        <v>403</v>
      </c>
      <c r="CW39" s="10" t="s">
        <v>778</v>
      </c>
      <c r="CX39" s="9"/>
      <c r="CY39" s="10" t="s">
        <v>779</v>
      </c>
      <c r="CZ39" s="10" t="s">
        <v>151</v>
      </c>
      <c r="DA39" s="10" t="s">
        <v>151</v>
      </c>
      <c r="DB39" s="10" t="s">
        <v>780</v>
      </c>
      <c r="DC39" s="9"/>
      <c r="DD39" s="9"/>
      <c r="DE39" s="9"/>
      <c r="DF39" s="9"/>
      <c r="DG39" s="9"/>
      <c r="DH39" s="9"/>
      <c r="DI39" s="9"/>
      <c r="DJ39" s="9"/>
      <c r="DK39" s="9"/>
      <c r="DL39" s="9" t="s">
        <v>1146</v>
      </c>
      <c r="DM39" s="9" t="s">
        <v>332</v>
      </c>
      <c r="DN39" s="10" t="s">
        <v>781</v>
      </c>
      <c r="DO39" s="9"/>
      <c r="DP39" s="10" t="s">
        <v>782</v>
      </c>
      <c r="DQ39" s="10" t="s">
        <v>16</v>
      </c>
      <c r="DR39" s="10" t="s">
        <v>16</v>
      </c>
      <c r="DS39" s="9"/>
      <c r="DT39" s="9"/>
      <c r="DU39" s="9"/>
      <c r="DV39" s="9"/>
      <c r="DW39" s="9"/>
      <c r="DX39" s="9"/>
      <c r="DY39" s="9"/>
      <c r="DZ39" s="9"/>
      <c r="EA39" s="9"/>
      <c r="EB39" s="9" t="s">
        <v>1146</v>
      </c>
      <c r="EC39" s="9" t="s">
        <v>331</v>
      </c>
      <c r="ED39" s="10" t="s">
        <v>781</v>
      </c>
      <c r="EE39" s="9"/>
      <c r="EF39" s="10" t="s">
        <v>783</v>
      </c>
      <c r="EG39" s="10" t="s">
        <v>151</v>
      </c>
      <c r="EH39" s="10" t="s">
        <v>151</v>
      </c>
      <c r="EI39" s="9"/>
      <c r="EJ39" s="9"/>
      <c r="EK39" s="9"/>
      <c r="EL39" s="9"/>
      <c r="EM39" s="9"/>
      <c r="EN39" s="9"/>
      <c r="EO39" s="9"/>
      <c r="EP39" s="9"/>
      <c r="EQ39" s="9"/>
    </row>
    <row r="40" spans="1:147" ht="16" thickBot="1">
      <c r="A40" s="9" t="s">
        <v>158</v>
      </c>
      <c r="B40" s="16" t="s">
        <v>856</v>
      </c>
      <c r="C40" s="9" t="s">
        <v>579</v>
      </c>
      <c r="D40" s="5"/>
      <c r="E40" s="9" t="s">
        <v>117</v>
      </c>
      <c r="F40" s="10" t="s">
        <v>602</v>
      </c>
      <c r="G40" s="9"/>
      <c r="H40" s="10" t="s">
        <v>159</v>
      </c>
      <c r="I40" s="10" t="s">
        <v>159</v>
      </c>
      <c r="J40" s="10" t="s">
        <v>159</v>
      </c>
      <c r="K40" s="9" t="s">
        <v>107</v>
      </c>
      <c r="L40" s="9"/>
      <c r="M40" s="10" t="s">
        <v>195</v>
      </c>
      <c r="N40" s="9"/>
      <c r="O40" s="9"/>
      <c r="P40" s="9"/>
      <c r="Q40" s="10" t="s">
        <v>159</v>
      </c>
      <c r="R40" s="10" t="s">
        <v>196</v>
      </c>
      <c r="S40" s="9"/>
      <c r="T40" s="9" t="s">
        <v>155</v>
      </c>
      <c r="U40" s="9" t="s">
        <v>155</v>
      </c>
      <c r="V40" s="9" t="s">
        <v>155</v>
      </c>
      <c r="W40" s="9" t="s">
        <v>121</v>
      </c>
      <c r="X40" s="10" t="s">
        <v>206</v>
      </c>
      <c r="Y40" s="10" t="s">
        <v>393</v>
      </c>
      <c r="Z40" s="10" t="s">
        <v>202</v>
      </c>
      <c r="AA40" s="10" t="s">
        <v>617</v>
      </c>
      <c r="AB40" s="9" t="s">
        <v>121</v>
      </c>
      <c r="AC40" s="9" t="s">
        <v>121</v>
      </c>
      <c r="AD40" s="9"/>
      <c r="AE40" s="9"/>
      <c r="AF40" s="9"/>
      <c r="AG40" s="9"/>
      <c r="AH40" s="9"/>
      <c r="AI40" s="9"/>
      <c r="AJ40" s="10" t="s">
        <v>206</v>
      </c>
      <c r="AK40" s="9"/>
      <c r="AL40" s="9"/>
      <c r="AM40" s="9"/>
      <c r="AN40" s="9"/>
      <c r="AO40" s="9"/>
      <c r="AP40" s="9"/>
      <c r="AQ40" s="9" t="s">
        <v>107</v>
      </c>
      <c r="AR40" s="9"/>
      <c r="AS40" s="9" t="s">
        <v>108</v>
      </c>
      <c r="AT40" s="10" t="s">
        <v>784</v>
      </c>
      <c r="AU40" s="10" t="s">
        <v>152</v>
      </c>
      <c r="AV40" s="10" t="s">
        <v>206</v>
      </c>
      <c r="AW40" s="10" t="s">
        <v>155</v>
      </c>
      <c r="AX40" s="9" t="s">
        <v>109</v>
      </c>
      <c r="AY40" s="10" t="s">
        <v>224</v>
      </c>
      <c r="AZ40" s="10" t="s">
        <v>393</v>
      </c>
      <c r="BA40" s="10" t="s">
        <v>393</v>
      </c>
      <c r="BB40" s="10" t="s">
        <v>765</v>
      </c>
      <c r="BC40" s="10" t="s">
        <v>206</v>
      </c>
      <c r="BD40" s="10" t="s">
        <v>628</v>
      </c>
      <c r="BE40" s="10" t="s">
        <v>396</v>
      </c>
      <c r="BF40" s="9"/>
      <c r="BG40" s="9"/>
      <c r="BH40" s="9"/>
      <c r="BI40" s="9"/>
      <c r="BJ40" s="9"/>
      <c r="BK40" s="9"/>
      <c r="BL40" s="9"/>
      <c r="BM40" s="9"/>
      <c r="BN40" s="9"/>
      <c r="BO40" s="9"/>
      <c r="BP40" s="9" t="s">
        <v>131</v>
      </c>
      <c r="BQ40" s="9" t="s">
        <v>131</v>
      </c>
      <c r="BR40" s="9" t="s">
        <v>131</v>
      </c>
      <c r="BS40" s="10" t="s">
        <v>785</v>
      </c>
      <c r="BT40" s="9" t="s">
        <v>131</v>
      </c>
      <c r="BU40" s="10" t="s">
        <v>785</v>
      </c>
      <c r="BV40" s="9" t="s">
        <v>131</v>
      </c>
      <c r="BW40" s="9" t="s">
        <v>131</v>
      </c>
      <c r="BX40" s="9" t="s">
        <v>131</v>
      </c>
      <c r="BY40" s="9" t="s">
        <v>131</v>
      </c>
      <c r="BZ40" s="9" t="s">
        <v>131</v>
      </c>
      <c r="CA40" s="9" t="s">
        <v>131</v>
      </c>
      <c r="CB40" s="9" t="s">
        <v>131</v>
      </c>
      <c r="CC40" s="9" t="s">
        <v>131</v>
      </c>
      <c r="CD40" s="9" t="s">
        <v>131</v>
      </c>
      <c r="CE40" s="10" t="s">
        <v>786</v>
      </c>
      <c r="CF40" s="10" t="s">
        <v>206</v>
      </c>
      <c r="CG40" s="10" t="s">
        <v>787</v>
      </c>
      <c r="CH40" s="10" t="s">
        <v>788</v>
      </c>
      <c r="CI40" s="9" t="s">
        <v>131</v>
      </c>
      <c r="CJ40" s="10" t="s">
        <v>788</v>
      </c>
      <c r="CK40" s="9" t="s">
        <v>131</v>
      </c>
      <c r="CL40" s="9" t="s">
        <v>131</v>
      </c>
      <c r="CM40" s="9" t="s">
        <v>131</v>
      </c>
      <c r="CN40" s="25" t="s">
        <v>129</v>
      </c>
      <c r="CO40" s="9" t="s">
        <v>576</v>
      </c>
      <c r="CP40" s="10" t="s">
        <v>789</v>
      </c>
      <c r="CQ40" s="10" t="s">
        <v>790</v>
      </c>
      <c r="CR40" s="10" t="s">
        <v>224</v>
      </c>
      <c r="CS40" s="10" t="s">
        <v>16</v>
      </c>
      <c r="CT40" s="10" t="s">
        <v>651</v>
      </c>
      <c r="CU40" s="9"/>
      <c r="CV40" s="9"/>
      <c r="CW40" s="9"/>
      <c r="CX40" s="9"/>
      <c r="CY40" s="9"/>
      <c r="CZ40" s="9" t="s">
        <v>130</v>
      </c>
      <c r="DA40" s="9" t="s">
        <v>130</v>
      </c>
      <c r="DB40" s="10" t="s">
        <v>224</v>
      </c>
      <c r="DC40" s="9"/>
      <c r="DD40" s="9"/>
      <c r="DE40" s="9"/>
      <c r="DF40" s="9"/>
      <c r="DG40" s="9"/>
      <c r="DH40" s="9"/>
      <c r="DI40" s="9"/>
      <c r="DJ40" s="9"/>
      <c r="DK40" s="9"/>
      <c r="DL40" s="9"/>
      <c r="DM40" s="9"/>
      <c r="DN40" s="9"/>
      <c r="DO40" s="9"/>
      <c r="DP40" s="9"/>
      <c r="DQ40" s="9" t="s">
        <v>130</v>
      </c>
      <c r="DR40" s="9" t="s">
        <v>130</v>
      </c>
      <c r="DS40" s="9"/>
      <c r="DT40" s="9"/>
      <c r="DU40" s="9"/>
      <c r="DV40" s="9"/>
      <c r="DW40" s="9"/>
      <c r="DX40" s="9"/>
      <c r="DY40" s="9"/>
      <c r="DZ40" s="9"/>
      <c r="EA40" s="9"/>
      <c r="EB40" s="9"/>
      <c r="EC40" s="9"/>
      <c r="ED40" s="9"/>
      <c r="EE40" s="9"/>
      <c r="EF40" s="9"/>
      <c r="EG40" s="9" t="s">
        <v>130</v>
      </c>
      <c r="EH40" s="9" t="s">
        <v>130</v>
      </c>
      <c r="EI40" s="9"/>
      <c r="EJ40" s="9"/>
      <c r="EK40" s="9"/>
      <c r="EL40" s="9"/>
      <c r="EM40" s="9"/>
      <c r="EN40" s="9"/>
      <c r="EO40" s="9"/>
      <c r="EP40" s="9"/>
      <c r="EQ40" s="9"/>
    </row>
    <row r="41" spans="1:147" ht="16" thickBot="1">
      <c r="A41" s="9" t="s">
        <v>158</v>
      </c>
      <c r="B41" s="16" t="s">
        <v>857</v>
      </c>
      <c r="C41" s="9" t="s">
        <v>580</v>
      </c>
      <c r="D41" s="5"/>
      <c r="E41" s="9" t="s">
        <v>105</v>
      </c>
      <c r="F41" s="10" t="s">
        <v>603</v>
      </c>
      <c r="G41" s="9"/>
      <c r="H41" s="10" t="s">
        <v>159</v>
      </c>
      <c r="I41" s="9"/>
      <c r="J41" s="9"/>
      <c r="K41" s="9" t="s">
        <v>107</v>
      </c>
      <c r="L41" s="10" t="s">
        <v>159</v>
      </c>
      <c r="M41" s="9"/>
      <c r="N41" s="9"/>
      <c r="O41" s="10" t="s">
        <v>196</v>
      </c>
      <c r="P41" s="9"/>
      <c r="Q41" s="9"/>
      <c r="R41" s="10" t="s">
        <v>195</v>
      </c>
      <c r="S41" s="9"/>
      <c r="T41" s="10" t="s">
        <v>213</v>
      </c>
      <c r="U41" s="9" t="s">
        <v>121</v>
      </c>
      <c r="V41" s="9" t="s">
        <v>121</v>
      </c>
      <c r="W41" s="10" t="s">
        <v>198</v>
      </c>
      <c r="X41" s="10" t="s">
        <v>205</v>
      </c>
      <c r="Y41" s="10" t="s">
        <v>157</v>
      </c>
      <c r="Z41" s="9" t="s">
        <v>121</v>
      </c>
      <c r="AA41" s="9" t="s">
        <v>121</v>
      </c>
      <c r="AB41" s="9" t="s">
        <v>121</v>
      </c>
      <c r="AC41" s="9" t="s">
        <v>121</v>
      </c>
      <c r="AD41" s="9"/>
      <c r="AE41" s="9"/>
      <c r="AF41" s="9"/>
      <c r="AG41" s="9"/>
      <c r="AH41" s="9"/>
      <c r="AI41" s="9"/>
      <c r="AJ41" s="9"/>
      <c r="AK41" s="9"/>
      <c r="AL41" s="9"/>
      <c r="AM41" s="9"/>
      <c r="AN41" s="9"/>
      <c r="AO41" s="9"/>
      <c r="AP41" s="9"/>
      <c r="AQ41" s="9" t="s">
        <v>107</v>
      </c>
      <c r="AR41" s="9"/>
      <c r="AS41" s="9" t="s">
        <v>108</v>
      </c>
      <c r="AT41" s="10" t="s">
        <v>152</v>
      </c>
      <c r="AU41" s="10" t="s">
        <v>214</v>
      </c>
      <c r="AV41" s="10" t="s">
        <v>394</v>
      </c>
      <c r="AW41" s="10" t="s">
        <v>155</v>
      </c>
      <c r="AX41" s="9"/>
      <c r="AY41" s="10" t="s">
        <v>436</v>
      </c>
      <c r="AZ41" s="10" t="s">
        <v>157</v>
      </c>
      <c r="BA41" s="10" t="s">
        <v>157</v>
      </c>
      <c r="BB41" s="10" t="s">
        <v>367</v>
      </c>
      <c r="BC41" s="10" t="s">
        <v>394</v>
      </c>
      <c r="BD41" s="10" t="s">
        <v>489</v>
      </c>
      <c r="BE41" s="10" t="s">
        <v>791</v>
      </c>
      <c r="BF41" s="9"/>
      <c r="BG41" s="9"/>
      <c r="BH41" s="9"/>
      <c r="BI41" s="9"/>
      <c r="BJ41" s="9"/>
      <c r="BK41" s="9"/>
      <c r="BL41" s="9"/>
      <c r="BM41" s="9"/>
      <c r="BN41" s="9"/>
      <c r="BO41" s="9"/>
      <c r="BP41" s="10" t="s">
        <v>659</v>
      </c>
      <c r="BQ41" s="9" t="s">
        <v>131</v>
      </c>
      <c r="BR41" s="10" t="s">
        <v>659</v>
      </c>
      <c r="BS41" s="9" t="s">
        <v>131</v>
      </c>
      <c r="BT41" s="9" t="s">
        <v>131</v>
      </c>
      <c r="BU41" s="9" t="s">
        <v>131</v>
      </c>
      <c r="BV41" s="9" t="s">
        <v>131</v>
      </c>
      <c r="BW41" s="9" t="s">
        <v>131</v>
      </c>
      <c r="BX41" s="9" t="s">
        <v>131</v>
      </c>
      <c r="BY41" s="10" t="s">
        <v>792</v>
      </c>
      <c r="BZ41" s="9" t="s">
        <v>131</v>
      </c>
      <c r="CA41" s="10" t="s">
        <v>792</v>
      </c>
      <c r="CB41" s="9" t="s">
        <v>131</v>
      </c>
      <c r="CC41" s="9" t="s">
        <v>131</v>
      </c>
      <c r="CD41" s="9" t="s">
        <v>131</v>
      </c>
      <c r="CE41" s="10" t="s">
        <v>793</v>
      </c>
      <c r="CF41" s="9" t="s">
        <v>131</v>
      </c>
      <c r="CG41" s="10" t="s">
        <v>793</v>
      </c>
      <c r="CH41" s="9" t="s">
        <v>131</v>
      </c>
      <c r="CI41" s="9" t="s">
        <v>131</v>
      </c>
      <c r="CJ41" s="9" t="s">
        <v>131</v>
      </c>
      <c r="CK41" s="9" t="s">
        <v>131</v>
      </c>
      <c r="CL41" s="9" t="s">
        <v>131</v>
      </c>
      <c r="CM41" s="9" t="s">
        <v>131</v>
      </c>
      <c r="CN41" s="25" t="s">
        <v>110</v>
      </c>
      <c r="CO41" s="9" t="s">
        <v>286</v>
      </c>
      <c r="CP41" s="10" t="s">
        <v>794</v>
      </c>
      <c r="CQ41" s="9"/>
      <c r="CR41" s="10" t="s">
        <v>795</v>
      </c>
      <c r="CS41" s="10" t="s">
        <v>157</v>
      </c>
      <c r="CT41" s="10" t="s">
        <v>157</v>
      </c>
      <c r="CU41" s="9" t="s">
        <v>143</v>
      </c>
      <c r="CV41" s="9" t="s">
        <v>560</v>
      </c>
      <c r="CW41" s="10" t="s">
        <v>796</v>
      </c>
      <c r="CX41" s="9"/>
      <c r="CY41" s="10" t="s">
        <v>797</v>
      </c>
      <c r="CZ41" s="10" t="s">
        <v>157</v>
      </c>
      <c r="DA41" s="10" t="s">
        <v>157</v>
      </c>
      <c r="DB41" s="10" t="s">
        <v>436</v>
      </c>
      <c r="DC41" s="9"/>
      <c r="DD41" s="9"/>
      <c r="DE41" s="9"/>
      <c r="DF41" s="9"/>
      <c r="DG41" s="9"/>
      <c r="DH41" s="9"/>
      <c r="DI41" s="9"/>
      <c r="DJ41" s="9"/>
      <c r="DK41" s="9"/>
      <c r="DL41" s="9" t="s">
        <v>1146</v>
      </c>
      <c r="DM41" s="9" t="s">
        <v>332</v>
      </c>
      <c r="DN41" s="10" t="s">
        <v>798</v>
      </c>
      <c r="DO41" s="9"/>
      <c r="DP41" s="10" t="s">
        <v>799</v>
      </c>
      <c r="DQ41" s="10" t="s">
        <v>157</v>
      </c>
      <c r="DR41" s="10" t="s">
        <v>157</v>
      </c>
      <c r="DS41" s="9"/>
      <c r="DT41" s="9"/>
      <c r="DU41" s="9"/>
      <c r="DV41" s="9"/>
      <c r="DW41" s="9"/>
      <c r="DX41" s="9"/>
      <c r="DY41" s="9"/>
      <c r="DZ41" s="9"/>
      <c r="EA41" s="9"/>
      <c r="EB41" s="9" t="s">
        <v>115</v>
      </c>
      <c r="EC41" s="9" t="s">
        <v>333</v>
      </c>
      <c r="ED41" s="10" t="s">
        <v>798</v>
      </c>
      <c r="EE41" s="9"/>
      <c r="EF41" s="10" t="s">
        <v>800</v>
      </c>
      <c r="EG41" s="10" t="s">
        <v>157</v>
      </c>
      <c r="EH41" s="10" t="s">
        <v>157</v>
      </c>
      <c r="EI41" s="9"/>
      <c r="EJ41" s="9"/>
      <c r="EK41" s="9"/>
      <c r="EL41" s="9"/>
      <c r="EM41" s="9"/>
      <c r="EN41" s="9"/>
      <c r="EO41" s="9"/>
      <c r="EP41" s="9"/>
      <c r="EQ41" s="9"/>
    </row>
    <row r="42" spans="1:147" ht="16" thickBot="1">
      <c r="A42" s="9" t="s">
        <v>158</v>
      </c>
      <c r="B42" s="16" t="s">
        <v>858</v>
      </c>
      <c r="C42" s="9" t="s">
        <v>142</v>
      </c>
      <c r="D42" s="5"/>
      <c r="E42" s="9" t="s">
        <v>105</v>
      </c>
      <c r="F42" s="10" t="s">
        <v>604</v>
      </c>
      <c r="G42" s="10" t="s">
        <v>159</v>
      </c>
      <c r="H42" s="9"/>
      <c r="I42" s="9"/>
      <c r="J42" s="9"/>
      <c r="K42" s="9" t="s">
        <v>106</v>
      </c>
      <c r="L42" s="9"/>
      <c r="M42" s="9"/>
      <c r="N42" s="10" t="s">
        <v>159</v>
      </c>
      <c r="O42" s="9"/>
      <c r="P42" s="9"/>
      <c r="Q42" s="10" t="s">
        <v>196</v>
      </c>
      <c r="R42" s="9"/>
      <c r="S42" s="9"/>
      <c r="T42" s="9" t="s">
        <v>121</v>
      </c>
      <c r="U42" s="9" t="s">
        <v>121</v>
      </c>
      <c r="V42" s="9" t="s">
        <v>121</v>
      </c>
      <c r="W42" s="9" t="s">
        <v>121</v>
      </c>
      <c r="X42" s="9" t="s">
        <v>121</v>
      </c>
      <c r="Y42" s="9" t="s">
        <v>121</v>
      </c>
      <c r="Z42" s="10" t="s">
        <v>253</v>
      </c>
      <c r="AA42" s="10" t="s">
        <v>496</v>
      </c>
      <c r="AB42" s="9" t="s">
        <v>121</v>
      </c>
      <c r="AC42" s="9" t="s">
        <v>121</v>
      </c>
      <c r="AD42" s="9"/>
      <c r="AE42" s="9"/>
      <c r="AF42" s="9"/>
      <c r="AG42" s="9"/>
      <c r="AH42" s="9"/>
      <c r="AI42" s="9"/>
      <c r="AJ42" s="9"/>
      <c r="AK42" s="9"/>
      <c r="AL42" s="9"/>
      <c r="AM42" s="10" t="s">
        <v>441</v>
      </c>
      <c r="AN42" s="9"/>
      <c r="AO42" s="9"/>
      <c r="AP42" s="9"/>
      <c r="AQ42" s="9" t="s">
        <v>107</v>
      </c>
      <c r="AR42" s="9"/>
      <c r="AS42" s="9" t="s">
        <v>122</v>
      </c>
      <c r="AT42" s="10" t="s">
        <v>801</v>
      </c>
      <c r="AU42" s="10" t="s">
        <v>802</v>
      </c>
      <c r="AV42" s="10" t="s">
        <v>18</v>
      </c>
      <c r="AW42" s="10" t="s">
        <v>155</v>
      </c>
      <c r="AX42" s="9" t="s">
        <v>109</v>
      </c>
      <c r="AY42" s="10" t="s">
        <v>803</v>
      </c>
      <c r="AZ42" s="10" t="s">
        <v>626</v>
      </c>
      <c r="BA42" s="10" t="s">
        <v>626</v>
      </c>
      <c r="BB42" s="10" t="s">
        <v>804</v>
      </c>
      <c r="BC42" s="10" t="s">
        <v>18</v>
      </c>
      <c r="BD42" s="10" t="s">
        <v>224</v>
      </c>
      <c r="BE42" s="10" t="s">
        <v>436</v>
      </c>
      <c r="BF42" s="9"/>
      <c r="BG42" s="9"/>
      <c r="BH42" s="9" t="s">
        <v>107</v>
      </c>
      <c r="BI42" s="9" t="s">
        <v>107</v>
      </c>
      <c r="BJ42" s="9"/>
      <c r="BK42" s="9"/>
      <c r="BL42" s="9"/>
      <c r="BM42" s="9"/>
      <c r="BN42" s="9"/>
      <c r="BO42" s="9"/>
      <c r="BP42" s="9" t="s">
        <v>131</v>
      </c>
      <c r="BQ42" s="9" t="s">
        <v>131</v>
      </c>
      <c r="BR42" s="9" t="s">
        <v>131</v>
      </c>
      <c r="BS42" s="9" t="s">
        <v>131</v>
      </c>
      <c r="BT42" s="9" t="s">
        <v>131</v>
      </c>
      <c r="BU42" s="9" t="s">
        <v>131</v>
      </c>
      <c r="BV42" s="10" t="s">
        <v>805</v>
      </c>
      <c r="BW42" s="9" t="s">
        <v>131</v>
      </c>
      <c r="BX42" s="10" t="s">
        <v>805</v>
      </c>
      <c r="BY42" s="9" t="s">
        <v>131</v>
      </c>
      <c r="BZ42" s="9" t="s">
        <v>131</v>
      </c>
      <c r="CA42" s="9" t="s">
        <v>131</v>
      </c>
      <c r="CB42" s="9" t="s">
        <v>131</v>
      </c>
      <c r="CC42" s="9" t="s">
        <v>131</v>
      </c>
      <c r="CD42" s="9" t="s">
        <v>131</v>
      </c>
      <c r="CE42" s="9" t="s">
        <v>131</v>
      </c>
      <c r="CF42" s="9" t="s">
        <v>131</v>
      </c>
      <c r="CG42" s="9" t="s">
        <v>131</v>
      </c>
      <c r="CH42" s="10" t="s">
        <v>806</v>
      </c>
      <c r="CI42" s="10" t="s">
        <v>441</v>
      </c>
      <c r="CJ42" s="10" t="s">
        <v>807</v>
      </c>
      <c r="CK42" s="9" t="s">
        <v>131</v>
      </c>
      <c r="CL42" s="9" t="s">
        <v>131</v>
      </c>
      <c r="CM42" s="9" t="s">
        <v>131</v>
      </c>
      <c r="CN42" s="25" t="s">
        <v>137</v>
      </c>
      <c r="CO42" s="9" t="s">
        <v>330</v>
      </c>
      <c r="CP42" s="10" t="s">
        <v>808</v>
      </c>
      <c r="CQ42" s="9"/>
      <c r="CR42" s="10" t="s">
        <v>803</v>
      </c>
      <c r="CS42" s="10" t="s">
        <v>198</v>
      </c>
      <c r="CT42" s="9" t="s">
        <v>140</v>
      </c>
      <c r="CU42" s="9"/>
      <c r="CV42" s="9"/>
      <c r="CW42" s="9"/>
      <c r="CX42" s="9"/>
      <c r="CY42" s="9"/>
      <c r="CZ42" s="9" t="s">
        <v>130</v>
      </c>
      <c r="DA42" s="9" t="s">
        <v>130</v>
      </c>
      <c r="DB42" s="10" t="s">
        <v>803</v>
      </c>
      <c r="DC42" s="9"/>
      <c r="DD42" s="9"/>
      <c r="DE42" s="9"/>
      <c r="DF42" s="9"/>
      <c r="DG42" s="9"/>
      <c r="DH42" s="9"/>
      <c r="DI42" s="9"/>
      <c r="DJ42" s="9"/>
      <c r="DK42" s="9"/>
      <c r="DL42" s="9" t="s">
        <v>110</v>
      </c>
      <c r="DM42" s="9" t="s">
        <v>286</v>
      </c>
      <c r="DN42" s="10" t="s">
        <v>809</v>
      </c>
      <c r="DO42" s="10" t="s">
        <v>810</v>
      </c>
      <c r="DP42" s="10" t="s">
        <v>803</v>
      </c>
      <c r="DQ42" s="10" t="s">
        <v>198</v>
      </c>
      <c r="DR42" s="10" t="s">
        <v>198</v>
      </c>
      <c r="DS42" s="9"/>
      <c r="DT42" s="9"/>
      <c r="DU42" s="9"/>
      <c r="DV42" s="9"/>
      <c r="DW42" s="9"/>
      <c r="DX42" s="9"/>
      <c r="DY42" s="9"/>
      <c r="DZ42" s="9"/>
      <c r="EA42" s="9"/>
      <c r="EB42" s="9"/>
      <c r="EC42" s="9"/>
      <c r="ED42" s="9"/>
      <c r="EE42" s="9"/>
      <c r="EF42" s="9"/>
      <c r="EG42" s="9" t="s">
        <v>130</v>
      </c>
      <c r="EH42" s="9" t="s">
        <v>130</v>
      </c>
      <c r="EI42" s="9"/>
      <c r="EJ42" s="9"/>
      <c r="EK42" s="9"/>
      <c r="EL42" s="9"/>
      <c r="EM42" s="9"/>
      <c r="EN42" s="9"/>
      <c r="EO42" s="9"/>
      <c r="EP42" s="9"/>
      <c r="EQ42" s="9"/>
    </row>
    <row r="43" spans="1:147" ht="16" thickBot="1">
      <c r="A43" s="9" t="s">
        <v>158</v>
      </c>
      <c r="B43" s="16" t="s">
        <v>859</v>
      </c>
      <c r="C43" s="9" t="s">
        <v>581</v>
      </c>
      <c r="D43" s="5"/>
      <c r="E43" s="9" t="s">
        <v>105</v>
      </c>
      <c r="F43" s="10" t="s">
        <v>605</v>
      </c>
      <c r="G43" s="9"/>
      <c r="H43" s="10" t="s">
        <v>159</v>
      </c>
      <c r="I43" s="9"/>
      <c r="J43" s="9"/>
      <c r="K43" s="9" t="s">
        <v>107</v>
      </c>
      <c r="L43" s="9"/>
      <c r="M43" s="9"/>
      <c r="N43" s="9"/>
      <c r="O43" s="9"/>
      <c r="P43" s="10" t="s">
        <v>195</v>
      </c>
      <c r="Q43" s="10" t="s">
        <v>196</v>
      </c>
      <c r="R43" s="10" t="s">
        <v>159</v>
      </c>
      <c r="S43" s="9"/>
      <c r="T43" s="10" t="s">
        <v>213</v>
      </c>
      <c r="U43" s="9" t="s">
        <v>121</v>
      </c>
      <c r="V43" s="9" t="s">
        <v>121</v>
      </c>
      <c r="W43" s="10" t="s">
        <v>198</v>
      </c>
      <c r="X43" s="10" t="s">
        <v>200</v>
      </c>
      <c r="Y43" s="10" t="s">
        <v>157</v>
      </c>
      <c r="Z43" s="10" t="s">
        <v>202</v>
      </c>
      <c r="AA43" s="10" t="s">
        <v>9</v>
      </c>
      <c r="AB43" s="9" t="s">
        <v>121</v>
      </c>
      <c r="AC43" s="9" t="s">
        <v>121</v>
      </c>
      <c r="AD43" s="9"/>
      <c r="AE43" s="9"/>
      <c r="AF43" s="9"/>
      <c r="AG43" s="9"/>
      <c r="AH43" s="9"/>
      <c r="AI43" s="9"/>
      <c r="AJ43" s="9"/>
      <c r="AK43" s="9"/>
      <c r="AL43" s="9"/>
      <c r="AM43" s="9"/>
      <c r="AN43" s="9"/>
      <c r="AO43" s="9"/>
      <c r="AP43" s="9"/>
      <c r="AQ43" s="9" t="s">
        <v>107</v>
      </c>
      <c r="AR43" s="9"/>
      <c r="AS43" s="9" t="s">
        <v>108</v>
      </c>
      <c r="AT43" s="10" t="s">
        <v>154</v>
      </c>
      <c r="AU43" s="10" t="s">
        <v>17</v>
      </c>
      <c r="AV43" s="10" t="s">
        <v>274</v>
      </c>
      <c r="AW43" s="10" t="s">
        <v>155</v>
      </c>
      <c r="AX43" s="9"/>
      <c r="AY43" s="10" t="s">
        <v>319</v>
      </c>
      <c r="AZ43" s="10" t="s">
        <v>342</v>
      </c>
      <c r="BA43" s="10" t="s">
        <v>342</v>
      </c>
      <c r="BB43" s="10" t="s">
        <v>156</v>
      </c>
      <c r="BC43" s="10" t="s">
        <v>274</v>
      </c>
      <c r="BD43" s="10" t="s">
        <v>210</v>
      </c>
      <c r="BE43" s="10" t="s">
        <v>319</v>
      </c>
      <c r="BF43" s="9"/>
      <c r="BG43" s="9"/>
      <c r="BH43" s="9"/>
      <c r="BI43" s="9"/>
      <c r="BJ43" s="9"/>
      <c r="BK43" s="9"/>
      <c r="BL43" s="9"/>
      <c r="BM43" s="9"/>
      <c r="BN43" s="9"/>
      <c r="BO43" s="9"/>
      <c r="BP43" s="9" t="s">
        <v>131</v>
      </c>
      <c r="BQ43" s="9" t="s">
        <v>131</v>
      </c>
      <c r="BR43" s="9" t="s">
        <v>131</v>
      </c>
      <c r="BS43" s="9" t="s">
        <v>131</v>
      </c>
      <c r="BT43" s="9" t="s">
        <v>131</v>
      </c>
      <c r="BU43" s="9" t="s">
        <v>131</v>
      </c>
      <c r="BV43" s="9" t="s">
        <v>131</v>
      </c>
      <c r="BW43" s="9" t="s">
        <v>131</v>
      </c>
      <c r="BX43" s="9" t="s">
        <v>131</v>
      </c>
      <c r="BY43" s="9" t="s">
        <v>131</v>
      </c>
      <c r="BZ43" s="9" t="s">
        <v>131</v>
      </c>
      <c r="CA43" s="9" t="s">
        <v>131</v>
      </c>
      <c r="CB43" s="10" t="s">
        <v>232</v>
      </c>
      <c r="CC43" s="9" t="s">
        <v>131</v>
      </c>
      <c r="CD43" s="10" t="s">
        <v>232</v>
      </c>
      <c r="CE43" s="10" t="s">
        <v>731</v>
      </c>
      <c r="CF43" s="9" t="s">
        <v>131</v>
      </c>
      <c r="CG43" s="10" t="s">
        <v>731</v>
      </c>
      <c r="CH43" s="10" t="s">
        <v>233</v>
      </c>
      <c r="CI43" s="9" t="s">
        <v>131</v>
      </c>
      <c r="CJ43" s="10" t="s">
        <v>233</v>
      </c>
      <c r="CK43" s="9" t="s">
        <v>131</v>
      </c>
      <c r="CL43" s="9" t="s">
        <v>131</v>
      </c>
      <c r="CM43" s="9" t="s">
        <v>131</v>
      </c>
      <c r="CN43" s="25" t="s">
        <v>110</v>
      </c>
      <c r="CO43" s="9" t="s">
        <v>286</v>
      </c>
      <c r="CP43" s="10" t="s">
        <v>811</v>
      </c>
      <c r="CQ43" s="10" t="s">
        <v>812</v>
      </c>
      <c r="CR43" s="10" t="s">
        <v>813</v>
      </c>
      <c r="CS43" s="10" t="s">
        <v>157</v>
      </c>
      <c r="CT43" s="10" t="s">
        <v>157</v>
      </c>
      <c r="CU43" s="9" t="s">
        <v>143</v>
      </c>
      <c r="CV43" s="9" t="s">
        <v>560</v>
      </c>
      <c r="CW43" s="10" t="s">
        <v>814</v>
      </c>
      <c r="CX43" s="9"/>
      <c r="CY43" s="10" t="s">
        <v>815</v>
      </c>
      <c r="CZ43" s="10" t="s">
        <v>157</v>
      </c>
      <c r="DA43" s="10" t="s">
        <v>157</v>
      </c>
      <c r="DB43" s="10" t="s">
        <v>816</v>
      </c>
      <c r="DC43" s="9"/>
      <c r="DD43" s="9"/>
      <c r="DE43" s="9"/>
      <c r="DF43" s="9"/>
      <c r="DG43" s="9"/>
      <c r="DH43" s="9"/>
      <c r="DI43" s="9"/>
      <c r="DJ43" s="9"/>
      <c r="DK43" s="9"/>
      <c r="DL43" s="9" t="s">
        <v>110</v>
      </c>
      <c r="DM43" s="9" t="s">
        <v>286</v>
      </c>
      <c r="DN43" s="10" t="s">
        <v>811</v>
      </c>
      <c r="DO43" s="10" t="s">
        <v>812</v>
      </c>
      <c r="DP43" s="10" t="s">
        <v>813</v>
      </c>
      <c r="DQ43" s="10" t="s">
        <v>157</v>
      </c>
      <c r="DR43" s="10" t="s">
        <v>157</v>
      </c>
      <c r="DS43" s="9"/>
      <c r="DT43" s="9"/>
      <c r="DU43" s="9"/>
      <c r="DV43" s="9"/>
      <c r="DW43" s="9"/>
      <c r="DX43" s="9"/>
      <c r="DY43" s="9"/>
      <c r="DZ43" s="9"/>
      <c r="EA43" s="9"/>
      <c r="EB43" s="9" t="s">
        <v>111</v>
      </c>
      <c r="EC43" s="9" t="s">
        <v>291</v>
      </c>
      <c r="ED43" s="10" t="s">
        <v>817</v>
      </c>
      <c r="EE43" s="10" t="s">
        <v>812</v>
      </c>
      <c r="EF43" s="10" t="s">
        <v>818</v>
      </c>
      <c r="EG43" s="10" t="s">
        <v>157</v>
      </c>
      <c r="EH43" s="10" t="s">
        <v>157</v>
      </c>
      <c r="EI43" s="9"/>
      <c r="EJ43" s="9"/>
      <c r="EK43" s="9"/>
      <c r="EL43" s="9"/>
      <c r="EM43" s="9"/>
      <c r="EN43" s="9"/>
      <c r="EO43" s="9"/>
      <c r="EP43" s="9"/>
      <c r="EQ43" s="9"/>
    </row>
    <row r="44" spans="1:147" ht="16" thickBot="1">
      <c r="A44" s="9" t="s">
        <v>158</v>
      </c>
      <c r="B44" s="16" t="s">
        <v>270</v>
      </c>
      <c r="C44" s="9" t="s">
        <v>142</v>
      </c>
      <c r="D44" s="5"/>
      <c r="E44" s="9" t="s">
        <v>117</v>
      </c>
      <c r="F44" s="10" t="s">
        <v>606</v>
      </c>
      <c r="G44" s="9"/>
      <c r="H44" s="10" t="s">
        <v>159</v>
      </c>
      <c r="I44" s="10" t="s">
        <v>159</v>
      </c>
      <c r="J44" s="9"/>
      <c r="K44" s="9" t="s">
        <v>107</v>
      </c>
      <c r="L44" s="9"/>
      <c r="M44" s="9"/>
      <c r="N44" s="9"/>
      <c r="O44" s="9"/>
      <c r="P44" s="9"/>
      <c r="Q44" s="10" t="s">
        <v>195</v>
      </c>
      <c r="R44" s="10" t="s">
        <v>196</v>
      </c>
      <c r="S44" s="10" t="s">
        <v>159</v>
      </c>
      <c r="T44" s="9" t="s">
        <v>155</v>
      </c>
      <c r="U44" s="9" t="s">
        <v>155</v>
      </c>
      <c r="V44" s="9" t="s">
        <v>121</v>
      </c>
      <c r="W44" s="9" t="s">
        <v>121</v>
      </c>
      <c r="X44" s="10" t="s">
        <v>612</v>
      </c>
      <c r="Y44" s="10" t="s">
        <v>198</v>
      </c>
      <c r="Z44" s="10" t="s">
        <v>613</v>
      </c>
      <c r="AA44" s="10" t="s">
        <v>616</v>
      </c>
      <c r="AB44" s="10" t="s">
        <v>622</v>
      </c>
      <c r="AC44" s="10" t="s">
        <v>610</v>
      </c>
      <c r="AD44" s="9"/>
      <c r="AE44" s="9"/>
      <c r="AF44" s="9"/>
      <c r="AG44" s="9"/>
      <c r="AH44" s="9"/>
      <c r="AI44" s="10" t="s">
        <v>624</v>
      </c>
      <c r="AJ44" s="9"/>
      <c r="AK44" s="9"/>
      <c r="AL44" s="9"/>
      <c r="AM44" s="10" t="s">
        <v>394</v>
      </c>
      <c r="AN44" s="9"/>
      <c r="AO44" s="9"/>
      <c r="AP44" s="9"/>
      <c r="AQ44" s="9" t="s">
        <v>107</v>
      </c>
      <c r="AR44" s="9"/>
      <c r="AS44" s="9" t="s">
        <v>108</v>
      </c>
      <c r="AT44" s="10" t="s">
        <v>819</v>
      </c>
      <c r="AU44" s="10" t="s">
        <v>820</v>
      </c>
      <c r="AV44" s="10" t="s">
        <v>821</v>
      </c>
      <c r="AW44" s="10" t="s">
        <v>155</v>
      </c>
      <c r="AX44" s="9" t="s">
        <v>109</v>
      </c>
      <c r="AY44" s="10" t="s">
        <v>466</v>
      </c>
      <c r="AZ44" s="9"/>
      <c r="BA44" s="9"/>
      <c r="BB44" s="10" t="s">
        <v>614</v>
      </c>
      <c r="BC44" s="10" t="s">
        <v>821</v>
      </c>
      <c r="BD44" s="10" t="s">
        <v>494</v>
      </c>
      <c r="BE44" s="10" t="s">
        <v>495</v>
      </c>
      <c r="BF44" s="9" t="s">
        <v>130</v>
      </c>
      <c r="BG44" s="9" t="s">
        <v>130</v>
      </c>
      <c r="BH44" s="9" t="s">
        <v>130</v>
      </c>
      <c r="BI44" s="9" t="s">
        <v>130</v>
      </c>
      <c r="BJ44" s="9"/>
      <c r="BK44" s="9"/>
      <c r="BL44" s="9"/>
      <c r="BM44" s="9"/>
      <c r="BN44" s="9"/>
      <c r="BO44" s="9"/>
      <c r="BP44" s="9" t="s">
        <v>131</v>
      </c>
      <c r="BQ44" s="9" t="s">
        <v>131</v>
      </c>
      <c r="BR44" s="9" t="s">
        <v>131</v>
      </c>
      <c r="BS44" s="9" t="s">
        <v>131</v>
      </c>
      <c r="BT44" s="9" t="s">
        <v>131</v>
      </c>
      <c r="BU44" s="9" t="s">
        <v>131</v>
      </c>
      <c r="BV44" s="9" t="s">
        <v>131</v>
      </c>
      <c r="BW44" s="9" t="s">
        <v>131</v>
      </c>
      <c r="BX44" s="9" t="s">
        <v>131</v>
      </c>
      <c r="BY44" s="9" t="s">
        <v>131</v>
      </c>
      <c r="BZ44" s="9" t="s">
        <v>131</v>
      </c>
      <c r="CA44" s="9" t="s">
        <v>131</v>
      </c>
      <c r="CB44" s="9" t="s">
        <v>131</v>
      </c>
      <c r="CC44" s="9" t="s">
        <v>131</v>
      </c>
      <c r="CD44" s="9" t="s">
        <v>131</v>
      </c>
      <c r="CE44" s="10" t="s">
        <v>822</v>
      </c>
      <c r="CF44" s="10" t="s">
        <v>624</v>
      </c>
      <c r="CG44" s="10" t="s">
        <v>823</v>
      </c>
      <c r="CH44" s="10" t="s">
        <v>824</v>
      </c>
      <c r="CI44" s="10" t="s">
        <v>394</v>
      </c>
      <c r="CJ44" s="10" t="s">
        <v>825</v>
      </c>
      <c r="CK44" s="10" t="s">
        <v>826</v>
      </c>
      <c r="CL44" s="10" t="s">
        <v>131</v>
      </c>
      <c r="CM44" s="10" t="s">
        <v>826</v>
      </c>
      <c r="CN44" s="25" t="s">
        <v>129</v>
      </c>
      <c r="CO44" s="9" t="s">
        <v>576</v>
      </c>
      <c r="CP44" s="10" t="s">
        <v>827</v>
      </c>
      <c r="CQ44" s="9"/>
      <c r="CR44" s="10" t="s">
        <v>466</v>
      </c>
      <c r="CS44" s="10" t="s">
        <v>16</v>
      </c>
      <c r="CT44" s="10" t="s">
        <v>368</v>
      </c>
      <c r="CU44" s="9"/>
      <c r="CV44" s="9"/>
      <c r="CW44" s="9"/>
      <c r="CX44" s="9"/>
      <c r="CY44" s="9"/>
      <c r="CZ44" s="9" t="s">
        <v>130</v>
      </c>
      <c r="DA44" s="9" t="s">
        <v>130</v>
      </c>
      <c r="DB44" s="10" t="s">
        <v>466</v>
      </c>
      <c r="DC44" s="9"/>
      <c r="DD44" s="9"/>
      <c r="DE44" s="9"/>
      <c r="DF44" s="9"/>
      <c r="DG44" s="9"/>
      <c r="DH44" s="9"/>
      <c r="DI44" s="9"/>
      <c r="DJ44" s="9"/>
      <c r="DK44" s="9"/>
      <c r="DL44" s="9"/>
      <c r="DM44" s="9"/>
      <c r="DN44" s="9"/>
      <c r="DO44" s="9"/>
      <c r="DP44" s="9"/>
      <c r="DQ44" s="9" t="s">
        <v>130</v>
      </c>
      <c r="DR44" s="9" t="s">
        <v>130</v>
      </c>
      <c r="DS44" s="9"/>
      <c r="DT44" s="9"/>
      <c r="DU44" s="9"/>
      <c r="DV44" s="9"/>
      <c r="DW44" s="9"/>
      <c r="DX44" s="9"/>
      <c r="DY44" s="9"/>
      <c r="DZ44" s="9"/>
      <c r="EA44" s="9"/>
      <c r="EB44" s="9"/>
      <c r="EC44" s="9"/>
      <c r="ED44" s="9"/>
      <c r="EE44" s="9"/>
      <c r="EF44" s="9"/>
      <c r="EG44" s="9" t="s">
        <v>130</v>
      </c>
      <c r="EH44" s="9" t="s">
        <v>130</v>
      </c>
      <c r="EI44" s="9"/>
      <c r="EJ44" s="9"/>
      <c r="EK44" s="9"/>
      <c r="EL44" s="9"/>
      <c r="EM44" s="9"/>
      <c r="EN44" s="9"/>
      <c r="EO44" s="9"/>
      <c r="EP44" s="9"/>
      <c r="EQ44" s="9"/>
    </row>
    <row r="45" spans="1:147" ht="16" thickBot="1">
      <c r="A45" s="9" t="s">
        <v>158</v>
      </c>
      <c r="B45" s="16" t="s">
        <v>860</v>
      </c>
      <c r="C45" s="9" t="s">
        <v>142</v>
      </c>
      <c r="D45" s="5"/>
      <c r="E45" s="9" t="s">
        <v>117</v>
      </c>
      <c r="F45" s="10" t="s">
        <v>192</v>
      </c>
      <c r="G45" s="9"/>
      <c r="H45" s="9"/>
      <c r="I45" s="10" t="s">
        <v>159</v>
      </c>
      <c r="J45" s="9"/>
      <c r="K45" s="9" t="s">
        <v>107</v>
      </c>
      <c r="L45" s="9"/>
      <c r="M45" s="10" t="s">
        <v>195</v>
      </c>
      <c r="N45" s="10" t="s">
        <v>159</v>
      </c>
      <c r="O45" s="9"/>
      <c r="P45" s="9"/>
      <c r="Q45" s="10" t="s">
        <v>196</v>
      </c>
      <c r="R45" s="9"/>
      <c r="S45" s="9"/>
      <c r="T45" s="9" t="s">
        <v>121</v>
      </c>
      <c r="U45" s="9" t="s">
        <v>155</v>
      </c>
      <c r="V45" s="9" t="s">
        <v>121</v>
      </c>
      <c r="W45" s="9" t="s">
        <v>121</v>
      </c>
      <c r="X45" s="9" t="s">
        <v>121</v>
      </c>
      <c r="Y45" s="9" t="s">
        <v>121</v>
      </c>
      <c r="Z45" s="10" t="s">
        <v>201</v>
      </c>
      <c r="AA45" s="10" t="s">
        <v>204</v>
      </c>
      <c r="AB45" s="9" t="s">
        <v>121</v>
      </c>
      <c r="AC45" s="9" t="s">
        <v>121</v>
      </c>
      <c r="AD45" s="9"/>
      <c r="AE45" s="10" t="s">
        <v>205</v>
      </c>
      <c r="AF45" s="9"/>
      <c r="AG45" s="9"/>
      <c r="AH45" s="9"/>
      <c r="AI45" s="9"/>
      <c r="AJ45" s="9"/>
      <c r="AK45" s="9"/>
      <c r="AL45" s="9"/>
      <c r="AM45" s="9"/>
      <c r="AN45" s="9"/>
      <c r="AO45" s="9"/>
      <c r="AP45" s="9"/>
      <c r="AQ45" s="9" t="s">
        <v>107</v>
      </c>
      <c r="AR45" s="9"/>
      <c r="AS45" s="9" t="s">
        <v>108</v>
      </c>
      <c r="AT45" s="10" t="s">
        <v>208</v>
      </c>
      <c r="AU45" s="10" t="s">
        <v>212</v>
      </c>
      <c r="AV45" s="10" t="s">
        <v>624</v>
      </c>
      <c r="AW45" s="10" t="s">
        <v>155</v>
      </c>
      <c r="AX45" s="9" t="s">
        <v>109</v>
      </c>
      <c r="AY45" s="10" t="s">
        <v>197</v>
      </c>
      <c r="AZ45" s="10" t="s">
        <v>151</v>
      </c>
      <c r="BA45" s="10" t="s">
        <v>151</v>
      </c>
      <c r="BB45" s="10" t="s">
        <v>219</v>
      </c>
      <c r="BC45" s="10" t="s">
        <v>624</v>
      </c>
      <c r="BD45" s="10" t="s">
        <v>222</v>
      </c>
      <c r="BE45" s="10" t="s">
        <v>224</v>
      </c>
      <c r="BF45" s="9"/>
      <c r="BG45" s="9"/>
      <c r="BH45" s="9"/>
      <c r="BI45" s="9"/>
      <c r="BJ45" s="9" t="s">
        <v>130</v>
      </c>
      <c r="BK45" s="9"/>
      <c r="BL45" s="9" t="s">
        <v>107</v>
      </c>
      <c r="BM45" s="9"/>
      <c r="BN45" s="9"/>
      <c r="BO45" s="9"/>
      <c r="BP45" s="9" t="s">
        <v>131</v>
      </c>
      <c r="BQ45" s="9" t="s">
        <v>131</v>
      </c>
      <c r="BR45" s="9" t="s">
        <v>131</v>
      </c>
      <c r="BS45" s="10" t="s">
        <v>226</v>
      </c>
      <c r="BT45" s="10" t="s">
        <v>205</v>
      </c>
      <c r="BU45" s="10" t="s">
        <v>228</v>
      </c>
      <c r="BV45" s="10" t="s">
        <v>229</v>
      </c>
      <c r="BW45" s="9" t="s">
        <v>131</v>
      </c>
      <c r="BX45" s="10" t="s">
        <v>229</v>
      </c>
      <c r="BY45" s="9" t="s">
        <v>131</v>
      </c>
      <c r="BZ45" s="9" t="s">
        <v>131</v>
      </c>
      <c r="CA45" s="9" t="s">
        <v>131</v>
      </c>
      <c r="CB45" s="9" t="s">
        <v>131</v>
      </c>
      <c r="CC45" s="9" t="s">
        <v>131</v>
      </c>
      <c r="CD45" s="9" t="s">
        <v>131</v>
      </c>
      <c r="CE45" s="9" t="s">
        <v>131</v>
      </c>
      <c r="CF45" s="9" t="s">
        <v>131</v>
      </c>
      <c r="CG45" s="9" t="s">
        <v>131</v>
      </c>
      <c r="CH45" s="10" t="s">
        <v>234</v>
      </c>
      <c r="CI45" s="9" t="s">
        <v>131</v>
      </c>
      <c r="CJ45" s="10" t="s">
        <v>234</v>
      </c>
      <c r="CK45" s="9" t="s">
        <v>131</v>
      </c>
      <c r="CL45" s="9" t="s">
        <v>131</v>
      </c>
      <c r="CM45" s="9" t="s">
        <v>131</v>
      </c>
      <c r="CN45" s="25" t="s">
        <v>111</v>
      </c>
      <c r="CO45" s="9" t="s">
        <v>291</v>
      </c>
      <c r="CP45" s="10" t="s">
        <v>254</v>
      </c>
      <c r="CQ45" s="10" t="s">
        <v>262</v>
      </c>
      <c r="CR45" s="10" t="s">
        <v>263</v>
      </c>
      <c r="CS45" s="10" t="s">
        <v>151</v>
      </c>
      <c r="CT45" s="10" t="s">
        <v>151</v>
      </c>
      <c r="CU45" s="9" t="s">
        <v>143</v>
      </c>
      <c r="CV45" s="9" t="s">
        <v>560</v>
      </c>
      <c r="CW45" s="10" t="s">
        <v>245</v>
      </c>
      <c r="CX45" s="9"/>
      <c r="CY45" s="10" t="s">
        <v>249</v>
      </c>
      <c r="CZ45" s="10" t="s">
        <v>151</v>
      </c>
      <c r="DA45" s="10" t="s">
        <v>151</v>
      </c>
      <c r="DB45" s="10" t="s">
        <v>197</v>
      </c>
      <c r="DC45" s="9"/>
      <c r="DD45" s="9"/>
      <c r="DE45" s="9"/>
      <c r="DF45" s="9"/>
      <c r="DG45" s="9"/>
      <c r="DH45" s="9"/>
      <c r="DI45" s="9"/>
      <c r="DJ45" s="9"/>
      <c r="DK45" s="9"/>
      <c r="DL45" s="9" t="s">
        <v>137</v>
      </c>
      <c r="DM45" s="9" t="s">
        <v>330</v>
      </c>
      <c r="DN45" s="10" t="s">
        <v>244</v>
      </c>
      <c r="DO45" s="9"/>
      <c r="DP45" s="10" t="s">
        <v>197</v>
      </c>
      <c r="DQ45" s="10" t="s">
        <v>151</v>
      </c>
      <c r="DR45" s="10" t="s">
        <v>151</v>
      </c>
      <c r="DS45" s="9"/>
      <c r="DT45" s="9"/>
      <c r="DU45" s="9"/>
      <c r="DV45" s="9"/>
      <c r="DW45" s="9"/>
      <c r="DX45" s="9"/>
      <c r="DY45" s="9"/>
      <c r="DZ45" s="9"/>
      <c r="EA45" s="9"/>
      <c r="EB45" s="9"/>
      <c r="EC45" s="9"/>
      <c r="ED45" s="9"/>
      <c r="EE45" s="9"/>
      <c r="EF45" s="9"/>
      <c r="EG45" s="9" t="s">
        <v>130</v>
      </c>
      <c r="EH45" s="9" t="s">
        <v>130</v>
      </c>
      <c r="EI45" s="9"/>
      <c r="EJ45" s="9"/>
      <c r="EK45" s="9"/>
      <c r="EL45" s="9"/>
      <c r="EM45" s="9"/>
      <c r="EN45" s="9"/>
      <c r="EO45" s="9"/>
      <c r="EP45" s="9"/>
      <c r="EQ45" s="9"/>
    </row>
    <row r="46" spans="1:147" ht="16" thickBot="1">
      <c r="A46" s="9" t="s">
        <v>158</v>
      </c>
      <c r="B46" s="16" t="s">
        <v>861</v>
      </c>
      <c r="C46" s="9" t="s">
        <v>185</v>
      </c>
      <c r="D46" s="5"/>
      <c r="E46" s="9" t="s">
        <v>105</v>
      </c>
      <c r="F46" s="10" t="s">
        <v>191</v>
      </c>
      <c r="G46" s="9"/>
      <c r="H46" s="9"/>
      <c r="I46" s="10" t="s">
        <v>159</v>
      </c>
      <c r="J46" s="9"/>
      <c r="K46" s="9" t="s">
        <v>106</v>
      </c>
      <c r="L46" s="9"/>
      <c r="M46" s="9"/>
      <c r="N46" s="10" t="s">
        <v>196</v>
      </c>
      <c r="O46" s="9"/>
      <c r="P46" s="10" t="s">
        <v>159</v>
      </c>
      <c r="Q46" s="9"/>
      <c r="R46" s="9"/>
      <c r="S46" s="10" t="s">
        <v>195</v>
      </c>
      <c r="T46" s="9" t="s">
        <v>121</v>
      </c>
      <c r="U46" s="9" t="s">
        <v>155</v>
      </c>
      <c r="V46" s="9" t="s">
        <v>121</v>
      </c>
      <c r="W46" s="10" t="s">
        <v>157</v>
      </c>
      <c r="X46" s="9" t="s">
        <v>121</v>
      </c>
      <c r="Y46" s="9" t="s">
        <v>121</v>
      </c>
      <c r="Z46" s="9" t="s">
        <v>121</v>
      </c>
      <c r="AA46" s="9" t="s">
        <v>121</v>
      </c>
      <c r="AB46" s="10" t="s">
        <v>16</v>
      </c>
      <c r="AC46" s="10" t="s">
        <v>200</v>
      </c>
      <c r="AD46" s="9"/>
      <c r="AE46" s="9"/>
      <c r="AF46" s="9"/>
      <c r="AG46" s="9"/>
      <c r="AH46" s="9"/>
      <c r="AI46" s="9"/>
      <c r="AJ46" s="9"/>
      <c r="AK46" s="9"/>
      <c r="AL46" s="9"/>
      <c r="AM46" s="9"/>
      <c r="AN46" s="9"/>
      <c r="AO46" s="9"/>
      <c r="AP46" s="9"/>
      <c r="AQ46" s="9" t="s">
        <v>107</v>
      </c>
      <c r="AR46" s="9"/>
      <c r="AS46" s="9" t="s">
        <v>108</v>
      </c>
      <c r="AT46" s="10" t="s">
        <v>209</v>
      </c>
      <c r="AU46" s="10" t="s">
        <v>211</v>
      </c>
      <c r="AV46" s="10" t="s">
        <v>612</v>
      </c>
      <c r="AW46" s="10" t="s">
        <v>155</v>
      </c>
      <c r="AX46" s="9"/>
      <c r="AY46" s="10" t="s">
        <v>211</v>
      </c>
      <c r="AZ46" s="10" t="s">
        <v>215</v>
      </c>
      <c r="BA46" s="10" t="s">
        <v>215</v>
      </c>
      <c r="BB46" s="10" t="s">
        <v>218</v>
      </c>
      <c r="BC46" s="10" t="s">
        <v>612</v>
      </c>
      <c r="BD46" s="10" t="s">
        <v>223</v>
      </c>
      <c r="BE46" s="10" t="s">
        <v>225</v>
      </c>
      <c r="BF46" s="9" t="s">
        <v>107</v>
      </c>
      <c r="BG46" s="9" t="s">
        <v>107</v>
      </c>
      <c r="BH46" s="9" t="s">
        <v>107</v>
      </c>
      <c r="BI46" s="9"/>
      <c r="BJ46" s="9" t="s">
        <v>130</v>
      </c>
      <c r="BK46" s="9" t="s">
        <v>130</v>
      </c>
      <c r="BL46" s="9"/>
      <c r="BM46" s="9" t="s">
        <v>130</v>
      </c>
      <c r="BN46" s="9" t="s">
        <v>130</v>
      </c>
      <c r="BO46" s="9"/>
      <c r="BP46" s="9" t="s">
        <v>131</v>
      </c>
      <c r="BQ46" s="9" t="s">
        <v>131</v>
      </c>
      <c r="BR46" s="9" t="s">
        <v>131</v>
      </c>
      <c r="BS46" s="9" t="s">
        <v>131</v>
      </c>
      <c r="BT46" s="9" t="s">
        <v>131</v>
      </c>
      <c r="BU46" s="9" t="s">
        <v>131</v>
      </c>
      <c r="BV46" s="10" t="s">
        <v>230</v>
      </c>
      <c r="BW46" s="9" t="s">
        <v>131</v>
      </c>
      <c r="BX46" s="10" t="s">
        <v>230</v>
      </c>
      <c r="BY46" s="9" t="s">
        <v>131</v>
      </c>
      <c r="BZ46" s="9" t="s">
        <v>131</v>
      </c>
      <c r="CA46" s="9" t="s">
        <v>131</v>
      </c>
      <c r="CB46" s="10" t="s">
        <v>230</v>
      </c>
      <c r="CC46" s="9" t="s">
        <v>131</v>
      </c>
      <c r="CD46" s="10" t="s">
        <v>230</v>
      </c>
      <c r="CE46" s="9" t="s">
        <v>131</v>
      </c>
      <c r="CF46" s="9" t="s">
        <v>131</v>
      </c>
      <c r="CG46" s="9" t="s">
        <v>131</v>
      </c>
      <c r="CH46" s="9" t="s">
        <v>131</v>
      </c>
      <c r="CI46" s="9" t="s">
        <v>131</v>
      </c>
      <c r="CJ46" s="9" t="s">
        <v>131</v>
      </c>
      <c r="CK46" s="10" t="s">
        <v>235</v>
      </c>
      <c r="CL46" s="9" t="s">
        <v>131</v>
      </c>
      <c r="CM46" s="10" t="s">
        <v>235</v>
      </c>
      <c r="CN46" s="25" t="s">
        <v>110</v>
      </c>
      <c r="CO46" s="9" t="s">
        <v>286</v>
      </c>
      <c r="CP46" s="10" t="s">
        <v>255</v>
      </c>
      <c r="CQ46" s="10" t="s">
        <v>261</v>
      </c>
      <c r="CR46" s="10" t="s">
        <v>264</v>
      </c>
      <c r="CS46" s="10" t="s">
        <v>198</v>
      </c>
      <c r="CT46" s="10" t="s">
        <v>198</v>
      </c>
      <c r="CU46" s="9" t="s">
        <v>143</v>
      </c>
      <c r="CV46" s="9" t="s">
        <v>560</v>
      </c>
      <c r="CW46" s="10" t="s">
        <v>246</v>
      </c>
      <c r="CX46" s="9"/>
      <c r="CY46" s="10" t="s">
        <v>250</v>
      </c>
      <c r="CZ46" s="10" t="s">
        <v>198</v>
      </c>
      <c r="DA46" s="10" t="s">
        <v>198</v>
      </c>
      <c r="DB46" s="10" t="s">
        <v>211</v>
      </c>
      <c r="DC46" s="9"/>
      <c r="DD46" s="9"/>
      <c r="DE46" s="9"/>
      <c r="DF46" s="9"/>
      <c r="DG46" s="9"/>
      <c r="DH46" s="9"/>
      <c r="DI46" s="9"/>
      <c r="DJ46" s="9"/>
      <c r="DK46" s="9"/>
      <c r="DL46" s="9" t="s">
        <v>137</v>
      </c>
      <c r="DM46" s="9" t="s">
        <v>330</v>
      </c>
      <c r="DN46" s="10" t="s">
        <v>236</v>
      </c>
      <c r="DO46" s="9"/>
      <c r="DP46" s="10" t="s">
        <v>237</v>
      </c>
      <c r="DQ46" s="10" t="s">
        <v>216</v>
      </c>
      <c r="DR46" s="9" t="s">
        <v>140</v>
      </c>
      <c r="DS46" s="9"/>
      <c r="DT46" s="9"/>
      <c r="DU46" s="9"/>
      <c r="DV46" s="9"/>
      <c r="DW46" s="9"/>
      <c r="DX46" s="9"/>
      <c r="DY46" s="9"/>
      <c r="DZ46" s="9"/>
      <c r="EA46" s="9"/>
      <c r="EB46" s="9"/>
      <c r="EC46" s="9"/>
      <c r="ED46" s="9"/>
      <c r="EE46" s="9"/>
      <c r="EF46" s="9"/>
      <c r="EG46" s="9" t="s">
        <v>130</v>
      </c>
      <c r="EH46" s="9" t="s">
        <v>130</v>
      </c>
      <c r="EI46" s="9"/>
      <c r="EJ46" s="9"/>
      <c r="EK46" s="9"/>
      <c r="EL46" s="9"/>
      <c r="EM46" s="9"/>
      <c r="EN46" s="9"/>
      <c r="EO46" s="9"/>
      <c r="EP46" s="9"/>
      <c r="EQ46" s="9"/>
    </row>
    <row r="47" spans="1:147" ht="65" thickBot="1">
      <c r="A47" s="9" t="s">
        <v>158</v>
      </c>
      <c r="B47" s="16" t="s">
        <v>862</v>
      </c>
      <c r="C47" s="9" t="s">
        <v>186</v>
      </c>
      <c r="D47" s="5"/>
      <c r="E47" s="9" t="s">
        <v>117</v>
      </c>
      <c r="F47" s="10" t="s">
        <v>193</v>
      </c>
      <c r="G47" s="9"/>
      <c r="H47" s="10" t="s">
        <v>159</v>
      </c>
      <c r="I47" s="9"/>
      <c r="J47" s="10" t="s">
        <v>159</v>
      </c>
      <c r="K47" s="9" t="s">
        <v>106</v>
      </c>
      <c r="L47" s="9"/>
      <c r="M47" s="9"/>
      <c r="N47" s="10" t="s">
        <v>196</v>
      </c>
      <c r="O47" s="9"/>
      <c r="P47" s="10" t="s">
        <v>159</v>
      </c>
      <c r="Q47" s="10" t="s">
        <v>195</v>
      </c>
      <c r="R47" s="9"/>
      <c r="S47" s="9"/>
      <c r="T47" s="9" t="s">
        <v>155</v>
      </c>
      <c r="U47" s="9" t="s">
        <v>121</v>
      </c>
      <c r="V47" s="9" t="s">
        <v>155</v>
      </c>
      <c r="W47" s="10" t="s">
        <v>157</v>
      </c>
      <c r="X47" s="9" t="s">
        <v>121</v>
      </c>
      <c r="Y47" s="9" t="s">
        <v>121</v>
      </c>
      <c r="Z47" s="10" t="s">
        <v>202</v>
      </c>
      <c r="AA47" s="10" t="s">
        <v>9</v>
      </c>
      <c r="AB47" s="9" t="s">
        <v>121</v>
      </c>
      <c r="AC47" s="9" t="s">
        <v>121</v>
      </c>
      <c r="AD47" s="9"/>
      <c r="AE47" s="9"/>
      <c r="AF47" s="9"/>
      <c r="AG47" s="9"/>
      <c r="AH47" s="9"/>
      <c r="AI47" s="9"/>
      <c r="AJ47" s="9"/>
      <c r="AK47" s="9"/>
      <c r="AL47" s="9"/>
      <c r="AM47" s="9"/>
      <c r="AN47" s="9"/>
      <c r="AO47" s="9"/>
      <c r="AP47" s="9"/>
      <c r="AQ47" s="9" t="s">
        <v>107</v>
      </c>
      <c r="AR47" s="9"/>
      <c r="AS47" s="9" t="s">
        <v>108</v>
      </c>
      <c r="AT47" s="10" t="s">
        <v>210</v>
      </c>
      <c r="AU47" s="10" t="s">
        <v>153</v>
      </c>
      <c r="AV47" s="10" t="s">
        <v>449</v>
      </c>
      <c r="AW47" s="10" t="s">
        <v>155</v>
      </c>
      <c r="AX47" s="9"/>
      <c r="AY47" s="10" t="s">
        <v>9</v>
      </c>
      <c r="AZ47" s="14" t="s">
        <v>582</v>
      </c>
      <c r="BA47" s="14" t="s">
        <v>582</v>
      </c>
      <c r="BB47" s="10" t="s">
        <v>220</v>
      </c>
      <c r="BC47" s="10" t="s">
        <v>449</v>
      </c>
      <c r="BD47" s="10" t="s">
        <v>152</v>
      </c>
      <c r="BE47" s="10" t="s">
        <v>211</v>
      </c>
      <c r="BF47" s="9"/>
      <c r="BG47" s="9"/>
      <c r="BH47" s="9"/>
      <c r="BI47" s="9"/>
      <c r="BJ47" s="9" t="s">
        <v>130</v>
      </c>
      <c r="BK47" s="9"/>
      <c r="BL47" s="9" t="s">
        <v>107</v>
      </c>
      <c r="BM47" s="9"/>
      <c r="BN47" s="9"/>
      <c r="BO47" s="9"/>
      <c r="BP47" s="9" t="s">
        <v>131</v>
      </c>
      <c r="BQ47" s="9" t="s">
        <v>131</v>
      </c>
      <c r="BR47" s="9" t="s">
        <v>131</v>
      </c>
      <c r="BS47" s="9" t="s">
        <v>131</v>
      </c>
      <c r="BT47" s="9" t="s">
        <v>131</v>
      </c>
      <c r="BU47" s="9" t="s">
        <v>131</v>
      </c>
      <c r="BV47" s="10" t="s">
        <v>231</v>
      </c>
      <c r="BW47" s="9" t="s">
        <v>131</v>
      </c>
      <c r="BX47" s="10" t="s">
        <v>231</v>
      </c>
      <c r="BY47" s="9" t="s">
        <v>131</v>
      </c>
      <c r="BZ47" s="9" t="s">
        <v>131</v>
      </c>
      <c r="CA47" s="9" t="s">
        <v>131</v>
      </c>
      <c r="CB47" s="10" t="s">
        <v>231</v>
      </c>
      <c r="CC47" s="9" t="s">
        <v>131</v>
      </c>
      <c r="CD47" s="10" t="s">
        <v>231</v>
      </c>
      <c r="CE47" s="9" t="s">
        <v>131</v>
      </c>
      <c r="CF47" s="9" t="s">
        <v>131</v>
      </c>
      <c r="CG47" s="9" t="s">
        <v>131</v>
      </c>
      <c r="CH47" s="10" t="s">
        <v>233</v>
      </c>
      <c r="CI47" s="9" t="s">
        <v>131</v>
      </c>
      <c r="CJ47" s="10" t="s">
        <v>233</v>
      </c>
      <c r="CK47" s="9" t="s">
        <v>131</v>
      </c>
      <c r="CL47" s="9" t="s">
        <v>131</v>
      </c>
      <c r="CM47" s="9" t="s">
        <v>131</v>
      </c>
      <c r="CN47" s="25" t="s">
        <v>111</v>
      </c>
      <c r="CO47" s="9" t="s">
        <v>291</v>
      </c>
      <c r="CP47" s="10" t="s">
        <v>256</v>
      </c>
      <c r="CQ47" s="10" t="s">
        <v>260</v>
      </c>
      <c r="CR47" s="10" t="s">
        <v>265</v>
      </c>
      <c r="CS47" s="10" t="s">
        <v>216</v>
      </c>
      <c r="CT47" s="10" t="s">
        <v>216</v>
      </c>
      <c r="CU47" s="9" t="s">
        <v>143</v>
      </c>
      <c r="CV47" s="9" t="s">
        <v>560</v>
      </c>
      <c r="CW47" s="10" t="s">
        <v>247</v>
      </c>
      <c r="CX47" s="9"/>
      <c r="CY47" s="10" t="s">
        <v>251</v>
      </c>
      <c r="CZ47" s="10" t="s">
        <v>216</v>
      </c>
      <c r="DA47" s="10" t="s">
        <v>216</v>
      </c>
      <c r="DB47" s="10" t="s">
        <v>9</v>
      </c>
      <c r="DC47" s="9"/>
      <c r="DD47" s="9"/>
      <c r="DE47" s="9"/>
      <c r="DF47" s="9"/>
      <c r="DG47" s="9"/>
      <c r="DH47" s="9"/>
      <c r="DI47" s="9"/>
      <c r="DJ47" s="9"/>
      <c r="DK47" s="9"/>
      <c r="DL47" s="9" t="s">
        <v>137</v>
      </c>
      <c r="DM47" s="9" t="s">
        <v>330</v>
      </c>
      <c r="DN47" s="10" t="s">
        <v>243</v>
      </c>
      <c r="DO47" s="9"/>
      <c r="DP47" s="10" t="s">
        <v>240</v>
      </c>
      <c r="DQ47" s="10" t="s">
        <v>216</v>
      </c>
      <c r="DR47" s="9" t="s">
        <v>140</v>
      </c>
      <c r="DS47" s="9"/>
      <c r="DT47" s="9"/>
      <c r="DU47" s="9"/>
      <c r="DV47" s="9"/>
      <c r="DW47" s="9"/>
      <c r="DX47" s="9"/>
      <c r="DY47" s="9"/>
      <c r="DZ47" s="9"/>
      <c r="EA47" s="9"/>
      <c r="EB47" s="9"/>
      <c r="EC47" s="9"/>
      <c r="ED47" s="9"/>
      <c r="EE47" s="9"/>
      <c r="EF47" s="9"/>
      <c r="EG47" s="9" t="s">
        <v>130</v>
      </c>
      <c r="EH47" s="9" t="s">
        <v>130</v>
      </c>
      <c r="EI47" s="9"/>
      <c r="EJ47" s="9"/>
      <c r="EK47" s="9"/>
      <c r="EL47" s="9"/>
      <c r="EM47" s="9"/>
      <c r="EN47" s="9"/>
      <c r="EO47" s="9"/>
      <c r="EP47" s="9"/>
      <c r="EQ47" s="9"/>
    </row>
    <row r="48" spans="1:147" ht="49" thickBot="1">
      <c r="A48" s="9" t="s">
        <v>158</v>
      </c>
      <c r="B48" s="16" t="s">
        <v>863</v>
      </c>
      <c r="C48" s="9" t="s">
        <v>187</v>
      </c>
      <c r="D48" s="5"/>
      <c r="E48" s="9" t="s">
        <v>117</v>
      </c>
      <c r="F48" s="10" t="s">
        <v>193</v>
      </c>
      <c r="G48" s="9"/>
      <c r="H48" s="10" t="s">
        <v>159</v>
      </c>
      <c r="I48" s="9"/>
      <c r="J48" s="10" t="s">
        <v>159</v>
      </c>
      <c r="K48" s="9" t="s">
        <v>106</v>
      </c>
      <c r="L48" s="9"/>
      <c r="M48" s="9"/>
      <c r="N48" s="10" t="s">
        <v>195</v>
      </c>
      <c r="O48" s="9"/>
      <c r="P48" s="10" t="s">
        <v>196</v>
      </c>
      <c r="Q48" s="10" t="s">
        <v>159</v>
      </c>
      <c r="R48" s="9"/>
      <c r="S48" s="9"/>
      <c r="T48" s="9" t="s">
        <v>155</v>
      </c>
      <c r="U48" s="9" t="s">
        <v>121</v>
      </c>
      <c r="V48" s="9" t="s">
        <v>155</v>
      </c>
      <c r="W48" s="10" t="s">
        <v>157</v>
      </c>
      <c r="X48" s="9" t="s">
        <v>121</v>
      </c>
      <c r="Y48" s="9" t="s">
        <v>121</v>
      </c>
      <c r="Z48" s="10" t="s">
        <v>202</v>
      </c>
      <c r="AA48" s="10" t="s">
        <v>9</v>
      </c>
      <c r="AB48" s="9" t="s">
        <v>121</v>
      </c>
      <c r="AC48" s="9" t="s">
        <v>121</v>
      </c>
      <c r="AD48" s="9"/>
      <c r="AE48" s="9"/>
      <c r="AF48" s="9"/>
      <c r="AG48" s="9"/>
      <c r="AH48" s="9"/>
      <c r="AI48" s="9"/>
      <c r="AJ48" s="9"/>
      <c r="AK48" s="9"/>
      <c r="AL48" s="9"/>
      <c r="AM48" s="9"/>
      <c r="AN48" s="9"/>
      <c r="AO48" s="9"/>
      <c r="AP48" s="9"/>
      <c r="AQ48" s="9" t="s">
        <v>107</v>
      </c>
      <c r="AR48" s="9"/>
      <c r="AS48" s="9" t="s">
        <v>108</v>
      </c>
      <c r="AT48" s="10" t="s">
        <v>210</v>
      </c>
      <c r="AU48" s="10" t="s">
        <v>153</v>
      </c>
      <c r="AV48" s="10" t="s">
        <v>274</v>
      </c>
      <c r="AW48" s="10" t="s">
        <v>155</v>
      </c>
      <c r="AX48" s="9"/>
      <c r="AY48" s="10" t="s">
        <v>9</v>
      </c>
      <c r="AZ48" s="14" t="s">
        <v>583</v>
      </c>
      <c r="BA48" s="14" t="s">
        <v>583</v>
      </c>
      <c r="BB48" s="10" t="s">
        <v>220</v>
      </c>
      <c r="BC48" s="10" t="s">
        <v>274</v>
      </c>
      <c r="BD48" s="10" t="s">
        <v>152</v>
      </c>
      <c r="BE48" s="10" t="s">
        <v>211</v>
      </c>
      <c r="BF48" s="9"/>
      <c r="BG48" s="9"/>
      <c r="BH48" s="9"/>
      <c r="BI48" s="9"/>
      <c r="BJ48" s="9"/>
      <c r="BK48" s="9"/>
      <c r="BL48" s="9"/>
      <c r="BM48" s="9"/>
      <c r="BN48" s="9"/>
      <c r="BO48" s="9"/>
      <c r="BP48" s="9" t="s">
        <v>131</v>
      </c>
      <c r="BQ48" s="9" t="s">
        <v>131</v>
      </c>
      <c r="BR48" s="9" t="s">
        <v>131</v>
      </c>
      <c r="BS48" s="9" t="s">
        <v>131</v>
      </c>
      <c r="BT48" s="9" t="s">
        <v>131</v>
      </c>
      <c r="BU48" s="9" t="s">
        <v>131</v>
      </c>
      <c r="BV48" s="10" t="s">
        <v>231</v>
      </c>
      <c r="BW48" s="9" t="s">
        <v>131</v>
      </c>
      <c r="BX48" s="10" t="s">
        <v>231</v>
      </c>
      <c r="BY48" s="9" t="s">
        <v>131</v>
      </c>
      <c r="BZ48" s="9" t="s">
        <v>131</v>
      </c>
      <c r="CA48" s="9" t="s">
        <v>131</v>
      </c>
      <c r="CB48" s="10" t="s">
        <v>231</v>
      </c>
      <c r="CC48" s="9" t="s">
        <v>131</v>
      </c>
      <c r="CD48" s="10" t="s">
        <v>231</v>
      </c>
      <c r="CE48" s="9" t="s">
        <v>131</v>
      </c>
      <c r="CF48" s="9" t="s">
        <v>131</v>
      </c>
      <c r="CG48" s="9" t="s">
        <v>131</v>
      </c>
      <c r="CH48" s="10" t="s">
        <v>233</v>
      </c>
      <c r="CI48" s="9" t="s">
        <v>131</v>
      </c>
      <c r="CJ48" s="10" t="s">
        <v>233</v>
      </c>
      <c r="CK48" s="9" t="s">
        <v>131</v>
      </c>
      <c r="CL48" s="9" t="s">
        <v>131</v>
      </c>
      <c r="CM48" s="9" t="s">
        <v>131</v>
      </c>
      <c r="CN48" s="25" t="s">
        <v>125</v>
      </c>
      <c r="CO48" s="9" t="s">
        <v>329</v>
      </c>
      <c r="CP48" s="10" t="s">
        <v>257</v>
      </c>
      <c r="CQ48" s="10" t="s">
        <v>259</v>
      </c>
      <c r="CR48" s="10" t="s">
        <v>9</v>
      </c>
      <c r="CS48" s="10" t="s">
        <v>151</v>
      </c>
      <c r="CT48" s="10" t="s">
        <v>253</v>
      </c>
      <c r="CU48" s="9"/>
      <c r="CV48" s="9"/>
      <c r="CW48" s="9"/>
      <c r="CX48" s="9"/>
      <c r="CY48" s="9"/>
      <c r="CZ48" s="9" t="s">
        <v>130</v>
      </c>
      <c r="DA48" s="9" t="s">
        <v>130</v>
      </c>
      <c r="DB48" s="10" t="s">
        <v>9</v>
      </c>
      <c r="DC48" s="9"/>
      <c r="DD48" s="9"/>
      <c r="DE48" s="9"/>
      <c r="DF48" s="9"/>
      <c r="DG48" s="9"/>
      <c r="DH48" s="9"/>
      <c r="DI48" s="9"/>
      <c r="DJ48" s="9"/>
      <c r="DK48" s="9"/>
      <c r="DL48" s="9" t="s">
        <v>110</v>
      </c>
      <c r="DM48" s="9" t="s">
        <v>286</v>
      </c>
      <c r="DN48" s="10" t="s">
        <v>242</v>
      </c>
      <c r="DO48" s="10" t="s">
        <v>241</v>
      </c>
      <c r="DP48" s="10" t="s">
        <v>9</v>
      </c>
      <c r="DQ48" s="10" t="s">
        <v>216</v>
      </c>
      <c r="DR48" s="10" t="s">
        <v>216</v>
      </c>
      <c r="DS48" s="9"/>
      <c r="DT48" s="9"/>
      <c r="DU48" s="9"/>
      <c r="DV48" s="9"/>
      <c r="DW48" s="9"/>
      <c r="DX48" s="9"/>
      <c r="DY48" s="9"/>
      <c r="DZ48" s="9"/>
      <c r="EA48" s="9"/>
      <c r="EB48" s="9" t="s">
        <v>111</v>
      </c>
      <c r="EC48" s="9" t="s">
        <v>291</v>
      </c>
      <c r="ED48" s="10" t="s">
        <v>239</v>
      </c>
      <c r="EE48" s="10" t="s">
        <v>238</v>
      </c>
      <c r="EF48" s="10" t="s">
        <v>9</v>
      </c>
      <c r="EG48" s="10" t="s">
        <v>216</v>
      </c>
      <c r="EH48" s="10" t="s">
        <v>216</v>
      </c>
      <c r="EI48" s="9"/>
      <c r="EJ48" s="9"/>
      <c r="EK48" s="9"/>
      <c r="EL48" s="9"/>
      <c r="EM48" s="9"/>
      <c r="EN48" s="9"/>
      <c r="EO48" s="9"/>
      <c r="EP48" s="9"/>
      <c r="EQ48" s="9"/>
    </row>
    <row r="49" spans="1:147" ht="16" thickBot="1">
      <c r="A49" s="9" t="s">
        <v>158</v>
      </c>
      <c r="B49" s="16" t="s">
        <v>864</v>
      </c>
      <c r="C49" s="9" t="s">
        <v>188</v>
      </c>
      <c r="D49" s="5"/>
      <c r="E49" s="9" t="s">
        <v>105</v>
      </c>
      <c r="F49" s="10" t="s">
        <v>194</v>
      </c>
      <c r="G49" s="10" t="s">
        <v>159</v>
      </c>
      <c r="H49" s="9"/>
      <c r="I49" s="9"/>
      <c r="J49" s="9"/>
      <c r="K49" s="9" t="s">
        <v>107</v>
      </c>
      <c r="L49" s="9"/>
      <c r="M49" s="10" t="s">
        <v>195</v>
      </c>
      <c r="N49" s="10" t="s">
        <v>196</v>
      </c>
      <c r="O49" s="10" t="s">
        <v>159</v>
      </c>
      <c r="P49" s="9"/>
      <c r="Q49" s="9"/>
      <c r="R49" s="9"/>
      <c r="S49" s="9"/>
      <c r="T49" s="9" t="s">
        <v>121</v>
      </c>
      <c r="U49" s="9" t="s">
        <v>121</v>
      </c>
      <c r="V49" s="9" t="s">
        <v>121</v>
      </c>
      <c r="W49" s="9" t="s">
        <v>121</v>
      </c>
      <c r="X49" s="9" t="s">
        <v>121</v>
      </c>
      <c r="Y49" s="9" t="s">
        <v>121</v>
      </c>
      <c r="Z49" s="9" t="s">
        <v>121</v>
      </c>
      <c r="AA49" s="9" t="s">
        <v>121</v>
      </c>
      <c r="AB49" s="9" t="s">
        <v>121</v>
      </c>
      <c r="AC49" s="9" t="s">
        <v>121</v>
      </c>
      <c r="AD49" s="9"/>
      <c r="AE49" s="9"/>
      <c r="AF49" s="9"/>
      <c r="AG49" s="9"/>
      <c r="AH49" s="9"/>
      <c r="AI49" s="9"/>
      <c r="AJ49" s="9"/>
      <c r="AK49" s="9"/>
      <c r="AL49" s="9"/>
      <c r="AM49" s="9"/>
      <c r="AN49" s="9"/>
      <c r="AO49" s="9"/>
      <c r="AP49" s="9"/>
      <c r="AQ49" s="9" t="s">
        <v>107</v>
      </c>
      <c r="AR49" s="9"/>
      <c r="AS49" s="9" t="s">
        <v>108</v>
      </c>
      <c r="AT49" s="10" t="s">
        <v>152</v>
      </c>
      <c r="AU49" s="10" t="s">
        <v>17</v>
      </c>
      <c r="AV49" s="10" t="s">
        <v>274</v>
      </c>
      <c r="AW49" s="10" t="s">
        <v>155</v>
      </c>
      <c r="AX49" s="9"/>
      <c r="AY49" s="10" t="s">
        <v>213</v>
      </c>
      <c r="AZ49" s="9"/>
      <c r="BA49" s="9"/>
      <c r="BB49" s="10" t="s">
        <v>221</v>
      </c>
      <c r="BC49" s="10" t="s">
        <v>274</v>
      </c>
      <c r="BD49" s="10" t="s">
        <v>153</v>
      </c>
      <c r="BE49" s="10" t="s">
        <v>214</v>
      </c>
      <c r="BF49" s="9"/>
      <c r="BG49" s="9"/>
      <c r="BH49" s="9"/>
      <c r="BI49" s="9"/>
      <c r="BJ49" s="9"/>
      <c r="BK49" s="9"/>
      <c r="BL49" s="9"/>
      <c r="BM49" s="9"/>
      <c r="BN49" s="9"/>
      <c r="BO49" s="9"/>
      <c r="BP49" s="9" t="s">
        <v>131</v>
      </c>
      <c r="BQ49" s="9" t="s">
        <v>131</v>
      </c>
      <c r="BR49" s="9" t="s">
        <v>131</v>
      </c>
      <c r="BS49" s="10" t="s">
        <v>227</v>
      </c>
      <c r="BT49" s="9" t="s">
        <v>131</v>
      </c>
      <c r="BU49" s="10" t="s">
        <v>227</v>
      </c>
      <c r="BV49" s="10" t="s">
        <v>232</v>
      </c>
      <c r="BW49" s="9" t="s">
        <v>131</v>
      </c>
      <c r="BX49" s="10" t="s">
        <v>232</v>
      </c>
      <c r="BY49" s="10" t="s">
        <v>232</v>
      </c>
      <c r="BZ49" s="9" t="s">
        <v>131</v>
      </c>
      <c r="CA49" s="10" t="s">
        <v>232</v>
      </c>
      <c r="CB49" s="9" t="s">
        <v>131</v>
      </c>
      <c r="CC49" s="9" t="s">
        <v>131</v>
      </c>
      <c r="CD49" s="9" t="s">
        <v>131</v>
      </c>
      <c r="CE49" s="9" t="s">
        <v>131</v>
      </c>
      <c r="CF49" s="9" t="s">
        <v>131</v>
      </c>
      <c r="CG49" s="9" t="s">
        <v>131</v>
      </c>
      <c r="CH49" s="9" t="s">
        <v>131</v>
      </c>
      <c r="CI49" s="9" t="s">
        <v>131</v>
      </c>
      <c r="CJ49" s="9" t="s">
        <v>131</v>
      </c>
      <c r="CK49" s="9" t="s">
        <v>131</v>
      </c>
      <c r="CL49" s="9" t="s">
        <v>131</v>
      </c>
      <c r="CM49" s="9" t="s">
        <v>131</v>
      </c>
      <c r="CN49" s="25" t="s">
        <v>137</v>
      </c>
      <c r="CO49" s="9" t="s">
        <v>330</v>
      </c>
      <c r="CP49" s="10" t="s">
        <v>258</v>
      </c>
      <c r="CQ49" s="9"/>
      <c r="CR49" s="10" t="s">
        <v>266</v>
      </c>
      <c r="CS49" s="10" t="s">
        <v>151</v>
      </c>
      <c r="CT49" s="9" t="s">
        <v>140</v>
      </c>
      <c r="CU49" s="9" t="s">
        <v>136</v>
      </c>
      <c r="CV49" s="9" t="s">
        <v>552</v>
      </c>
      <c r="CW49" s="10" t="s">
        <v>248</v>
      </c>
      <c r="CX49" s="9"/>
      <c r="CY49" s="10" t="s">
        <v>252</v>
      </c>
      <c r="CZ49" s="10" t="s">
        <v>151</v>
      </c>
      <c r="DA49" s="9" t="s">
        <v>140</v>
      </c>
      <c r="DB49" s="10" t="s">
        <v>213</v>
      </c>
      <c r="DC49" s="9"/>
      <c r="DD49" s="9"/>
      <c r="DE49" s="9"/>
      <c r="DF49" s="9"/>
      <c r="DG49" s="9"/>
      <c r="DH49" s="9"/>
      <c r="DI49" s="9"/>
      <c r="DJ49" s="9"/>
      <c r="DK49" s="9"/>
      <c r="DL49" s="9"/>
      <c r="DM49" s="9"/>
      <c r="DN49" s="9"/>
      <c r="DO49" s="9"/>
      <c r="DP49" s="9"/>
      <c r="DQ49" s="9" t="s">
        <v>130</v>
      </c>
      <c r="DR49" s="9" t="s">
        <v>130</v>
      </c>
      <c r="DS49" s="9"/>
      <c r="DT49" s="9"/>
      <c r="DU49" s="9"/>
      <c r="DV49" s="9"/>
      <c r="DW49" s="9"/>
      <c r="DX49" s="9"/>
      <c r="DY49" s="9"/>
      <c r="DZ49" s="9"/>
      <c r="EA49" s="9"/>
      <c r="EB49" s="9"/>
      <c r="EC49" s="9"/>
      <c r="ED49" s="9"/>
      <c r="EE49" s="9"/>
      <c r="EF49" s="9"/>
      <c r="EG49" s="9" t="s">
        <v>130</v>
      </c>
      <c r="EH49" s="9" t="s">
        <v>130</v>
      </c>
      <c r="EI49" s="9"/>
      <c r="EJ49" s="9"/>
      <c r="EK49" s="9"/>
      <c r="EL49" s="9"/>
      <c r="EM49" s="9"/>
      <c r="EN49" s="9"/>
      <c r="EO49" s="9"/>
      <c r="EP49" s="9"/>
      <c r="EQ49" s="9"/>
    </row>
    <row r="50" spans="1:147" ht="16" thickBot="1">
      <c r="A50" s="9" t="s">
        <v>158</v>
      </c>
      <c r="B50" s="16" t="s">
        <v>865</v>
      </c>
      <c r="C50" s="9" t="s">
        <v>190</v>
      </c>
      <c r="E50" s="9" t="s">
        <v>105</v>
      </c>
      <c r="F50" s="10" t="s">
        <v>191</v>
      </c>
      <c r="G50" s="9"/>
      <c r="H50" s="9"/>
      <c r="I50" s="10" t="s">
        <v>159</v>
      </c>
      <c r="J50" s="9"/>
      <c r="K50" s="9" t="s">
        <v>107</v>
      </c>
      <c r="L50" s="9"/>
      <c r="M50" s="9"/>
      <c r="N50" s="10" t="s">
        <v>159</v>
      </c>
      <c r="O50" s="10" t="s">
        <v>195</v>
      </c>
      <c r="P50" s="9"/>
      <c r="Q50" s="9"/>
      <c r="R50" s="10" t="s">
        <v>196</v>
      </c>
      <c r="S50" s="9"/>
      <c r="T50" s="9" t="s">
        <v>121</v>
      </c>
      <c r="U50" s="9" t="s">
        <v>155</v>
      </c>
      <c r="V50" s="9" t="s">
        <v>121</v>
      </c>
      <c r="W50" s="10" t="s">
        <v>157</v>
      </c>
      <c r="X50" s="10" t="s">
        <v>199</v>
      </c>
      <c r="Y50" s="10" t="s">
        <v>157</v>
      </c>
      <c r="Z50" s="9" t="s">
        <v>121</v>
      </c>
      <c r="AA50" s="9" t="s">
        <v>121</v>
      </c>
      <c r="AB50" s="9" t="s">
        <v>121</v>
      </c>
      <c r="AC50" s="9" t="s">
        <v>121</v>
      </c>
      <c r="AD50" s="9"/>
      <c r="AE50" s="9"/>
      <c r="AF50" s="9"/>
      <c r="AG50" s="9"/>
      <c r="AH50" s="9"/>
      <c r="AI50" s="9"/>
      <c r="AJ50" s="9"/>
      <c r="AK50" s="9"/>
      <c r="AL50" s="9"/>
      <c r="AM50" s="9"/>
      <c r="AN50" s="9"/>
      <c r="AO50" s="9"/>
      <c r="AP50" s="9"/>
      <c r="AQ50" s="9" t="s">
        <v>107</v>
      </c>
      <c r="AR50" s="9"/>
      <c r="AS50" s="9" t="s">
        <v>108</v>
      </c>
      <c r="AT50" s="10" t="s">
        <v>207</v>
      </c>
      <c r="AU50" s="10" t="s">
        <v>211</v>
      </c>
      <c r="AV50" s="10" t="s">
        <v>274</v>
      </c>
      <c r="AW50" s="10" t="s">
        <v>155</v>
      </c>
      <c r="AX50" s="9"/>
      <c r="AY50" s="10" t="s">
        <v>197</v>
      </c>
      <c r="AZ50" s="9"/>
      <c r="BA50" s="9"/>
      <c r="BB50" s="10" t="s">
        <v>218</v>
      </c>
      <c r="BC50" s="10" t="s">
        <v>274</v>
      </c>
      <c r="BD50" s="10" t="s">
        <v>489</v>
      </c>
      <c r="BE50" s="10" t="s">
        <v>791</v>
      </c>
      <c r="BF50" s="9"/>
      <c r="BG50" s="9"/>
      <c r="BH50" s="9"/>
      <c r="BI50" s="9"/>
      <c r="BJ50" s="9"/>
      <c r="BK50" s="9"/>
      <c r="BL50" s="9"/>
      <c r="BM50" s="9"/>
      <c r="BN50" s="9"/>
      <c r="BO50" s="9"/>
      <c r="BP50" s="9" t="s">
        <v>131</v>
      </c>
      <c r="BQ50" s="9" t="s">
        <v>131</v>
      </c>
      <c r="BR50" s="9" t="s">
        <v>131</v>
      </c>
      <c r="BS50" s="9" t="s">
        <v>131</v>
      </c>
      <c r="BT50" s="9" t="s">
        <v>131</v>
      </c>
      <c r="BU50" s="9" t="s">
        <v>131</v>
      </c>
      <c r="BV50" s="10" t="s">
        <v>230</v>
      </c>
      <c r="BW50" s="9" t="s">
        <v>131</v>
      </c>
      <c r="BX50" s="10" t="s">
        <v>230</v>
      </c>
      <c r="BY50" s="10" t="s">
        <v>230</v>
      </c>
      <c r="BZ50" s="9" t="s">
        <v>131</v>
      </c>
      <c r="CA50" s="10" t="s">
        <v>230</v>
      </c>
      <c r="CB50" s="9" t="s">
        <v>131</v>
      </c>
      <c r="CC50" s="9" t="s">
        <v>131</v>
      </c>
      <c r="CD50" s="9" t="s">
        <v>131</v>
      </c>
      <c r="CE50" s="10" t="s">
        <v>828</v>
      </c>
      <c r="CF50" s="9" t="s">
        <v>131</v>
      </c>
      <c r="CG50" s="10" t="s">
        <v>828</v>
      </c>
      <c r="CH50" s="9" t="s">
        <v>131</v>
      </c>
      <c r="CI50" s="9" t="s">
        <v>131</v>
      </c>
      <c r="CJ50" s="9" t="s">
        <v>131</v>
      </c>
      <c r="CK50" s="9" t="s">
        <v>131</v>
      </c>
      <c r="CL50" s="9" t="s">
        <v>131</v>
      </c>
      <c r="CM50" s="9" t="s">
        <v>131</v>
      </c>
      <c r="CN50" s="25" t="s">
        <v>137</v>
      </c>
      <c r="CO50" s="9" t="s">
        <v>330</v>
      </c>
      <c r="CP50" s="10" t="s">
        <v>829</v>
      </c>
      <c r="CQ50" s="10" t="s">
        <v>830</v>
      </c>
      <c r="CR50" s="10" t="s">
        <v>831</v>
      </c>
      <c r="CS50" s="10" t="s">
        <v>157</v>
      </c>
      <c r="CT50" s="10" t="s">
        <v>157</v>
      </c>
      <c r="CU50" s="9" t="s">
        <v>143</v>
      </c>
      <c r="CV50" s="9" t="s">
        <v>560</v>
      </c>
      <c r="CW50" s="10" t="s">
        <v>246</v>
      </c>
      <c r="CX50" s="9"/>
      <c r="CY50" s="10" t="s">
        <v>832</v>
      </c>
      <c r="CZ50" s="10" t="s">
        <v>157</v>
      </c>
      <c r="DA50" s="10" t="s">
        <v>157</v>
      </c>
      <c r="DB50" s="10" t="s">
        <v>197</v>
      </c>
      <c r="DC50" s="9"/>
      <c r="DD50" s="9"/>
      <c r="DE50" s="9"/>
      <c r="DF50" s="9"/>
      <c r="DG50" s="9"/>
      <c r="DH50" s="9"/>
      <c r="DI50" s="9"/>
      <c r="DJ50" s="9"/>
      <c r="DK50" s="9"/>
      <c r="DL50" s="9" t="s">
        <v>137</v>
      </c>
      <c r="DM50" s="9" t="s">
        <v>330</v>
      </c>
      <c r="DN50" s="10" t="s">
        <v>236</v>
      </c>
      <c r="DO50" s="9"/>
      <c r="DP50" s="10" t="s">
        <v>237</v>
      </c>
      <c r="DQ50" s="10" t="s">
        <v>216</v>
      </c>
      <c r="DR50" s="9" t="s">
        <v>140</v>
      </c>
      <c r="DS50" s="9"/>
      <c r="DT50" s="9"/>
      <c r="DU50" s="9"/>
      <c r="DV50" s="9"/>
      <c r="DW50" s="9"/>
      <c r="DX50" s="9"/>
      <c r="DY50" s="9"/>
      <c r="DZ50" s="9"/>
      <c r="EA50" s="9"/>
      <c r="EB50" s="9"/>
      <c r="EC50" s="9"/>
      <c r="ED50" s="9"/>
      <c r="EE50" s="9"/>
      <c r="EF50" s="9"/>
      <c r="EG50" s="9" t="s">
        <v>130</v>
      </c>
      <c r="EH50" s="9" t="s">
        <v>130</v>
      </c>
      <c r="EI50" s="9"/>
      <c r="EJ50" s="9"/>
      <c r="EK50" s="9"/>
      <c r="EL50" s="9"/>
      <c r="EM50" s="9"/>
      <c r="EN50" s="9"/>
      <c r="EO50" s="9"/>
      <c r="EP50" s="9"/>
      <c r="EQ50" s="9"/>
    </row>
    <row r="51" spans="1:147">
      <c r="A51" s="9" t="s">
        <v>158</v>
      </c>
      <c r="B51" s="23" t="s">
        <v>866</v>
      </c>
      <c r="C51" s="9" t="s">
        <v>142</v>
      </c>
      <c r="D51" s="5"/>
      <c r="E51" s="9" t="s">
        <v>105</v>
      </c>
      <c r="F51" s="10" t="s">
        <v>607</v>
      </c>
      <c r="G51" s="9"/>
      <c r="H51" s="9"/>
      <c r="I51" s="9"/>
      <c r="J51" s="10" t="s">
        <v>159</v>
      </c>
      <c r="K51" s="9" t="s">
        <v>107</v>
      </c>
      <c r="L51" s="10" t="s">
        <v>195</v>
      </c>
      <c r="M51" s="9"/>
      <c r="N51" s="9"/>
      <c r="O51" s="10" t="s">
        <v>196</v>
      </c>
      <c r="P51" s="9"/>
      <c r="Q51" s="10" t="s">
        <v>159</v>
      </c>
      <c r="R51" s="9"/>
      <c r="S51" s="9"/>
      <c r="T51" s="9" t="s">
        <v>121</v>
      </c>
      <c r="U51" s="9" t="s">
        <v>121</v>
      </c>
      <c r="V51" s="10" t="s">
        <v>17</v>
      </c>
      <c r="W51" s="10" t="s">
        <v>198</v>
      </c>
      <c r="X51" s="9" t="s">
        <v>121</v>
      </c>
      <c r="Y51" s="9" t="s">
        <v>121</v>
      </c>
      <c r="Z51" s="10" t="s">
        <v>203</v>
      </c>
      <c r="AA51" s="10" t="s">
        <v>615</v>
      </c>
      <c r="AB51" s="9" t="s">
        <v>121</v>
      </c>
      <c r="AC51" s="9" t="s">
        <v>121</v>
      </c>
      <c r="AD51" s="10" t="s">
        <v>623</v>
      </c>
      <c r="AE51" s="9"/>
      <c r="AF51" s="9"/>
      <c r="AG51" s="9"/>
      <c r="AH51" s="9"/>
      <c r="AI51" s="9"/>
      <c r="AJ51" s="9"/>
      <c r="AK51" s="9"/>
      <c r="AL51" s="9"/>
      <c r="AM51" s="9"/>
      <c r="AN51" s="9"/>
      <c r="AO51" s="9"/>
      <c r="AP51" s="9"/>
      <c r="AQ51" s="9" t="s">
        <v>107</v>
      </c>
      <c r="AR51" s="9"/>
      <c r="AS51" s="9" t="s">
        <v>108</v>
      </c>
      <c r="AT51" s="10" t="s">
        <v>833</v>
      </c>
      <c r="AU51" s="10" t="s">
        <v>489</v>
      </c>
      <c r="AV51" s="10" t="s">
        <v>395</v>
      </c>
      <c r="AW51" s="10" t="s">
        <v>155</v>
      </c>
      <c r="AX51" s="9" t="s">
        <v>109</v>
      </c>
      <c r="AY51" s="10" t="s">
        <v>615</v>
      </c>
      <c r="AZ51" s="10" t="s">
        <v>216</v>
      </c>
      <c r="BA51" s="9"/>
      <c r="BB51" s="10" t="s">
        <v>493</v>
      </c>
      <c r="BC51" s="10" t="s">
        <v>395</v>
      </c>
      <c r="BD51" s="10" t="s">
        <v>222</v>
      </c>
      <c r="BE51" s="10" t="s">
        <v>224</v>
      </c>
      <c r="BF51" s="9"/>
      <c r="BG51" s="9"/>
      <c r="BH51" s="9"/>
      <c r="BI51" s="9" t="s">
        <v>107</v>
      </c>
      <c r="BJ51" s="9" t="s">
        <v>130</v>
      </c>
      <c r="BK51" s="9" t="s">
        <v>130</v>
      </c>
      <c r="BL51" s="9" t="s">
        <v>107</v>
      </c>
      <c r="BM51" s="9"/>
      <c r="BN51" s="9"/>
      <c r="BO51" s="9" t="s">
        <v>107</v>
      </c>
      <c r="BP51" s="10" t="s">
        <v>475</v>
      </c>
      <c r="BQ51" s="10" t="s">
        <v>623</v>
      </c>
      <c r="BR51" s="10" t="s">
        <v>834</v>
      </c>
      <c r="BS51" s="9" t="s">
        <v>131</v>
      </c>
      <c r="BT51" s="9" t="s">
        <v>131</v>
      </c>
      <c r="BU51" s="9" t="s">
        <v>131</v>
      </c>
      <c r="BV51" s="9" t="s">
        <v>131</v>
      </c>
      <c r="BW51" s="9" t="s">
        <v>131</v>
      </c>
      <c r="BX51" s="9" t="s">
        <v>131</v>
      </c>
      <c r="BY51" s="10" t="s">
        <v>835</v>
      </c>
      <c r="BZ51" s="9" t="s">
        <v>131</v>
      </c>
      <c r="CA51" s="10" t="s">
        <v>835</v>
      </c>
      <c r="CB51" s="9" t="s">
        <v>131</v>
      </c>
      <c r="CC51" s="9" t="s">
        <v>131</v>
      </c>
      <c r="CD51" s="9" t="s">
        <v>131</v>
      </c>
      <c r="CE51" s="9" t="s">
        <v>131</v>
      </c>
      <c r="CF51" s="9" t="s">
        <v>131</v>
      </c>
      <c r="CG51" s="9" t="s">
        <v>131</v>
      </c>
      <c r="CH51" s="10" t="s">
        <v>836</v>
      </c>
      <c r="CI51" s="9" t="s">
        <v>131</v>
      </c>
      <c r="CJ51" s="10" t="s">
        <v>836</v>
      </c>
      <c r="CK51" s="9" t="s">
        <v>131</v>
      </c>
      <c r="CL51" s="9" t="s">
        <v>131</v>
      </c>
      <c r="CM51" s="9" t="s">
        <v>131</v>
      </c>
      <c r="CN51" s="25" t="s">
        <v>128</v>
      </c>
      <c r="CO51" s="9" t="s">
        <v>557</v>
      </c>
      <c r="CP51" s="10" t="s">
        <v>837</v>
      </c>
      <c r="CQ51" s="10" t="s">
        <v>838</v>
      </c>
      <c r="CR51" s="10" t="s">
        <v>615</v>
      </c>
      <c r="CS51" s="10" t="s">
        <v>157</v>
      </c>
      <c r="CT51" s="10" t="s">
        <v>151</v>
      </c>
      <c r="CU51" s="9"/>
      <c r="CV51" s="9"/>
      <c r="CW51" s="9"/>
      <c r="CX51" s="9"/>
      <c r="CY51" s="9"/>
      <c r="CZ51" s="9" t="s">
        <v>130</v>
      </c>
      <c r="DA51" s="9" t="s">
        <v>130</v>
      </c>
      <c r="DB51" s="10" t="s">
        <v>615</v>
      </c>
      <c r="DC51" s="9"/>
      <c r="DD51" s="9"/>
      <c r="DE51" s="9"/>
      <c r="DF51" s="9"/>
      <c r="DG51" s="9"/>
      <c r="DH51" s="9"/>
      <c r="DI51" s="9"/>
      <c r="DJ51" s="9"/>
      <c r="DK51" s="9"/>
      <c r="DL51" s="9" t="s">
        <v>110</v>
      </c>
      <c r="DM51" s="9" t="s">
        <v>286</v>
      </c>
      <c r="DN51" s="10" t="s">
        <v>839</v>
      </c>
      <c r="DO51" s="10" t="s">
        <v>840</v>
      </c>
      <c r="DP51" s="10" t="s">
        <v>615</v>
      </c>
      <c r="DQ51" s="10" t="s">
        <v>151</v>
      </c>
      <c r="DR51" s="10" t="s">
        <v>151</v>
      </c>
      <c r="DS51" s="9"/>
      <c r="DT51" s="9"/>
      <c r="DU51" s="9"/>
      <c r="DV51" s="9"/>
      <c r="DW51" s="9"/>
      <c r="DX51" s="9"/>
      <c r="DY51" s="9"/>
      <c r="DZ51" s="9"/>
      <c r="EA51" s="9"/>
      <c r="EB51" s="9" t="s">
        <v>111</v>
      </c>
      <c r="EC51" s="9" t="s">
        <v>291</v>
      </c>
      <c r="ED51" s="10" t="s">
        <v>841</v>
      </c>
      <c r="EE51" s="10" t="s">
        <v>842</v>
      </c>
      <c r="EF51" s="10" t="s">
        <v>615</v>
      </c>
      <c r="EG51" s="10" t="s">
        <v>738</v>
      </c>
      <c r="EH51" s="10" t="s">
        <v>738</v>
      </c>
      <c r="EI51" s="9"/>
      <c r="EJ51" s="9"/>
      <c r="EK51" s="9"/>
      <c r="EL51" s="9"/>
      <c r="EM51" s="9"/>
      <c r="EN51" s="9"/>
      <c r="EO51" s="9"/>
      <c r="EP51" s="9"/>
      <c r="EQ51" s="9"/>
    </row>
    <row r="52" spans="1:147">
      <c r="A52" s="9" t="s">
        <v>158</v>
      </c>
      <c r="B52" s="3" t="s">
        <v>942</v>
      </c>
      <c r="C52" t="s">
        <v>142</v>
      </c>
      <c r="D52" s="5"/>
      <c r="E52" t="s">
        <v>105</v>
      </c>
      <c r="F52" s="4" t="s">
        <v>960</v>
      </c>
      <c r="H52" s="5" t="s">
        <v>159</v>
      </c>
      <c r="K52" t="s">
        <v>107</v>
      </c>
      <c r="L52" s="5" t="s">
        <v>196</v>
      </c>
      <c r="M52" s="5" t="s">
        <v>159</v>
      </c>
      <c r="P52" s="5" t="s">
        <v>195</v>
      </c>
      <c r="T52" s="5" t="s">
        <v>950</v>
      </c>
      <c r="U52" t="s">
        <v>121</v>
      </c>
      <c r="V52" t="s">
        <v>121</v>
      </c>
      <c r="W52" s="5" t="s">
        <v>157</v>
      </c>
      <c r="X52" t="s">
        <v>121</v>
      </c>
      <c r="Y52" t="s">
        <v>121</v>
      </c>
      <c r="Z52" t="s">
        <v>121</v>
      </c>
      <c r="AA52" t="s">
        <v>121</v>
      </c>
      <c r="AB52" t="s">
        <v>121</v>
      </c>
      <c r="AC52" t="s">
        <v>121</v>
      </c>
      <c r="AQ52" t="s">
        <v>107</v>
      </c>
      <c r="AS52" t="s">
        <v>108</v>
      </c>
      <c r="AT52" s="5" t="s">
        <v>951</v>
      </c>
      <c r="AU52" s="5" t="s">
        <v>211</v>
      </c>
      <c r="AV52" s="5" t="s">
        <v>449</v>
      </c>
      <c r="AW52" s="5" t="s">
        <v>155</v>
      </c>
      <c r="AX52" t="s">
        <v>109</v>
      </c>
      <c r="AY52" s="5" t="s">
        <v>952</v>
      </c>
      <c r="BB52" s="5" t="s">
        <v>928</v>
      </c>
      <c r="BC52" s="5" t="s">
        <v>449</v>
      </c>
      <c r="BD52" s="5" t="s">
        <v>953</v>
      </c>
      <c r="BE52" s="5" t="s">
        <v>448</v>
      </c>
      <c r="BF52" t="s">
        <v>107</v>
      </c>
      <c r="BJ52" t="s">
        <v>130</v>
      </c>
      <c r="BK52" t="s">
        <v>130</v>
      </c>
      <c r="BL52" t="s">
        <v>130</v>
      </c>
      <c r="BM52" t="s">
        <v>130</v>
      </c>
      <c r="BN52" t="s">
        <v>130</v>
      </c>
      <c r="BO52" t="s">
        <v>130</v>
      </c>
      <c r="BP52" s="5" t="s">
        <v>954</v>
      </c>
      <c r="BQ52" t="s">
        <v>131</v>
      </c>
      <c r="BR52" s="5" t="s">
        <v>954</v>
      </c>
      <c r="BS52" s="5" t="s">
        <v>230</v>
      </c>
      <c r="BT52" t="s">
        <v>131</v>
      </c>
      <c r="BU52" s="5" t="s">
        <v>230</v>
      </c>
      <c r="BV52" t="s">
        <v>131</v>
      </c>
      <c r="BW52" t="s">
        <v>131</v>
      </c>
      <c r="BX52" t="s">
        <v>131</v>
      </c>
      <c r="BY52" t="s">
        <v>131</v>
      </c>
      <c r="BZ52" t="s">
        <v>131</v>
      </c>
      <c r="CA52" t="s">
        <v>131</v>
      </c>
      <c r="CB52" s="5" t="s">
        <v>230</v>
      </c>
      <c r="CC52" t="s">
        <v>131</v>
      </c>
      <c r="CD52" s="5" t="s">
        <v>230</v>
      </c>
      <c r="CE52" t="s">
        <v>131</v>
      </c>
      <c r="CF52" t="s">
        <v>131</v>
      </c>
      <c r="CG52" t="s">
        <v>131</v>
      </c>
      <c r="CH52" t="s">
        <v>131</v>
      </c>
      <c r="CI52" t="s">
        <v>131</v>
      </c>
      <c r="CJ52" t="s">
        <v>131</v>
      </c>
      <c r="CK52" t="s">
        <v>131</v>
      </c>
      <c r="CL52" t="s">
        <v>131</v>
      </c>
      <c r="CM52" t="s">
        <v>131</v>
      </c>
      <c r="CN52" s="25" t="s">
        <v>1146</v>
      </c>
      <c r="CO52" t="s">
        <v>332</v>
      </c>
      <c r="CP52" s="5" t="s">
        <v>955</v>
      </c>
      <c r="CR52" s="5" t="s">
        <v>956</v>
      </c>
      <c r="CS52" s="5" t="s">
        <v>16</v>
      </c>
      <c r="CT52" s="5" t="s">
        <v>16</v>
      </c>
      <c r="CU52" t="s">
        <v>883</v>
      </c>
      <c r="CV52" t="s">
        <v>884</v>
      </c>
      <c r="CW52" s="5" t="s">
        <v>955</v>
      </c>
      <c r="CY52" s="5" t="s">
        <v>957</v>
      </c>
      <c r="CZ52" s="5" t="s">
        <v>16</v>
      </c>
      <c r="DA52" s="5" t="s">
        <v>16</v>
      </c>
      <c r="DB52" s="5" t="s">
        <v>958</v>
      </c>
      <c r="DL52" t="s">
        <v>1146</v>
      </c>
      <c r="DM52" t="s">
        <v>332</v>
      </c>
      <c r="DN52" s="5" t="s">
        <v>955</v>
      </c>
      <c r="DP52" s="5" t="s">
        <v>956</v>
      </c>
      <c r="DQ52" s="5" t="s">
        <v>16</v>
      </c>
      <c r="DR52" s="5" t="s">
        <v>16</v>
      </c>
      <c r="EB52" t="s">
        <v>115</v>
      </c>
      <c r="EC52" t="s">
        <v>333</v>
      </c>
      <c r="ED52" s="5" t="s">
        <v>955</v>
      </c>
      <c r="EF52" s="5" t="s">
        <v>959</v>
      </c>
      <c r="EG52" s="5" t="s">
        <v>16</v>
      </c>
      <c r="EH52" s="5" t="s">
        <v>16</v>
      </c>
    </row>
    <row r="53" spans="1:147">
      <c r="A53" s="9" t="s">
        <v>158</v>
      </c>
      <c r="B53" s="2" t="s">
        <v>948</v>
      </c>
      <c r="C53" t="s">
        <v>188</v>
      </c>
      <c r="D53" s="5"/>
      <c r="E53" t="s">
        <v>117</v>
      </c>
      <c r="F53" s="4" t="s">
        <v>605</v>
      </c>
      <c r="H53" s="5" t="s">
        <v>159</v>
      </c>
      <c r="K53" t="s">
        <v>107</v>
      </c>
      <c r="N53" s="5" t="s">
        <v>196</v>
      </c>
      <c r="O53" s="5" t="s">
        <v>159</v>
      </c>
      <c r="R53" s="5" t="s">
        <v>195</v>
      </c>
      <c r="T53">
        <v>0</v>
      </c>
      <c r="U53" t="s">
        <v>121</v>
      </c>
      <c r="V53" t="s">
        <v>121</v>
      </c>
      <c r="W53" s="5" t="s">
        <v>151</v>
      </c>
      <c r="X53" s="5" t="s">
        <v>200</v>
      </c>
      <c r="Y53" s="5" t="s">
        <v>151</v>
      </c>
      <c r="Z53" t="s">
        <v>121</v>
      </c>
      <c r="AA53" t="s">
        <v>121</v>
      </c>
      <c r="AB53" t="s">
        <v>121</v>
      </c>
      <c r="AC53" t="s">
        <v>121</v>
      </c>
      <c r="AQ53" t="s">
        <v>107</v>
      </c>
      <c r="AS53" t="s">
        <v>108</v>
      </c>
      <c r="AT53" s="5" t="s">
        <v>154</v>
      </c>
      <c r="AU53" s="5" t="s">
        <v>153</v>
      </c>
      <c r="AV53" s="5" t="s">
        <v>274</v>
      </c>
      <c r="AW53" s="5" t="s">
        <v>155</v>
      </c>
      <c r="AY53" s="5" t="s">
        <v>214</v>
      </c>
      <c r="BB53" s="5" t="s">
        <v>156</v>
      </c>
      <c r="BC53" s="5" t="s">
        <v>274</v>
      </c>
      <c r="BD53" s="5" t="s">
        <v>627</v>
      </c>
      <c r="BE53" s="5" t="s">
        <v>489</v>
      </c>
      <c r="BF53" t="s">
        <v>879</v>
      </c>
      <c r="BG53" t="s">
        <v>879</v>
      </c>
      <c r="BH53" t="s">
        <v>879</v>
      </c>
      <c r="BI53" t="s">
        <v>879</v>
      </c>
      <c r="BJ53" t="s">
        <v>130</v>
      </c>
      <c r="BK53" t="s">
        <v>130</v>
      </c>
      <c r="BL53" t="s">
        <v>879</v>
      </c>
      <c r="BM53" t="s">
        <v>130</v>
      </c>
      <c r="BN53" t="s">
        <v>130</v>
      </c>
      <c r="BO53" t="s">
        <v>879</v>
      </c>
      <c r="BP53" t="s">
        <v>131</v>
      </c>
      <c r="BQ53" t="s">
        <v>131</v>
      </c>
      <c r="BR53" t="s">
        <v>131</v>
      </c>
      <c r="BS53" t="s">
        <v>131</v>
      </c>
      <c r="BT53" t="s">
        <v>131</v>
      </c>
      <c r="BU53" t="s">
        <v>131</v>
      </c>
      <c r="BV53" s="5" t="s">
        <v>231</v>
      </c>
      <c r="BW53" t="s">
        <v>131</v>
      </c>
      <c r="BX53" s="5" t="s">
        <v>231</v>
      </c>
      <c r="BY53" s="5" t="s">
        <v>231</v>
      </c>
      <c r="BZ53" t="s">
        <v>131</v>
      </c>
      <c r="CA53" s="5" t="s">
        <v>231</v>
      </c>
      <c r="CB53" t="s">
        <v>131</v>
      </c>
      <c r="CC53" t="s">
        <v>131</v>
      </c>
      <c r="CD53" t="s">
        <v>131</v>
      </c>
      <c r="CE53" s="5" t="s">
        <v>961</v>
      </c>
      <c r="CF53" t="s">
        <v>131</v>
      </c>
      <c r="CG53" s="5" t="s">
        <v>961</v>
      </c>
      <c r="CH53" t="s">
        <v>131</v>
      </c>
      <c r="CI53" t="s">
        <v>131</v>
      </c>
      <c r="CJ53" t="s">
        <v>131</v>
      </c>
      <c r="CK53" t="s">
        <v>131</v>
      </c>
      <c r="CL53" t="s">
        <v>131</v>
      </c>
      <c r="CM53" t="s">
        <v>131</v>
      </c>
      <c r="CN53" s="25" t="s">
        <v>137</v>
      </c>
      <c r="CO53" t="s">
        <v>330</v>
      </c>
      <c r="CP53" s="5" t="s">
        <v>644</v>
      </c>
      <c r="CR53" s="5" t="s">
        <v>962</v>
      </c>
      <c r="CS53" s="5" t="s">
        <v>216</v>
      </c>
      <c r="CT53" t="s">
        <v>140</v>
      </c>
      <c r="CU53" t="s">
        <v>136</v>
      </c>
      <c r="CV53" t="s">
        <v>552</v>
      </c>
      <c r="CW53" s="5" t="s">
        <v>646</v>
      </c>
      <c r="CY53" s="5" t="s">
        <v>963</v>
      </c>
      <c r="CZ53" s="5" t="s">
        <v>216</v>
      </c>
      <c r="DA53" t="s">
        <v>140</v>
      </c>
      <c r="DB53" s="5" t="s">
        <v>964</v>
      </c>
      <c r="DQ53" t="s">
        <v>130</v>
      </c>
      <c r="DR53" t="s">
        <v>130</v>
      </c>
      <c r="EG53" t="s">
        <v>130</v>
      </c>
      <c r="EH53" t="s">
        <v>130</v>
      </c>
    </row>
    <row r="54" spans="1:147">
      <c r="A54" s="9" t="s">
        <v>158</v>
      </c>
      <c r="B54" s="3" t="s">
        <v>626</v>
      </c>
      <c r="C54" t="s">
        <v>388</v>
      </c>
      <c r="D54" s="5"/>
      <c r="E54" t="s">
        <v>105</v>
      </c>
      <c r="F54" s="4" t="s">
        <v>965</v>
      </c>
      <c r="I54" s="5" t="s">
        <v>159</v>
      </c>
      <c r="J54" s="5" t="s">
        <v>159</v>
      </c>
      <c r="K54" t="s">
        <v>107</v>
      </c>
      <c r="O54" s="5" t="s">
        <v>159</v>
      </c>
      <c r="R54" s="5" t="s">
        <v>196</v>
      </c>
      <c r="T54" t="s">
        <v>121</v>
      </c>
      <c r="U54" s="9" t="s">
        <v>155</v>
      </c>
      <c r="V54" s="9" t="s">
        <v>155</v>
      </c>
      <c r="W54" t="s">
        <v>869</v>
      </c>
      <c r="X54" s="5" t="s">
        <v>966</v>
      </c>
      <c r="Y54" s="5" t="s">
        <v>151</v>
      </c>
      <c r="Z54" t="s">
        <v>121</v>
      </c>
      <c r="AA54" t="s">
        <v>121</v>
      </c>
      <c r="AB54" t="s">
        <v>121</v>
      </c>
      <c r="AC54" t="s">
        <v>121</v>
      </c>
      <c r="AQ54" t="s">
        <v>107</v>
      </c>
      <c r="AS54" t="s">
        <v>108</v>
      </c>
      <c r="AT54" s="5" t="s">
        <v>967</v>
      </c>
      <c r="AU54" s="5" t="s">
        <v>328</v>
      </c>
      <c r="AV54" s="5" t="s">
        <v>610</v>
      </c>
      <c r="AW54" s="5" t="s">
        <v>155</v>
      </c>
      <c r="AX54" t="s">
        <v>109</v>
      </c>
      <c r="AY54" s="5" t="s">
        <v>397</v>
      </c>
      <c r="AZ54" s="5" t="s">
        <v>151</v>
      </c>
      <c r="BA54" s="5" t="s">
        <v>323</v>
      </c>
      <c r="BB54" s="5" t="s">
        <v>924</v>
      </c>
      <c r="BC54" s="5" t="s">
        <v>610</v>
      </c>
      <c r="BD54" s="5" t="s">
        <v>611</v>
      </c>
      <c r="BE54" s="5" t="s">
        <v>968</v>
      </c>
      <c r="BF54" t="s">
        <v>130</v>
      </c>
      <c r="BG54" t="s">
        <v>130</v>
      </c>
      <c r="BH54" t="s">
        <v>130</v>
      </c>
      <c r="BI54" t="s">
        <v>130</v>
      </c>
      <c r="BJ54" t="s">
        <v>130</v>
      </c>
      <c r="BK54" t="s">
        <v>130</v>
      </c>
      <c r="BP54" t="s">
        <v>131</v>
      </c>
      <c r="BQ54" t="s">
        <v>131</v>
      </c>
      <c r="BR54" t="s">
        <v>131</v>
      </c>
      <c r="BS54" t="s">
        <v>131</v>
      </c>
      <c r="BT54" t="s">
        <v>131</v>
      </c>
      <c r="BU54" t="s">
        <v>131</v>
      </c>
      <c r="BV54" t="s">
        <v>131</v>
      </c>
      <c r="BW54" t="s">
        <v>131</v>
      </c>
      <c r="BX54" t="s">
        <v>131</v>
      </c>
      <c r="BY54" s="5" t="s">
        <v>969</v>
      </c>
      <c r="BZ54" t="s">
        <v>131</v>
      </c>
      <c r="CA54" s="5" t="s">
        <v>969</v>
      </c>
      <c r="CB54" t="s">
        <v>131</v>
      </c>
      <c r="CC54" t="s">
        <v>131</v>
      </c>
      <c r="CD54" t="s">
        <v>131</v>
      </c>
      <c r="CE54" s="5" t="s">
        <v>970</v>
      </c>
      <c r="CF54" t="s">
        <v>131</v>
      </c>
      <c r="CG54" s="5" t="s">
        <v>970</v>
      </c>
      <c r="CH54" t="s">
        <v>131</v>
      </c>
      <c r="CI54" t="s">
        <v>131</v>
      </c>
      <c r="CJ54" t="s">
        <v>131</v>
      </c>
      <c r="CK54" t="s">
        <v>131</v>
      </c>
      <c r="CL54" t="s">
        <v>131</v>
      </c>
      <c r="CM54" t="s">
        <v>131</v>
      </c>
      <c r="CN54" s="25" t="s">
        <v>110</v>
      </c>
      <c r="CO54" t="s">
        <v>286</v>
      </c>
      <c r="CP54" s="5" t="s">
        <v>971</v>
      </c>
      <c r="CQ54" s="5" t="s">
        <v>972</v>
      </c>
      <c r="CR54" s="5" t="s">
        <v>973</v>
      </c>
      <c r="CS54" s="5" t="s">
        <v>151</v>
      </c>
      <c r="CT54" s="5" t="s">
        <v>151</v>
      </c>
      <c r="CZ54" t="s">
        <v>130</v>
      </c>
      <c r="DA54" t="s">
        <v>130</v>
      </c>
      <c r="DB54" s="5" t="s">
        <v>973</v>
      </c>
      <c r="DC54" t="s">
        <v>28</v>
      </c>
      <c r="DD54" s="5" t="s">
        <v>155</v>
      </c>
      <c r="DE54" s="5" t="s">
        <v>155</v>
      </c>
      <c r="DF54" t="s">
        <v>31</v>
      </c>
      <c r="DG54" s="5" t="s">
        <v>972</v>
      </c>
      <c r="DH54" s="5" t="s">
        <v>974</v>
      </c>
      <c r="DI54" t="s">
        <v>130</v>
      </c>
      <c r="DQ54" t="s">
        <v>130</v>
      </c>
      <c r="DR54" t="s">
        <v>130</v>
      </c>
      <c r="DY54" t="s">
        <v>130</v>
      </c>
      <c r="EG54" t="s">
        <v>130</v>
      </c>
      <c r="EH54" t="s">
        <v>130</v>
      </c>
      <c r="EO54" t="s">
        <v>130</v>
      </c>
    </row>
    <row r="55" spans="1:147">
      <c r="A55" s="9" t="s">
        <v>158</v>
      </c>
      <c r="B55" s="3" t="s">
        <v>366</v>
      </c>
      <c r="C55" t="s">
        <v>867</v>
      </c>
      <c r="E55" t="s">
        <v>105</v>
      </c>
      <c r="F55" s="4" t="s">
        <v>275</v>
      </c>
      <c r="I55" s="5" t="s">
        <v>159</v>
      </c>
      <c r="K55" t="s">
        <v>107</v>
      </c>
      <c r="R55" s="5" t="s">
        <v>196</v>
      </c>
      <c r="S55" s="5" t="s">
        <v>159</v>
      </c>
      <c r="T55" t="s">
        <v>121</v>
      </c>
      <c r="U55" s="9" t="s">
        <v>155</v>
      </c>
      <c r="V55" t="s">
        <v>121</v>
      </c>
      <c r="W55" s="5" t="s">
        <v>198</v>
      </c>
      <c r="X55" s="5" t="s">
        <v>199</v>
      </c>
      <c r="Y55" s="5" t="s">
        <v>198</v>
      </c>
      <c r="Z55" t="s">
        <v>121</v>
      </c>
      <c r="AA55" t="s">
        <v>121</v>
      </c>
      <c r="AB55" s="5" t="s">
        <v>16</v>
      </c>
      <c r="AC55" s="5" t="s">
        <v>200</v>
      </c>
      <c r="AQ55" t="s">
        <v>107</v>
      </c>
      <c r="AS55" t="s">
        <v>108</v>
      </c>
      <c r="AT55" s="5" t="s">
        <v>152</v>
      </c>
      <c r="AU55" s="5" t="s">
        <v>153</v>
      </c>
      <c r="AV55" s="5" t="s">
        <v>394</v>
      </c>
      <c r="AW55" s="5" t="s">
        <v>155</v>
      </c>
      <c r="AY55" s="5" t="s">
        <v>442</v>
      </c>
      <c r="BA55" s="5" t="s">
        <v>323</v>
      </c>
      <c r="BB55" s="5" t="s">
        <v>156</v>
      </c>
      <c r="BC55" s="5" t="s">
        <v>394</v>
      </c>
      <c r="BD55" s="5" t="s">
        <v>17</v>
      </c>
      <c r="BE55" s="5" t="s">
        <v>9</v>
      </c>
      <c r="BF55" t="s">
        <v>130</v>
      </c>
      <c r="BG55" t="s">
        <v>130</v>
      </c>
      <c r="BH55" t="s">
        <v>130</v>
      </c>
      <c r="BI55" t="s">
        <v>130</v>
      </c>
      <c r="BJ55" t="s">
        <v>130</v>
      </c>
      <c r="BK55" t="s">
        <v>130</v>
      </c>
      <c r="BM55" t="s">
        <v>130</v>
      </c>
      <c r="BN55" t="s">
        <v>130</v>
      </c>
      <c r="BP55" t="s">
        <v>131</v>
      </c>
      <c r="BQ55" t="s">
        <v>131</v>
      </c>
      <c r="BR55" t="s">
        <v>131</v>
      </c>
      <c r="BS55" t="s">
        <v>131</v>
      </c>
      <c r="BT55" t="s">
        <v>131</v>
      </c>
      <c r="BU55" t="s">
        <v>131</v>
      </c>
      <c r="BV55" t="s">
        <v>131</v>
      </c>
      <c r="BW55" t="s">
        <v>131</v>
      </c>
      <c r="BX55" t="s">
        <v>131</v>
      </c>
      <c r="BY55" t="s">
        <v>131</v>
      </c>
      <c r="BZ55" t="s">
        <v>131</v>
      </c>
      <c r="CA55" t="s">
        <v>131</v>
      </c>
      <c r="CB55" t="s">
        <v>131</v>
      </c>
      <c r="CC55" t="s">
        <v>131</v>
      </c>
      <c r="CD55" t="s">
        <v>131</v>
      </c>
      <c r="CE55" s="5" t="s">
        <v>975</v>
      </c>
      <c r="CF55" t="s">
        <v>131</v>
      </c>
      <c r="CG55" s="5" t="s">
        <v>975</v>
      </c>
      <c r="CH55" t="s">
        <v>131</v>
      </c>
      <c r="CI55" t="s">
        <v>131</v>
      </c>
      <c r="CJ55" t="s">
        <v>131</v>
      </c>
      <c r="CK55" s="5" t="s">
        <v>235</v>
      </c>
      <c r="CL55" t="s">
        <v>131</v>
      </c>
      <c r="CM55" s="5" t="s">
        <v>235</v>
      </c>
      <c r="CN55" s="25" t="s">
        <v>110</v>
      </c>
      <c r="CO55" t="s">
        <v>286</v>
      </c>
      <c r="CP55" s="5" t="s">
        <v>976</v>
      </c>
      <c r="CQ55" s="5" t="s">
        <v>977</v>
      </c>
      <c r="CR55" s="5" t="s">
        <v>978</v>
      </c>
      <c r="CS55" s="5" t="s">
        <v>198</v>
      </c>
      <c r="CT55" s="5" t="s">
        <v>198</v>
      </c>
      <c r="CU55" t="s">
        <v>143</v>
      </c>
      <c r="CV55" t="s">
        <v>560</v>
      </c>
      <c r="CW55" s="5" t="s">
        <v>154</v>
      </c>
      <c r="CY55" s="5" t="s">
        <v>979</v>
      </c>
      <c r="CZ55" s="5" t="s">
        <v>198</v>
      </c>
      <c r="DA55" s="5" t="s">
        <v>198</v>
      </c>
      <c r="DB55" s="5" t="s">
        <v>442</v>
      </c>
      <c r="DC55" t="s">
        <v>32</v>
      </c>
      <c r="DD55" s="5" t="s">
        <v>977</v>
      </c>
      <c r="DE55" s="5" t="s">
        <v>980</v>
      </c>
      <c r="DF55" t="s">
        <v>31</v>
      </c>
      <c r="DG55" s="5" t="s">
        <v>155</v>
      </c>
      <c r="DH55" s="5" t="s">
        <v>155</v>
      </c>
      <c r="DI55" t="s">
        <v>130</v>
      </c>
      <c r="DQ55" t="s">
        <v>130</v>
      </c>
      <c r="DR55" t="s">
        <v>130</v>
      </c>
      <c r="DY55" t="s">
        <v>130</v>
      </c>
      <c r="EG55" t="s">
        <v>130</v>
      </c>
      <c r="EH55" t="s">
        <v>130</v>
      </c>
      <c r="EO55" t="s">
        <v>130</v>
      </c>
    </row>
    <row r="56" spans="1:147">
      <c r="A56" s="9" t="s">
        <v>158</v>
      </c>
      <c r="B56" s="3" t="s">
        <v>320</v>
      </c>
      <c r="C56" t="s">
        <v>871</v>
      </c>
      <c r="D56" s="5"/>
      <c r="E56" t="s">
        <v>105</v>
      </c>
      <c r="F56" s="4" t="s">
        <v>376</v>
      </c>
      <c r="G56" s="5" t="s">
        <v>159</v>
      </c>
      <c r="K56" t="s">
        <v>107</v>
      </c>
      <c r="Q56" s="5" t="s">
        <v>159</v>
      </c>
      <c r="R56" s="5" t="s">
        <v>196</v>
      </c>
      <c r="T56" t="s">
        <v>121</v>
      </c>
      <c r="U56" t="s">
        <v>121</v>
      </c>
      <c r="V56" t="s">
        <v>121</v>
      </c>
      <c r="W56" t="s">
        <v>121</v>
      </c>
      <c r="X56" s="5" t="s">
        <v>272</v>
      </c>
      <c r="Y56" s="5" t="s">
        <v>198</v>
      </c>
      <c r="Z56" s="5" t="s">
        <v>202</v>
      </c>
      <c r="AA56" s="5" t="s">
        <v>17</v>
      </c>
      <c r="AB56" t="s">
        <v>121</v>
      </c>
      <c r="AC56" t="s">
        <v>121</v>
      </c>
      <c r="AJ56" s="5" t="s">
        <v>154</v>
      </c>
      <c r="AM56" s="5" t="s">
        <v>18</v>
      </c>
      <c r="AQ56" t="s">
        <v>107</v>
      </c>
      <c r="AS56" t="s">
        <v>108</v>
      </c>
      <c r="AT56" s="5" t="s">
        <v>318</v>
      </c>
      <c r="AU56" s="5" t="s">
        <v>153</v>
      </c>
      <c r="AV56" s="5" t="s">
        <v>274</v>
      </c>
      <c r="AW56" s="5" t="s">
        <v>155</v>
      </c>
      <c r="AY56" s="5" t="s">
        <v>207</v>
      </c>
      <c r="AZ56" s="22"/>
      <c r="BA56" s="5" t="s">
        <v>323</v>
      </c>
      <c r="BB56" s="5" t="s">
        <v>324</v>
      </c>
      <c r="BC56" s="5" t="s">
        <v>274</v>
      </c>
      <c r="BD56" s="5" t="s">
        <v>326</v>
      </c>
      <c r="BE56" s="5" t="s">
        <v>328</v>
      </c>
      <c r="BF56" t="s">
        <v>130</v>
      </c>
      <c r="BG56" t="s">
        <v>130</v>
      </c>
      <c r="BH56" t="s">
        <v>130</v>
      </c>
      <c r="BI56" t="s">
        <v>130</v>
      </c>
      <c r="BJ56" t="s">
        <v>130</v>
      </c>
      <c r="BP56" t="s">
        <v>131</v>
      </c>
      <c r="BQ56" t="s">
        <v>131</v>
      </c>
      <c r="BR56" t="s">
        <v>131</v>
      </c>
      <c r="BS56" t="s">
        <v>131</v>
      </c>
      <c r="BT56" t="s">
        <v>131</v>
      </c>
      <c r="BU56" t="s">
        <v>131</v>
      </c>
      <c r="BV56" t="s">
        <v>131</v>
      </c>
      <c r="BW56" t="s">
        <v>131</v>
      </c>
      <c r="BX56" t="s">
        <v>131</v>
      </c>
      <c r="BY56" t="s">
        <v>131</v>
      </c>
      <c r="BZ56" t="s">
        <v>131</v>
      </c>
      <c r="CA56" t="s">
        <v>131</v>
      </c>
      <c r="CB56" t="s">
        <v>131</v>
      </c>
      <c r="CC56" t="s">
        <v>131</v>
      </c>
      <c r="CD56" t="s">
        <v>131</v>
      </c>
      <c r="CE56" s="5" t="s">
        <v>359</v>
      </c>
      <c r="CF56" s="5" t="s">
        <v>154</v>
      </c>
      <c r="CG56" s="5" t="s">
        <v>360</v>
      </c>
      <c r="CH56" s="5" t="s">
        <v>361</v>
      </c>
      <c r="CI56" s="5" t="s">
        <v>18</v>
      </c>
      <c r="CJ56" s="5" t="s">
        <v>362</v>
      </c>
      <c r="CK56" t="s">
        <v>131</v>
      </c>
      <c r="CL56" t="s">
        <v>131</v>
      </c>
      <c r="CM56" t="s">
        <v>131</v>
      </c>
      <c r="CN56" s="25" t="s">
        <v>125</v>
      </c>
      <c r="CO56" t="s">
        <v>329</v>
      </c>
      <c r="CQ56" s="5" t="s">
        <v>364</v>
      </c>
      <c r="CR56" s="5" t="s">
        <v>365</v>
      </c>
      <c r="CS56" s="5" t="s">
        <v>366</v>
      </c>
      <c r="CT56" s="5" t="s">
        <v>367</v>
      </c>
      <c r="CU56" t="s">
        <v>110</v>
      </c>
      <c r="CV56" t="s">
        <v>286</v>
      </c>
      <c r="CW56" s="5" t="s">
        <v>372</v>
      </c>
      <c r="CX56" s="5" t="s">
        <v>347</v>
      </c>
      <c r="CY56" s="5" t="s">
        <v>370</v>
      </c>
      <c r="CZ56" s="5" t="s">
        <v>198</v>
      </c>
      <c r="DA56" s="5" t="s">
        <v>198</v>
      </c>
      <c r="DB56" s="5" t="s">
        <v>373</v>
      </c>
      <c r="DC56" t="s">
        <v>30</v>
      </c>
      <c r="DD56" s="5" t="s">
        <v>374</v>
      </c>
      <c r="DE56" s="5" t="s">
        <v>981</v>
      </c>
      <c r="DF56" t="s">
        <v>31</v>
      </c>
      <c r="DG56" s="5" t="s">
        <v>347</v>
      </c>
      <c r="DH56" s="5" t="s">
        <v>982</v>
      </c>
      <c r="DI56" t="s">
        <v>130</v>
      </c>
      <c r="DL56" t="s">
        <v>111</v>
      </c>
      <c r="DM56" t="s">
        <v>291</v>
      </c>
      <c r="DN56" s="5" t="s">
        <v>346</v>
      </c>
      <c r="DO56" s="5" t="s">
        <v>338</v>
      </c>
      <c r="DP56" s="5" t="s">
        <v>344</v>
      </c>
      <c r="DQ56" s="5" t="s">
        <v>343</v>
      </c>
      <c r="DR56" s="5" t="s">
        <v>343</v>
      </c>
      <c r="DS56" t="s">
        <v>30</v>
      </c>
      <c r="DT56" s="5" t="s">
        <v>338</v>
      </c>
      <c r="DU56" s="5" t="s">
        <v>983</v>
      </c>
      <c r="DV56" t="s">
        <v>31</v>
      </c>
      <c r="DW56" s="5" t="s">
        <v>155</v>
      </c>
      <c r="DX56" s="5" t="s">
        <v>155</v>
      </c>
      <c r="DY56" t="s">
        <v>130</v>
      </c>
      <c r="EB56" t="s">
        <v>110</v>
      </c>
      <c r="EC56" t="s">
        <v>286</v>
      </c>
      <c r="ED56" s="5" t="s">
        <v>341</v>
      </c>
      <c r="EE56" s="5" t="s">
        <v>338</v>
      </c>
      <c r="EF56" s="5" t="s">
        <v>340</v>
      </c>
      <c r="EG56" s="5" t="s">
        <v>157</v>
      </c>
      <c r="EH56" s="5" t="s">
        <v>157</v>
      </c>
      <c r="EI56" t="s">
        <v>30</v>
      </c>
      <c r="EJ56" s="5" t="s">
        <v>338</v>
      </c>
      <c r="EK56" s="5" t="s">
        <v>983</v>
      </c>
      <c r="EL56" t="s">
        <v>31</v>
      </c>
      <c r="EM56" s="5" t="s">
        <v>155</v>
      </c>
      <c r="EN56" s="5" t="s">
        <v>155</v>
      </c>
      <c r="EO56" t="s">
        <v>130</v>
      </c>
    </row>
    <row r="57" spans="1:147">
      <c r="A57" s="9" t="s">
        <v>158</v>
      </c>
      <c r="B57" s="3" t="s">
        <v>730</v>
      </c>
      <c r="C57" t="s">
        <v>872</v>
      </c>
      <c r="D57" s="5"/>
      <c r="E57" t="s">
        <v>117</v>
      </c>
      <c r="F57" s="4" t="s">
        <v>984</v>
      </c>
      <c r="I57" s="5" t="s">
        <v>159</v>
      </c>
      <c r="K57" t="s">
        <v>106</v>
      </c>
      <c r="L57" s="5" t="s">
        <v>159</v>
      </c>
      <c r="M57" s="5" t="s">
        <v>196</v>
      </c>
      <c r="S57" s="5" t="s">
        <v>195</v>
      </c>
      <c r="T57" t="s">
        <v>121</v>
      </c>
      <c r="U57" s="5" t="s">
        <v>442</v>
      </c>
      <c r="V57" t="s">
        <v>121</v>
      </c>
      <c r="W57" s="5" t="s">
        <v>16</v>
      </c>
      <c r="X57" t="s">
        <v>121</v>
      </c>
      <c r="Y57" t="s">
        <v>121</v>
      </c>
      <c r="Z57" t="s">
        <v>121</v>
      </c>
      <c r="AA57" t="s">
        <v>121</v>
      </c>
      <c r="AB57" s="5" t="s">
        <v>625</v>
      </c>
      <c r="AC57" s="5" t="s">
        <v>449</v>
      </c>
      <c r="AD57" s="5" t="s">
        <v>205</v>
      </c>
      <c r="AE57" s="5" t="s">
        <v>985</v>
      </c>
      <c r="AQ57" t="s">
        <v>107</v>
      </c>
      <c r="AS57" t="s">
        <v>108</v>
      </c>
      <c r="AT57" s="5" t="s">
        <v>820</v>
      </c>
      <c r="AU57" s="5" t="s">
        <v>153</v>
      </c>
      <c r="AV57" s="5" t="s">
        <v>986</v>
      </c>
      <c r="AW57" s="5" t="s">
        <v>155</v>
      </c>
      <c r="AX57" t="s">
        <v>109</v>
      </c>
      <c r="BA57" s="5" t="s">
        <v>323</v>
      </c>
      <c r="BB57" s="5" t="s">
        <v>325</v>
      </c>
      <c r="BC57" s="5" t="s">
        <v>986</v>
      </c>
      <c r="BD57" s="5" t="s">
        <v>214</v>
      </c>
      <c r="BE57" s="5" t="s">
        <v>321</v>
      </c>
      <c r="BF57" t="s">
        <v>130</v>
      </c>
      <c r="BG57" t="s">
        <v>130</v>
      </c>
      <c r="BH57" t="s">
        <v>130</v>
      </c>
      <c r="BI57" t="s">
        <v>130</v>
      </c>
      <c r="BL57" t="s">
        <v>130</v>
      </c>
      <c r="BP57" s="5" t="s">
        <v>987</v>
      </c>
      <c r="BQ57" s="5" t="s">
        <v>205</v>
      </c>
      <c r="BR57" t="s">
        <v>148</v>
      </c>
      <c r="BS57" s="5" t="s">
        <v>988</v>
      </c>
      <c r="BT57" s="5" t="s">
        <v>985</v>
      </c>
      <c r="BU57" t="s">
        <v>148</v>
      </c>
      <c r="BV57" t="s">
        <v>131</v>
      </c>
      <c r="BW57" t="s">
        <v>131</v>
      </c>
      <c r="BX57" t="s">
        <v>131</v>
      </c>
      <c r="BY57" t="s">
        <v>131</v>
      </c>
      <c r="BZ57" t="s">
        <v>131</v>
      </c>
      <c r="CA57" t="s">
        <v>131</v>
      </c>
      <c r="CB57" t="s">
        <v>131</v>
      </c>
      <c r="CC57" t="s">
        <v>131</v>
      </c>
      <c r="CD57" t="s">
        <v>131</v>
      </c>
      <c r="CE57" t="s">
        <v>131</v>
      </c>
      <c r="CF57" t="s">
        <v>131</v>
      </c>
      <c r="CG57" t="s">
        <v>131</v>
      </c>
      <c r="CH57" t="s">
        <v>131</v>
      </c>
      <c r="CI57" t="s">
        <v>131</v>
      </c>
      <c r="CJ57" t="s">
        <v>131</v>
      </c>
      <c r="CK57" s="5" t="s">
        <v>989</v>
      </c>
      <c r="CL57" t="s">
        <v>131</v>
      </c>
      <c r="CM57" s="5" t="s">
        <v>989</v>
      </c>
      <c r="CN57" s="25" t="s">
        <v>110</v>
      </c>
      <c r="CO57" t="s">
        <v>286</v>
      </c>
      <c r="CP57" s="5" t="s">
        <v>990</v>
      </c>
      <c r="CQ57" s="5" t="s">
        <v>991</v>
      </c>
      <c r="CR57" s="5" t="s">
        <v>992</v>
      </c>
      <c r="CS57" s="5" t="s">
        <v>198</v>
      </c>
      <c r="CT57" s="5" t="s">
        <v>198</v>
      </c>
      <c r="CU57" t="s">
        <v>1183</v>
      </c>
      <c r="CV57" t="s">
        <v>334</v>
      </c>
      <c r="CW57" s="5" t="s">
        <v>992</v>
      </c>
      <c r="CY57" s="5" t="s">
        <v>993</v>
      </c>
      <c r="CZ57" s="5" t="s">
        <v>198</v>
      </c>
      <c r="DA57" s="5" t="s">
        <v>198</v>
      </c>
      <c r="DB57" s="5" t="s">
        <v>994</v>
      </c>
      <c r="DC57" t="s">
        <v>25</v>
      </c>
      <c r="DD57" s="5" t="s">
        <v>155</v>
      </c>
      <c r="DE57" s="5" t="s">
        <v>155</v>
      </c>
      <c r="DF57" t="s">
        <v>26</v>
      </c>
      <c r="DG57" s="5" t="s">
        <v>155</v>
      </c>
      <c r="DH57" s="5" t="s">
        <v>155</v>
      </c>
      <c r="DI57" t="s">
        <v>32</v>
      </c>
      <c r="DJ57" s="5" t="s">
        <v>991</v>
      </c>
      <c r="DK57" s="5" t="s">
        <v>995</v>
      </c>
    </row>
    <row r="58" spans="1:147">
      <c r="A58" s="9" t="s">
        <v>158</v>
      </c>
      <c r="B58" s="3" t="s">
        <v>151</v>
      </c>
      <c r="C58" t="s">
        <v>388</v>
      </c>
      <c r="D58" s="5"/>
      <c r="E58" t="s">
        <v>117</v>
      </c>
      <c r="F58" s="4" t="s">
        <v>996</v>
      </c>
      <c r="I58" s="5" t="s">
        <v>159</v>
      </c>
      <c r="K58" t="s">
        <v>107</v>
      </c>
      <c r="O58" s="5" t="s">
        <v>159</v>
      </c>
      <c r="Q58" s="5" t="s">
        <v>196</v>
      </c>
      <c r="S58" s="5" t="s">
        <v>195</v>
      </c>
      <c r="T58" t="s">
        <v>121</v>
      </c>
      <c r="U58" s="9" t="s">
        <v>155</v>
      </c>
      <c r="V58" t="s">
        <v>121</v>
      </c>
      <c r="W58" t="s">
        <v>121</v>
      </c>
      <c r="X58" t="s">
        <v>121</v>
      </c>
      <c r="Y58" t="s">
        <v>121</v>
      </c>
      <c r="Z58" s="5" t="s">
        <v>202</v>
      </c>
      <c r="AA58" s="5" t="s">
        <v>9</v>
      </c>
      <c r="AB58" s="5" t="s">
        <v>622</v>
      </c>
      <c r="AC58" s="5" t="s">
        <v>395</v>
      </c>
      <c r="AP58" s="5" t="s">
        <v>154</v>
      </c>
      <c r="AQ58" t="s">
        <v>107</v>
      </c>
      <c r="AS58" t="s">
        <v>108</v>
      </c>
      <c r="AT58" s="5" t="s">
        <v>997</v>
      </c>
      <c r="AU58" s="5" t="s">
        <v>998</v>
      </c>
      <c r="AV58" s="5" t="s">
        <v>206</v>
      </c>
      <c r="AW58" s="5" t="s">
        <v>155</v>
      </c>
      <c r="AX58" t="s">
        <v>109</v>
      </c>
      <c r="AZ58" s="5" t="s">
        <v>16</v>
      </c>
      <c r="BA58" s="5" t="s">
        <v>323</v>
      </c>
      <c r="BB58" s="5" t="s">
        <v>368</v>
      </c>
      <c r="BC58" s="5" t="s">
        <v>206</v>
      </c>
      <c r="BD58" s="5" t="s">
        <v>611</v>
      </c>
      <c r="BE58" s="5" t="s">
        <v>968</v>
      </c>
      <c r="BF58" t="s">
        <v>130</v>
      </c>
      <c r="BJ58" t="s">
        <v>130</v>
      </c>
      <c r="BK58" t="s">
        <v>107</v>
      </c>
      <c r="BN58" t="s">
        <v>107</v>
      </c>
      <c r="BP58" t="s">
        <v>131</v>
      </c>
      <c r="BQ58" t="s">
        <v>131</v>
      </c>
      <c r="BR58" t="s">
        <v>131</v>
      </c>
      <c r="BS58" t="s">
        <v>131</v>
      </c>
      <c r="BT58" t="s">
        <v>131</v>
      </c>
      <c r="BU58" t="s">
        <v>131</v>
      </c>
      <c r="BV58" t="s">
        <v>131</v>
      </c>
      <c r="BW58" t="s">
        <v>131</v>
      </c>
      <c r="BX58" t="s">
        <v>131</v>
      </c>
      <c r="BY58" s="5" t="s">
        <v>999</v>
      </c>
      <c r="BZ58" t="s">
        <v>131</v>
      </c>
      <c r="CA58" s="5" t="s">
        <v>999</v>
      </c>
      <c r="CB58" t="s">
        <v>131</v>
      </c>
      <c r="CC58" t="s">
        <v>131</v>
      </c>
      <c r="CD58" t="s">
        <v>131</v>
      </c>
      <c r="CE58" t="s">
        <v>131</v>
      </c>
      <c r="CF58" t="s">
        <v>131</v>
      </c>
      <c r="CG58" t="s">
        <v>131</v>
      </c>
      <c r="CH58" s="5" t="s">
        <v>233</v>
      </c>
      <c r="CI58" t="s">
        <v>131</v>
      </c>
      <c r="CJ58" s="5" t="s">
        <v>233</v>
      </c>
      <c r="CK58" s="5" t="s">
        <v>1000</v>
      </c>
      <c r="CL58" s="5" t="s">
        <v>154</v>
      </c>
      <c r="CM58" s="5" t="s">
        <v>1001</v>
      </c>
      <c r="CN58" s="25" t="s">
        <v>129</v>
      </c>
      <c r="CO58" t="s">
        <v>576</v>
      </c>
      <c r="CP58" s="5" t="s">
        <v>1002</v>
      </c>
      <c r="CQ58" s="5" t="s">
        <v>1003</v>
      </c>
      <c r="CR58" s="5" t="s">
        <v>968</v>
      </c>
      <c r="CS58" s="5" t="s">
        <v>198</v>
      </c>
      <c r="CT58" s="5" t="s">
        <v>614</v>
      </c>
      <c r="CZ58" t="s">
        <v>130</v>
      </c>
      <c r="DA58" t="s">
        <v>130</v>
      </c>
      <c r="DB58" s="5" t="s">
        <v>968</v>
      </c>
      <c r="DC58" t="s">
        <v>28</v>
      </c>
      <c r="DD58" s="5" t="s">
        <v>155</v>
      </c>
      <c r="DE58" s="5" t="s">
        <v>155</v>
      </c>
      <c r="DF58" t="s">
        <v>30</v>
      </c>
      <c r="DG58" s="5" t="s">
        <v>1003</v>
      </c>
      <c r="DH58" s="5" t="s">
        <v>1004</v>
      </c>
      <c r="DI58" t="s">
        <v>32</v>
      </c>
      <c r="DJ58" s="5" t="s">
        <v>155</v>
      </c>
      <c r="DK58" s="5" t="s">
        <v>155</v>
      </c>
      <c r="DL58" t="s">
        <v>110</v>
      </c>
      <c r="DM58" t="s">
        <v>286</v>
      </c>
      <c r="DN58" s="5" t="s">
        <v>1005</v>
      </c>
      <c r="DO58" s="5" t="s">
        <v>1006</v>
      </c>
      <c r="DP58" s="5" t="s">
        <v>968</v>
      </c>
      <c r="DQ58" s="5" t="s">
        <v>198</v>
      </c>
      <c r="DR58" s="5" t="s">
        <v>198</v>
      </c>
      <c r="DS58" t="s">
        <v>28</v>
      </c>
      <c r="DT58" s="5" t="s">
        <v>155</v>
      </c>
      <c r="DU58" s="5" t="s">
        <v>155</v>
      </c>
      <c r="DV58" t="s">
        <v>30</v>
      </c>
      <c r="DW58" s="5" t="s">
        <v>1006</v>
      </c>
      <c r="DX58" s="5" t="s">
        <v>1007</v>
      </c>
      <c r="DY58" t="s">
        <v>32</v>
      </c>
      <c r="DZ58" s="5" t="s">
        <v>155</v>
      </c>
      <c r="EA58" s="5" t="s">
        <v>155</v>
      </c>
      <c r="EB58" t="s">
        <v>112</v>
      </c>
      <c r="EC58" t="s">
        <v>276</v>
      </c>
      <c r="ED58" s="5" t="s">
        <v>1008</v>
      </c>
      <c r="EE58" s="5" t="s">
        <v>1009</v>
      </c>
      <c r="EF58" s="5" t="s">
        <v>968</v>
      </c>
      <c r="EG58" s="5" t="s">
        <v>198</v>
      </c>
      <c r="EH58" s="5" t="s">
        <v>198</v>
      </c>
      <c r="EI58" t="s">
        <v>28</v>
      </c>
      <c r="EJ58" s="5" t="s">
        <v>155</v>
      </c>
      <c r="EK58" s="5" t="s">
        <v>155</v>
      </c>
      <c r="EL58" t="s">
        <v>30</v>
      </c>
      <c r="EM58" s="5" t="s">
        <v>1009</v>
      </c>
      <c r="EN58" s="5" t="s">
        <v>1010</v>
      </c>
      <c r="EO58" t="s">
        <v>32</v>
      </c>
      <c r="EP58" s="5" t="s">
        <v>155</v>
      </c>
      <c r="EQ58" s="5" t="s">
        <v>155</v>
      </c>
    </row>
    <row r="59" spans="1:147">
      <c r="A59" s="9" t="s">
        <v>158</v>
      </c>
      <c r="B59" s="3" t="s">
        <v>398</v>
      </c>
      <c r="C59" t="s">
        <v>873</v>
      </c>
      <c r="D59" s="5"/>
      <c r="E59" t="s">
        <v>117</v>
      </c>
      <c r="F59" s="4" t="s">
        <v>1011</v>
      </c>
      <c r="H59" s="5" t="s">
        <v>159</v>
      </c>
      <c r="I59" s="5" t="s">
        <v>159</v>
      </c>
      <c r="K59" t="s">
        <v>106</v>
      </c>
      <c r="L59" s="5" t="s">
        <v>196</v>
      </c>
      <c r="O59" s="5" t="s">
        <v>159</v>
      </c>
      <c r="R59" s="5" t="s">
        <v>195</v>
      </c>
      <c r="T59" s="5" t="s">
        <v>224</v>
      </c>
      <c r="U59" s="5" t="s">
        <v>214</v>
      </c>
      <c r="V59" t="s">
        <v>121</v>
      </c>
      <c r="W59" s="5" t="s">
        <v>157</v>
      </c>
      <c r="X59" s="5" t="s">
        <v>395</v>
      </c>
      <c r="Y59" s="5" t="s">
        <v>198</v>
      </c>
      <c r="Z59" t="s">
        <v>121</v>
      </c>
      <c r="AA59" t="s">
        <v>121</v>
      </c>
      <c r="AB59" t="s">
        <v>121</v>
      </c>
      <c r="AC59" t="s">
        <v>121</v>
      </c>
      <c r="AD59" s="5" t="s">
        <v>205</v>
      </c>
      <c r="AJ59" s="5" t="s">
        <v>154</v>
      </c>
      <c r="AQ59" t="s">
        <v>107</v>
      </c>
      <c r="AS59" t="s">
        <v>108</v>
      </c>
      <c r="AT59" s="5" t="s">
        <v>210</v>
      </c>
      <c r="AU59" s="5" t="s">
        <v>997</v>
      </c>
      <c r="AV59" s="5" t="s">
        <v>206</v>
      </c>
      <c r="AW59" s="5" t="s">
        <v>155</v>
      </c>
      <c r="AX59" t="s">
        <v>109</v>
      </c>
      <c r="AY59" s="5" t="s">
        <v>213</v>
      </c>
      <c r="AZ59" s="5" t="s">
        <v>16</v>
      </c>
      <c r="BA59" s="5" t="s">
        <v>16</v>
      </c>
      <c r="BB59" s="5" t="s">
        <v>926</v>
      </c>
      <c r="BC59" s="5" t="s">
        <v>206</v>
      </c>
      <c r="BD59" s="5" t="s">
        <v>211</v>
      </c>
      <c r="BE59" s="5" t="s">
        <v>643</v>
      </c>
      <c r="BH59" t="s">
        <v>107</v>
      </c>
      <c r="BI59" t="s">
        <v>107</v>
      </c>
      <c r="BJ59" t="s">
        <v>130</v>
      </c>
      <c r="BK59" t="s">
        <v>130</v>
      </c>
      <c r="BM59" t="s">
        <v>130</v>
      </c>
      <c r="BN59" t="s">
        <v>130</v>
      </c>
      <c r="BP59" s="5" t="s">
        <v>1012</v>
      </c>
      <c r="BQ59" s="5" t="s">
        <v>205</v>
      </c>
      <c r="BR59" s="5" t="s">
        <v>1013</v>
      </c>
      <c r="BS59" t="s">
        <v>131</v>
      </c>
      <c r="BT59" t="s">
        <v>131</v>
      </c>
      <c r="BU59" t="s">
        <v>131</v>
      </c>
      <c r="BV59" t="s">
        <v>131</v>
      </c>
      <c r="BW59" t="s">
        <v>131</v>
      </c>
      <c r="BX59" t="s">
        <v>131</v>
      </c>
      <c r="BY59" s="5" t="s">
        <v>1014</v>
      </c>
      <c r="BZ59" t="s">
        <v>131</v>
      </c>
      <c r="CA59" s="5" t="s">
        <v>1014</v>
      </c>
      <c r="CB59" t="s">
        <v>131</v>
      </c>
      <c r="CC59" t="s">
        <v>131</v>
      </c>
      <c r="CD59" t="s">
        <v>131</v>
      </c>
      <c r="CE59" s="5" t="s">
        <v>1015</v>
      </c>
      <c r="CF59" s="5" t="s">
        <v>154</v>
      </c>
      <c r="CG59" s="5" t="s">
        <v>1016</v>
      </c>
      <c r="CH59" t="s">
        <v>131</v>
      </c>
      <c r="CI59" t="s">
        <v>131</v>
      </c>
      <c r="CJ59" t="s">
        <v>131</v>
      </c>
      <c r="CK59" t="s">
        <v>131</v>
      </c>
      <c r="CL59" t="s">
        <v>131</v>
      </c>
      <c r="CM59" t="s">
        <v>131</v>
      </c>
      <c r="CN59" s="25" t="s">
        <v>137</v>
      </c>
      <c r="CO59" t="s">
        <v>330</v>
      </c>
      <c r="CP59" s="5" t="s">
        <v>1017</v>
      </c>
      <c r="CR59" s="5" t="s">
        <v>213</v>
      </c>
      <c r="CS59" s="5" t="s">
        <v>16</v>
      </c>
      <c r="CT59" s="5" t="s">
        <v>16</v>
      </c>
      <c r="CZ59" t="s">
        <v>130</v>
      </c>
      <c r="DA59" t="s">
        <v>130</v>
      </c>
      <c r="DB59" s="5" t="s">
        <v>213</v>
      </c>
      <c r="DC59" t="s">
        <v>28</v>
      </c>
      <c r="DD59" s="5" t="s">
        <v>155</v>
      </c>
      <c r="DE59" s="5" t="s">
        <v>155</v>
      </c>
      <c r="DF59" t="s">
        <v>25</v>
      </c>
      <c r="DG59" s="5" t="s">
        <v>1018</v>
      </c>
      <c r="DH59" s="5" t="s">
        <v>1019</v>
      </c>
      <c r="DI59" t="s">
        <v>31</v>
      </c>
      <c r="DJ59" s="5" t="s">
        <v>155</v>
      </c>
      <c r="DK59" s="5" t="s">
        <v>155</v>
      </c>
      <c r="DL59" t="s">
        <v>1146</v>
      </c>
      <c r="DM59" t="s">
        <v>332</v>
      </c>
      <c r="DN59" s="5" t="s">
        <v>1020</v>
      </c>
      <c r="DP59" s="5" t="s">
        <v>1021</v>
      </c>
      <c r="DQ59" s="5" t="s">
        <v>16</v>
      </c>
      <c r="DR59" s="5" t="s">
        <v>16</v>
      </c>
      <c r="DS59" t="s">
        <v>28</v>
      </c>
      <c r="DT59" s="5" t="s">
        <v>155</v>
      </c>
      <c r="DU59" s="5" t="s">
        <v>155</v>
      </c>
      <c r="DV59" t="s">
        <v>25</v>
      </c>
      <c r="DW59" s="5" t="s">
        <v>1020</v>
      </c>
      <c r="DX59" s="5" t="s">
        <v>1022</v>
      </c>
      <c r="DY59" t="s">
        <v>31</v>
      </c>
      <c r="DZ59" s="5" t="s">
        <v>155</v>
      </c>
      <c r="EA59" s="5" t="s">
        <v>155</v>
      </c>
      <c r="EB59" t="s">
        <v>115</v>
      </c>
      <c r="EC59" t="s">
        <v>333</v>
      </c>
      <c r="ED59" s="5" t="s">
        <v>1020</v>
      </c>
      <c r="EF59" s="5" t="s">
        <v>1023</v>
      </c>
      <c r="EG59" s="5" t="s">
        <v>16</v>
      </c>
      <c r="EH59" s="5" t="s">
        <v>16</v>
      </c>
      <c r="EI59" t="s">
        <v>28</v>
      </c>
      <c r="EJ59" s="5" t="s">
        <v>155</v>
      </c>
      <c r="EK59" s="5" t="s">
        <v>155</v>
      </c>
      <c r="EL59" t="s">
        <v>25</v>
      </c>
      <c r="EM59" s="5" t="s">
        <v>1020</v>
      </c>
      <c r="EN59" s="5" t="s">
        <v>1022</v>
      </c>
      <c r="EO59" t="s">
        <v>31</v>
      </c>
      <c r="EP59" s="5" t="s">
        <v>155</v>
      </c>
      <c r="EQ59" s="5" t="s">
        <v>155</v>
      </c>
    </row>
    <row r="60" spans="1:147" ht="20" customHeight="1">
      <c r="A60" s="9" t="s">
        <v>158</v>
      </c>
      <c r="B60" s="3" t="s">
        <v>342</v>
      </c>
      <c r="C60" t="s">
        <v>867</v>
      </c>
      <c r="E60" t="s">
        <v>105</v>
      </c>
      <c r="F60" s="4" t="s">
        <v>599</v>
      </c>
      <c r="I60" s="5" t="s">
        <v>159</v>
      </c>
      <c r="J60" s="5" t="s">
        <v>159</v>
      </c>
      <c r="K60" t="s">
        <v>107</v>
      </c>
      <c r="Q60" s="5" t="s">
        <v>195</v>
      </c>
      <c r="R60" s="5" t="s">
        <v>196</v>
      </c>
      <c r="S60" s="5" t="s">
        <v>159</v>
      </c>
      <c r="T60" t="s">
        <v>121</v>
      </c>
      <c r="U60" s="9" t="s">
        <v>155</v>
      </c>
      <c r="V60" s="9" t="s">
        <v>155</v>
      </c>
      <c r="W60" s="5" t="s">
        <v>198</v>
      </c>
      <c r="X60" s="5" t="s">
        <v>335</v>
      </c>
      <c r="Y60" s="5" t="s">
        <v>198</v>
      </c>
      <c r="Z60" s="5" t="s">
        <v>202</v>
      </c>
      <c r="AA60" s="5" t="s">
        <v>9</v>
      </c>
      <c r="AB60" s="5" t="s">
        <v>1024</v>
      </c>
      <c r="AC60" s="5" t="s">
        <v>200</v>
      </c>
      <c r="AQ60" t="s">
        <v>107</v>
      </c>
      <c r="AS60" t="s">
        <v>108</v>
      </c>
      <c r="AT60" s="5" t="s">
        <v>210</v>
      </c>
      <c r="AU60" s="5" t="s">
        <v>153</v>
      </c>
      <c r="AV60" s="5" t="s">
        <v>274</v>
      </c>
      <c r="AW60" s="5" t="s">
        <v>155</v>
      </c>
      <c r="AX60" t="s">
        <v>109</v>
      </c>
      <c r="BA60" s="5" t="s">
        <v>323</v>
      </c>
      <c r="BB60" s="5" t="s">
        <v>767</v>
      </c>
      <c r="BC60" s="5" t="s">
        <v>274</v>
      </c>
      <c r="BD60" s="5" t="s">
        <v>152</v>
      </c>
      <c r="BE60" s="5" t="s">
        <v>211</v>
      </c>
      <c r="BL60" t="s">
        <v>107</v>
      </c>
      <c r="BM60" t="s">
        <v>130</v>
      </c>
      <c r="BN60" t="s">
        <v>130</v>
      </c>
      <c r="BP60" t="s">
        <v>131</v>
      </c>
      <c r="BQ60" t="s">
        <v>131</v>
      </c>
      <c r="BR60" t="s">
        <v>131</v>
      </c>
      <c r="BS60" t="s">
        <v>131</v>
      </c>
      <c r="BT60" t="s">
        <v>131</v>
      </c>
      <c r="BU60" t="s">
        <v>131</v>
      </c>
      <c r="BV60" t="s">
        <v>131</v>
      </c>
      <c r="BW60" t="s">
        <v>131</v>
      </c>
      <c r="BX60" t="s">
        <v>131</v>
      </c>
      <c r="BY60" t="s">
        <v>131</v>
      </c>
      <c r="BZ60" t="s">
        <v>131</v>
      </c>
      <c r="CA60" t="s">
        <v>131</v>
      </c>
      <c r="CB60" t="s">
        <v>131</v>
      </c>
      <c r="CC60" t="s">
        <v>131</v>
      </c>
      <c r="CD60" t="s">
        <v>131</v>
      </c>
      <c r="CE60" s="5" t="s">
        <v>670</v>
      </c>
      <c r="CF60" t="s">
        <v>131</v>
      </c>
      <c r="CG60" s="5" t="s">
        <v>670</v>
      </c>
      <c r="CH60" s="5" t="s">
        <v>233</v>
      </c>
      <c r="CI60" t="s">
        <v>131</v>
      </c>
      <c r="CJ60" s="5" t="s">
        <v>233</v>
      </c>
      <c r="CK60" s="5" t="s">
        <v>731</v>
      </c>
      <c r="CL60" t="s">
        <v>131</v>
      </c>
      <c r="CM60" s="5" t="s">
        <v>731</v>
      </c>
      <c r="CN60" s="25" t="s">
        <v>111</v>
      </c>
      <c r="CO60" t="s">
        <v>291</v>
      </c>
      <c r="CP60" s="5" t="s">
        <v>1025</v>
      </c>
      <c r="CQ60" s="5" t="s">
        <v>1026</v>
      </c>
      <c r="CR60" s="5" t="s">
        <v>1027</v>
      </c>
      <c r="CS60" s="5" t="s">
        <v>157</v>
      </c>
      <c r="CT60" s="5" t="s">
        <v>157</v>
      </c>
      <c r="CU60" t="s">
        <v>143</v>
      </c>
      <c r="CV60" t="s">
        <v>560</v>
      </c>
      <c r="CW60" s="5" t="s">
        <v>154</v>
      </c>
      <c r="CY60" s="5" t="s">
        <v>1028</v>
      </c>
      <c r="CZ60" s="5" t="s">
        <v>157</v>
      </c>
      <c r="DA60" s="5" t="s">
        <v>157</v>
      </c>
      <c r="DB60" s="5" t="s">
        <v>211</v>
      </c>
      <c r="DC60" t="s">
        <v>32</v>
      </c>
      <c r="DD60" s="5" t="s">
        <v>1026</v>
      </c>
      <c r="DE60" s="5" t="s">
        <v>1029</v>
      </c>
      <c r="DF60" t="s">
        <v>31</v>
      </c>
      <c r="DG60" s="5" t="s">
        <v>155</v>
      </c>
      <c r="DH60" s="5" t="s">
        <v>155</v>
      </c>
      <c r="DI60" t="s">
        <v>30</v>
      </c>
      <c r="DJ60" s="5" t="s">
        <v>155</v>
      </c>
      <c r="DK60" s="5" t="s">
        <v>155</v>
      </c>
      <c r="DL60" t="s">
        <v>110</v>
      </c>
      <c r="DM60" t="s">
        <v>286</v>
      </c>
      <c r="DN60" s="5" t="s">
        <v>1030</v>
      </c>
      <c r="DO60" s="5" t="s">
        <v>1031</v>
      </c>
      <c r="DP60" s="5" t="s">
        <v>211</v>
      </c>
      <c r="DQ60" s="5" t="s">
        <v>198</v>
      </c>
      <c r="DR60" s="5" t="s">
        <v>198</v>
      </c>
      <c r="DS60" t="s">
        <v>32</v>
      </c>
      <c r="DT60" s="5" t="s">
        <v>155</v>
      </c>
      <c r="DU60" s="5" t="s">
        <v>155</v>
      </c>
      <c r="DV60" t="s">
        <v>31</v>
      </c>
      <c r="DW60" s="5" t="s">
        <v>1031</v>
      </c>
      <c r="DX60" s="5" t="s">
        <v>1032</v>
      </c>
      <c r="DY60" t="s">
        <v>30</v>
      </c>
      <c r="DZ60" s="5" t="s">
        <v>155</v>
      </c>
      <c r="EA60" s="5" t="s">
        <v>155</v>
      </c>
      <c r="EB60" t="s">
        <v>112</v>
      </c>
      <c r="EC60" t="s">
        <v>276</v>
      </c>
      <c r="ED60" s="5" t="s">
        <v>1033</v>
      </c>
      <c r="EE60" s="5" t="s">
        <v>1034</v>
      </c>
      <c r="EF60" s="5" t="s">
        <v>211</v>
      </c>
      <c r="EG60" s="5" t="s">
        <v>16</v>
      </c>
      <c r="EH60" s="5" t="s">
        <v>198</v>
      </c>
      <c r="EI60" t="s">
        <v>32</v>
      </c>
      <c r="EJ60" s="5" t="s">
        <v>155</v>
      </c>
      <c r="EK60" s="5" t="s">
        <v>155</v>
      </c>
      <c r="EL60" t="s">
        <v>31</v>
      </c>
      <c r="EM60" s="5" t="s">
        <v>1034</v>
      </c>
      <c r="EN60" s="5" t="s">
        <v>1035</v>
      </c>
      <c r="EO60" t="s">
        <v>30</v>
      </c>
      <c r="EP60" s="5" t="s">
        <v>155</v>
      </c>
      <c r="EQ60" s="5" t="s">
        <v>155</v>
      </c>
    </row>
    <row r="61" spans="1:147" ht="15" customHeight="1">
      <c r="A61" s="9" t="s">
        <v>158</v>
      </c>
      <c r="B61" s="3" t="s">
        <v>922</v>
      </c>
      <c r="C61" t="s">
        <v>382</v>
      </c>
      <c r="D61" s="5"/>
      <c r="E61" t="s">
        <v>117</v>
      </c>
      <c r="F61" s="4" t="s">
        <v>1036</v>
      </c>
      <c r="G61" s="5" t="s">
        <v>159</v>
      </c>
      <c r="K61" t="s">
        <v>106</v>
      </c>
      <c r="O61" s="5" t="s">
        <v>196</v>
      </c>
      <c r="R61" s="5" t="s">
        <v>159</v>
      </c>
      <c r="T61" t="s">
        <v>121</v>
      </c>
      <c r="U61" t="s">
        <v>121</v>
      </c>
      <c r="V61" t="s">
        <v>121</v>
      </c>
      <c r="W61" t="s">
        <v>121</v>
      </c>
      <c r="X61" s="5" t="s">
        <v>206</v>
      </c>
      <c r="Y61" s="5" t="s">
        <v>198</v>
      </c>
      <c r="Z61" t="s">
        <v>121</v>
      </c>
      <c r="AA61" t="s">
        <v>121</v>
      </c>
      <c r="AB61" t="s">
        <v>121</v>
      </c>
      <c r="AC61" t="s">
        <v>121</v>
      </c>
      <c r="AJ61" s="5" t="s">
        <v>154</v>
      </c>
      <c r="AQ61" t="s">
        <v>107</v>
      </c>
      <c r="AS61" t="s">
        <v>108</v>
      </c>
      <c r="AT61" s="5" t="s">
        <v>152</v>
      </c>
      <c r="AU61" s="5" t="s">
        <v>213</v>
      </c>
      <c r="AV61" s="5" t="s">
        <v>210</v>
      </c>
      <c r="AW61" s="5" t="s">
        <v>155</v>
      </c>
      <c r="AX61" t="s">
        <v>109</v>
      </c>
      <c r="AY61" s="5" t="s">
        <v>1037</v>
      </c>
      <c r="AZ61" s="5" t="s">
        <v>151</v>
      </c>
      <c r="BA61" s="5" t="s">
        <v>323</v>
      </c>
      <c r="BB61" s="5" t="s">
        <v>215</v>
      </c>
      <c r="BC61" s="5" t="s">
        <v>210</v>
      </c>
      <c r="BD61" s="5" t="s">
        <v>820</v>
      </c>
      <c r="BE61" s="5" t="s">
        <v>1038</v>
      </c>
      <c r="BF61" t="s">
        <v>130</v>
      </c>
      <c r="BG61" t="s">
        <v>130</v>
      </c>
      <c r="BH61" t="s">
        <v>130</v>
      </c>
      <c r="BI61" t="s">
        <v>130</v>
      </c>
      <c r="BJ61" t="s">
        <v>130</v>
      </c>
      <c r="BK61" t="s">
        <v>130</v>
      </c>
      <c r="BL61" t="s">
        <v>107</v>
      </c>
      <c r="BM61" t="s">
        <v>130</v>
      </c>
      <c r="BN61" t="s">
        <v>130</v>
      </c>
      <c r="BP61" t="s">
        <v>131</v>
      </c>
      <c r="BQ61" t="s">
        <v>131</v>
      </c>
      <c r="BR61" t="s">
        <v>131</v>
      </c>
      <c r="BS61" t="s">
        <v>131</v>
      </c>
      <c r="BT61" t="s">
        <v>131</v>
      </c>
      <c r="BU61" t="s">
        <v>131</v>
      </c>
      <c r="BV61" t="s">
        <v>131</v>
      </c>
      <c r="BW61" t="s">
        <v>131</v>
      </c>
      <c r="BX61" t="s">
        <v>131</v>
      </c>
      <c r="BY61" s="5" t="s">
        <v>1039</v>
      </c>
      <c r="BZ61" t="s">
        <v>131</v>
      </c>
      <c r="CA61" s="5" t="s">
        <v>1039</v>
      </c>
      <c r="CB61" t="s">
        <v>131</v>
      </c>
      <c r="CC61" t="s">
        <v>131</v>
      </c>
      <c r="CD61" t="s">
        <v>131</v>
      </c>
      <c r="CE61" s="5" t="s">
        <v>1040</v>
      </c>
      <c r="CF61" s="5" t="s">
        <v>154</v>
      </c>
      <c r="CG61" s="5" t="s">
        <v>1041</v>
      </c>
      <c r="CH61" t="s">
        <v>131</v>
      </c>
      <c r="CI61" t="s">
        <v>131</v>
      </c>
      <c r="CJ61" t="s">
        <v>131</v>
      </c>
      <c r="CK61" t="s">
        <v>131</v>
      </c>
      <c r="CL61" t="s">
        <v>131</v>
      </c>
      <c r="CM61" t="s">
        <v>131</v>
      </c>
      <c r="CN61" s="25" t="s">
        <v>110</v>
      </c>
      <c r="CO61" t="s">
        <v>286</v>
      </c>
      <c r="CP61" s="5" t="s">
        <v>1042</v>
      </c>
      <c r="CQ61" s="5" t="s">
        <v>1043</v>
      </c>
      <c r="CR61" s="5" t="s">
        <v>1037</v>
      </c>
      <c r="CS61" s="5" t="s">
        <v>198</v>
      </c>
      <c r="CT61" s="5" t="s">
        <v>198</v>
      </c>
      <c r="DB61" s="5" t="s">
        <v>1037</v>
      </c>
      <c r="DC61" t="s">
        <v>31</v>
      </c>
      <c r="DD61" s="5" t="s">
        <v>1043</v>
      </c>
      <c r="DE61" s="5" t="s">
        <v>1044</v>
      </c>
      <c r="DF61" t="s">
        <v>28</v>
      </c>
      <c r="DG61" s="5" t="s">
        <v>155</v>
      </c>
      <c r="DH61" s="5" t="s">
        <v>155</v>
      </c>
      <c r="DI61" t="s">
        <v>130</v>
      </c>
      <c r="DY61" t="s">
        <v>130</v>
      </c>
      <c r="EO61" t="s">
        <v>130</v>
      </c>
    </row>
    <row r="62" spans="1:147">
      <c r="A62" s="9" t="s">
        <v>158</v>
      </c>
      <c r="B62" s="3" t="s">
        <v>775</v>
      </c>
      <c r="C62" t="s">
        <v>874</v>
      </c>
      <c r="D62" s="5"/>
      <c r="E62" t="s">
        <v>105</v>
      </c>
      <c r="F62" s="4" t="s">
        <v>473</v>
      </c>
      <c r="H62" s="5" t="s">
        <v>159</v>
      </c>
      <c r="I62" s="5" t="s">
        <v>159</v>
      </c>
      <c r="K62" t="s">
        <v>106</v>
      </c>
      <c r="L62" s="5" t="s">
        <v>196</v>
      </c>
      <c r="O62" s="5" t="s">
        <v>159</v>
      </c>
      <c r="Q62" s="5" t="s">
        <v>195</v>
      </c>
      <c r="T62" s="5" t="s">
        <v>213</v>
      </c>
      <c r="U62" s="5" t="s">
        <v>224</v>
      </c>
      <c r="V62" t="s">
        <v>121</v>
      </c>
      <c r="W62" s="5" t="s">
        <v>198</v>
      </c>
      <c r="X62" t="s">
        <v>121</v>
      </c>
      <c r="Y62" t="s">
        <v>121</v>
      </c>
      <c r="Z62" s="5" t="s">
        <v>253</v>
      </c>
      <c r="AA62" s="5" t="s">
        <v>434</v>
      </c>
      <c r="AB62" t="s">
        <v>121</v>
      </c>
      <c r="AC62" t="s">
        <v>121</v>
      </c>
      <c r="AD62" s="5" t="s">
        <v>272</v>
      </c>
      <c r="AQ62" t="s">
        <v>107</v>
      </c>
      <c r="AS62" t="s">
        <v>108</v>
      </c>
      <c r="AT62" s="5" t="s">
        <v>152</v>
      </c>
      <c r="AU62" s="5" t="s">
        <v>153</v>
      </c>
      <c r="AV62" s="5" t="s">
        <v>18</v>
      </c>
      <c r="AW62" s="5" t="s">
        <v>155</v>
      </c>
      <c r="AX62" t="s">
        <v>109</v>
      </c>
      <c r="AY62" s="5" t="s">
        <v>611</v>
      </c>
      <c r="AZ62" s="5" t="s">
        <v>151</v>
      </c>
      <c r="BA62" s="5" t="s">
        <v>151</v>
      </c>
      <c r="BB62" s="5" t="s">
        <v>325</v>
      </c>
      <c r="BC62" s="5" t="s">
        <v>18</v>
      </c>
      <c r="BD62" s="5" t="s">
        <v>17</v>
      </c>
      <c r="BE62" s="5" t="s">
        <v>9</v>
      </c>
      <c r="BP62" s="5" t="s">
        <v>1045</v>
      </c>
      <c r="BQ62" s="5" t="s">
        <v>272</v>
      </c>
      <c r="BR62" s="5" t="s">
        <v>1046</v>
      </c>
      <c r="BS62" t="s">
        <v>131</v>
      </c>
      <c r="BT62" t="s">
        <v>131</v>
      </c>
      <c r="BU62" t="s">
        <v>131</v>
      </c>
      <c r="BV62" t="s">
        <v>131</v>
      </c>
      <c r="BW62" t="s">
        <v>131</v>
      </c>
      <c r="BX62" t="s">
        <v>131</v>
      </c>
      <c r="BY62" s="5" t="s">
        <v>231</v>
      </c>
      <c r="BZ62" t="s">
        <v>131</v>
      </c>
      <c r="CA62" s="5" t="s">
        <v>231</v>
      </c>
      <c r="CB62" t="s">
        <v>131</v>
      </c>
      <c r="CC62" t="s">
        <v>131</v>
      </c>
      <c r="CD62" t="s">
        <v>131</v>
      </c>
      <c r="CE62" t="s">
        <v>131</v>
      </c>
      <c r="CF62" t="s">
        <v>131</v>
      </c>
      <c r="CG62" t="s">
        <v>131</v>
      </c>
      <c r="CH62" s="5" t="s">
        <v>1047</v>
      </c>
      <c r="CI62" t="s">
        <v>131</v>
      </c>
      <c r="CJ62" s="5" t="s">
        <v>1047</v>
      </c>
      <c r="CK62" t="s">
        <v>131</v>
      </c>
      <c r="CL62" t="s">
        <v>131</v>
      </c>
      <c r="CM62" t="s">
        <v>131</v>
      </c>
      <c r="CN62" s="25" t="s">
        <v>137</v>
      </c>
      <c r="CO62" t="s">
        <v>330</v>
      </c>
      <c r="CP62" s="5" t="s">
        <v>644</v>
      </c>
      <c r="CR62" s="5" t="s">
        <v>1048</v>
      </c>
      <c r="CS62" s="5" t="s">
        <v>151</v>
      </c>
      <c r="CT62" t="s">
        <v>875</v>
      </c>
      <c r="CW62" s="5" t="s">
        <v>646</v>
      </c>
      <c r="CY62" s="5" t="s">
        <v>1049</v>
      </c>
      <c r="CZ62" s="5" t="s">
        <v>151</v>
      </c>
      <c r="DA62" t="s">
        <v>140</v>
      </c>
      <c r="DB62" s="5" t="s">
        <v>1050</v>
      </c>
      <c r="DC62" t="s">
        <v>28</v>
      </c>
      <c r="DD62" s="5" t="s">
        <v>649</v>
      </c>
      <c r="DE62" s="5" t="s">
        <v>650</v>
      </c>
      <c r="DF62" t="s">
        <v>25</v>
      </c>
      <c r="DG62" s="5" t="s">
        <v>1051</v>
      </c>
      <c r="DH62" s="5" t="s">
        <v>1052</v>
      </c>
      <c r="DI62" t="s">
        <v>30</v>
      </c>
      <c r="DJ62" s="5" t="s">
        <v>155</v>
      </c>
      <c r="DK62" s="5" t="s">
        <v>155</v>
      </c>
      <c r="DL62" t="s">
        <v>1146</v>
      </c>
      <c r="DM62" t="s">
        <v>331</v>
      </c>
      <c r="DN62" s="5" t="s">
        <v>1053</v>
      </c>
      <c r="DP62" s="5" t="s">
        <v>366</v>
      </c>
      <c r="DQ62" s="5" t="s">
        <v>151</v>
      </c>
      <c r="DR62" s="5" t="s">
        <v>151</v>
      </c>
      <c r="DS62" t="s">
        <v>28</v>
      </c>
      <c r="DT62" s="5" t="s">
        <v>155</v>
      </c>
      <c r="DU62" s="5" t="s">
        <v>155</v>
      </c>
      <c r="DV62" t="s">
        <v>25</v>
      </c>
      <c r="DW62" s="5" t="s">
        <v>1053</v>
      </c>
      <c r="DX62" s="5" t="s">
        <v>1054</v>
      </c>
      <c r="DY62" t="s">
        <v>30</v>
      </c>
      <c r="DZ62" s="5" t="s">
        <v>155</v>
      </c>
      <c r="EA62" s="5" t="s">
        <v>155</v>
      </c>
      <c r="EB62" t="s">
        <v>1146</v>
      </c>
      <c r="EC62" t="s">
        <v>332</v>
      </c>
      <c r="ED62" s="5" t="s">
        <v>1053</v>
      </c>
      <c r="EF62" s="5" t="s">
        <v>1055</v>
      </c>
      <c r="EG62" s="5" t="s">
        <v>16</v>
      </c>
      <c r="EH62" s="5" t="s">
        <v>16</v>
      </c>
      <c r="EI62" t="s">
        <v>28</v>
      </c>
      <c r="EJ62" s="5" t="s">
        <v>155</v>
      </c>
      <c r="EK62" s="5" t="s">
        <v>155</v>
      </c>
      <c r="EL62" t="s">
        <v>25</v>
      </c>
      <c r="EM62" s="5" t="s">
        <v>1053</v>
      </c>
      <c r="EN62" s="5" t="s">
        <v>1054</v>
      </c>
      <c r="EO62" t="s">
        <v>30</v>
      </c>
      <c r="EP62" s="5" t="s">
        <v>155</v>
      </c>
      <c r="EQ62" s="5" t="s">
        <v>155</v>
      </c>
    </row>
    <row r="63" spans="1:147" ht="48">
      <c r="A63" s="9" t="s">
        <v>158</v>
      </c>
      <c r="B63" s="3" t="s">
        <v>923</v>
      </c>
      <c r="C63" t="s">
        <v>877</v>
      </c>
      <c r="D63" s="5"/>
      <c r="E63" t="s">
        <v>105</v>
      </c>
      <c r="F63" s="4" t="s">
        <v>1056</v>
      </c>
      <c r="J63" s="5" t="s">
        <v>159</v>
      </c>
      <c r="K63" t="s">
        <v>106</v>
      </c>
      <c r="L63" s="5" t="s">
        <v>159</v>
      </c>
      <c r="M63" s="5" t="s">
        <v>196</v>
      </c>
      <c r="R63" s="5" t="s">
        <v>195</v>
      </c>
      <c r="T63" t="s">
        <v>121</v>
      </c>
      <c r="U63" t="s">
        <v>121</v>
      </c>
      <c r="V63" s="5" t="s">
        <v>9</v>
      </c>
      <c r="W63" s="5" t="s">
        <v>151</v>
      </c>
      <c r="X63" s="5" t="s">
        <v>205</v>
      </c>
      <c r="Y63" s="5" t="s">
        <v>157</v>
      </c>
      <c r="Z63" t="s">
        <v>121</v>
      </c>
      <c r="AA63" t="s">
        <v>121</v>
      </c>
      <c r="AB63" t="s">
        <v>121</v>
      </c>
      <c r="AC63" t="s">
        <v>121</v>
      </c>
      <c r="AE63" s="5" t="s">
        <v>1057</v>
      </c>
      <c r="AQ63" t="s">
        <v>107</v>
      </c>
      <c r="AS63" t="s">
        <v>108</v>
      </c>
      <c r="AT63" s="5" t="s">
        <v>627</v>
      </c>
      <c r="AU63" s="5" t="s">
        <v>17</v>
      </c>
      <c r="AV63" s="5" t="s">
        <v>18</v>
      </c>
      <c r="AW63" s="5" t="s">
        <v>155</v>
      </c>
      <c r="AX63" t="s">
        <v>109</v>
      </c>
      <c r="AY63" s="5" t="s">
        <v>214</v>
      </c>
      <c r="AZ63" s="19" t="s">
        <v>878</v>
      </c>
      <c r="BA63" s="5" t="s">
        <v>323</v>
      </c>
      <c r="BB63" s="5" t="s">
        <v>367</v>
      </c>
      <c r="BC63" s="5" t="s">
        <v>18</v>
      </c>
      <c r="BD63" s="5" t="s">
        <v>152</v>
      </c>
      <c r="BE63" s="5" t="s">
        <v>211</v>
      </c>
      <c r="BF63" t="s">
        <v>879</v>
      </c>
      <c r="BG63" t="s">
        <v>879</v>
      </c>
      <c r="BH63" t="s">
        <v>879</v>
      </c>
      <c r="BI63" t="s">
        <v>879</v>
      </c>
      <c r="BJ63" t="s">
        <v>130</v>
      </c>
      <c r="BK63" t="s">
        <v>130</v>
      </c>
      <c r="BL63" t="s">
        <v>879</v>
      </c>
      <c r="BM63" t="s">
        <v>130</v>
      </c>
      <c r="BN63" t="s">
        <v>130</v>
      </c>
      <c r="BO63" t="s">
        <v>879</v>
      </c>
      <c r="BP63" s="5" t="s">
        <v>1058</v>
      </c>
      <c r="BQ63" t="s">
        <v>131</v>
      </c>
      <c r="BR63" s="5" t="s">
        <v>1058</v>
      </c>
      <c r="BS63" s="5" t="s">
        <v>1059</v>
      </c>
      <c r="BT63" s="5" t="s">
        <v>1057</v>
      </c>
      <c r="BU63" s="5" t="s">
        <v>1060</v>
      </c>
      <c r="BV63" t="s">
        <v>131</v>
      </c>
      <c r="BW63" t="s">
        <v>131</v>
      </c>
      <c r="BX63" t="s">
        <v>131</v>
      </c>
      <c r="BY63" t="s">
        <v>131</v>
      </c>
      <c r="BZ63" t="s">
        <v>131</v>
      </c>
      <c r="CA63" t="s">
        <v>131</v>
      </c>
      <c r="CB63" t="s">
        <v>131</v>
      </c>
      <c r="CC63" t="s">
        <v>131</v>
      </c>
      <c r="CD63" t="s">
        <v>131</v>
      </c>
      <c r="CE63" s="5" t="s">
        <v>793</v>
      </c>
      <c r="CF63" t="s">
        <v>131</v>
      </c>
      <c r="CG63" s="5" t="s">
        <v>793</v>
      </c>
      <c r="CH63" t="s">
        <v>131</v>
      </c>
      <c r="CI63" t="s">
        <v>131</v>
      </c>
      <c r="CJ63" t="s">
        <v>131</v>
      </c>
      <c r="CK63" t="s">
        <v>131</v>
      </c>
      <c r="CL63" t="s">
        <v>131</v>
      </c>
      <c r="CM63" t="s">
        <v>131</v>
      </c>
      <c r="CN63" s="25" t="s">
        <v>110</v>
      </c>
      <c r="CO63" t="s">
        <v>286</v>
      </c>
      <c r="CP63" s="5" t="s">
        <v>1061</v>
      </c>
      <c r="CQ63" s="5" t="s">
        <v>1062</v>
      </c>
      <c r="CR63" s="5" t="s">
        <v>1063</v>
      </c>
      <c r="CS63" s="5" t="s">
        <v>157</v>
      </c>
      <c r="CT63" s="5" t="s">
        <v>157</v>
      </c>
      <c r="CU63" t="s">
        <v>143</v>
      </c>
      <c r="CV63" t="s">
        <v>560</v>
      </c>
      <c r="CW63" s="5" t="s">
        <v>1064</v>
      </c>
      <c r="CY63" s="5" t="s">
        <v>1065</v>
      </c>
      <c r="CZ63" s="5" t="s">
        <v>157</v>
      </c>
      <c r="DA63" s="5" t="s">
        <v>157</v>
      </c>
      <c r="DB63" s="5" t="s">
        <v>214</v>
      </c>
      <c r="DC63" t="s">
        <v>25</v>
      </c>
      <c r="DD63" s="5" t="s">
        <v>1064</v>
      </c>
      <c r="DE63" s="5" t="s">
        <v>1066</v>
      </c>
      <c r="DF63" t="s">
        <v>26</v>
      </c>
      <c r="DG63" s="5" t="s">
        <v>1064</v>
      </c>
      <c r="DH63" s="5" t="s">
        <v>1067</v>
      </c>
      <c r="DI63" t="s">
        <v>31</v>
      </c>
      <c r="DJ63" s="5" t="s">
        <v>1062</v>
      </c>
      <c r="DK63" s="5" t="s">
        <v>1068</v>
      </c>
      <c r="DL63" t="s">
        <v>137</v>
      </c>
      <c r="DM63" t="s">
        <v>330</v>
      </c>
      <c r="DN63" s="5" t="s">
        <v>1069</v>
      </c>
      <c r="DP63" s="5" t="s">
        <v>1070</v>
      </c>
      <c r="DQ63" s="5" t="s">
        <v>767</v>
      </c>
      <c r="DR63" t="s">
        <v>140</v>
      </c>
      <c r="DS63" t="s">
        <v>25</v>
      </c>
      <c r="DT63" s="5" t="s">
        <v>1071</v>
      </c>
      <c r="DU63" s="5" t="s">
        <v>1072</v>
      </c>
      <c r="DV63" t="s">
        <v>26</v>
      </c>
      <c r="DW63" s="5" t="s">
        <v>1071</v>
      </c>
      <c r="DX63" s="5" t="s">
        <v>1073</v>
      </c>
      <c r="DY63" t="s">
        <v>31</v>
      </c>
      <c r="DZ63" s="5" t="s">
        <v>155</v>
      </c>
      <c r="EA63" s="5" t="s">
        <v>155</v>
      </c>
      <c r="EB63" t="s">
        <v>116</v>
      </c>
      <c r="EC63" t="s">
        <v>547</v>
      </c>
      <c r="ED63" s="5" t="s">
        <v>1064</v>
      </c>
      <c r="EF63" s="5" t="s">
        <v>1074</v>
      </c>
      <c r="EG63" s="5" t="s">
        <v>767</v>
      </c>
      <c r="EH63" t="s">
        <v>140</v>
      </c>
      <c r="EI63" t="s">
        <v>25</v>
      </c>
      <c r="EJ63" s="5" t="s">
        <v>1064</v>
      </c>
      <c r="EK63" s="5" t="s">
        <v>1066</v>
      </c>
      <c r="EL63" t="s">
        <v>26</v>
      </c>
      <c r="EM63" s="5" t="s">
        <v>1064</v>
      </c>
      <c r="EN63" s="5" t="s">
        <v>1067</v>
      </c>
      <c r="EO63" t="s">
        <v>31</v>
      </c>
      <c r="EP63" s="5" t="s">
        <v>155</v>
      </c>
      <c r="EQ63" s="5" t="s">
        <v>155</v>
      </c>
    </row>
    <row r="64" spans="1:147">
      <c r="A64" s="9" t="s">
        <v>158</v>
      </c>
      <c r="B64" s="3" t="s">
        <v>218</v>
      </c>
      <c r="C64" t="s">
        <v>881</v>
      </c>
      <c r="D64" s="5"/>
      <c r="E64" t="s">
        <v>105</v>
      </c>
      <c r="F64" s="4" t="s">
        <v>1075</v>
      </c>
      <c r="J64" s="5" t="s">
        <v>159</v>
      </c>
      <c r="K64" t="s">
        <v>107</v>
      </c>
      <c r="L64" s="5" t="s">
        <v>159</v>
      </c>
      <c r="N64" s="5" t="s">
        <v>195</v>
      </c>
      <c r="R64" s="5" t="s">
        <v>196</v>
      </c>
      <c r="T64" t="s">
        <v>121</v>
      </c>
      <c r="U64" t="s">
        <v>121</v>
      </c>
      <c r="V64" s="5" t="s">
        <v>968</v>
      </c>
      <c r="W64" s="5" t="s">
        <v>151</v>
      </c>
      <c r="X64" s="5" t="s">
        <v>154</v>
      </c>
      <c r="Y64" s="5" t="s">
        <v>198</v>
      </c>
      <c r="Z64" t="s">
        <v>121</v>
      </c>
      <c r="AA64" t="s">
        <v>121</v>
      </c>
      <c r="AB64" t="s">
        <v>121</v>
      </c>
      <c r="AC64" t="s">
        <v>121</v>
      </c>
      <c r="AF64" s="5" t="s">
        <v>610</v>
      </c>
      <c r="AI64" s="5" t="s">
        <v>491</v>
      </c>
      <c r="AQ64" t="s">
        <v>107</v>
      </c>
      <c r="AS64" t="s">
        <v>108</v>
      </c>
      <c r="AT64" s="5" t="s">
        <v>214</v>
      </c>
      <c r="AU64" s="5" t="s">
        <v>197</v>
      </c>
      <c r="AV64" s="5" t="s">
        <v>328</v>
      </c>
      <c r="AW64" s="5" t="s">
        <v>155</v>
      </c>
      <c r="AX64" t="s">
        <v>109</v>
      </c>
      <c r="AY64" s="5" t="s">
        <v>446</v>
      </c>
      <c r="AZ64" s="5" t="s">
        <v>201</v>
      </c>
      <c r="BA64" s="5" t="s">
        <v>323</v>
      </c>
      <c r="BB64" s="5" t="s">
        <v>422</v>
      </c>
      <c r="BC64" s="5" t="s">
        <v>328</v>
      </c>
      <c r="BD64" s="5" t="s">
        <v>611</v>
      </c>
      <c r="BE64" s="5" t="s">
        <v>968</v>
      </c>
      <c r="BG64" t="s">
        <v>107</v>
      </c>
      <c r="BI64" t="s">
        <v>107</v>
      </c>
      <c r="BJ64" t="s">
        <v>130</v>
      </c>
      <c r="BK64" t="s">
        <v>130</v>
      </c>
      <c r="BN64" t="s">
        <v>130</v>
      </c>
      <c r="BO64" t="s">
        <v>130</v>
      </c>
      <c r="BP64" s="5" t="s">
        <v>1076</v>
      </c>
      <c r="BQ64" t="s">
        <v>131</v>
      </c>
      <c r="BR64" s="5" t="s">
        <v>1076</v>
      </c>
      <c r="BS64" t="s">
        <v>131</v>
      </c>
      <c r="BT64" t="s">
        <v>131</v>
      </c>
      <c r="BU64" t="s">
        <v>131</v>
      </c>
      <c r="BV64" s="5" t="s">
        <v>1077</v>
      </c>
      <c r="BW64" s="5" t="s">
        <v>610</v>
      </c>
      <c r="BX64" s="5" t="s">
        <v>1078</v>
      </c>
      <c r="BY64" t="s">
        <v>131</v>
      </c>
      <c r="BZ64" t="s">
        <v>131</v>
      </c>
      <c r="CA64" t="s">
        <v>131</v>
      </c>
      <c r="CB64" t="s">
        <v>131</v>
      </c>
      <c r="CC64" t="s">
        <v>131</v>
      </c>
      <c r="CD64" t="s">
        <v>131</v>
      </c>
      <c r="CE64" s="5" t="s">
        <v>1079</v>
      </c>
      <c r="CF64" s="5" t="s">
        <v>491</v>
      </c>
      <c r="CG64" t="s">
        <v>148</v>
      </c>
      <c r="CH64" t="s">
        <v>131</v>
      </c>
      <c r="CI64" t="s">
        <v>131</v>
      </c>
      <c r="CJ64" t="s">
        <v>131</v>
      </c>
      <c r="CK64" t="s">
        <v>131</v>
      </c>
      <c r="CL64" t="s">
        <v>131</v>
      </c>
      <c r="CM64" t="s">
        <v>131</v>
      </c>
      <c r="CN64" s="25" t="s">
        <v>137</v>
      </c>
      <c r="CO64" t="s">
        <v>330</v>
      </c>
      <c r="CP64" s="5" t="s">
        <v>1080</v>
      </c>
      <c r="CR64" s="5" t="s">
        <v>1081</v>
      </c>
      <c r="CS64" s="5" t="s">
        <v>844</v>
      </c>
      <c r="CT64" t="s">
        <v>140</v>
      </c>
      <c r="CU64" s="26" t="s">
        <v>133</v>
      </c>
      <c r="CV64" t="s">
        <v>403</v>
      </c>
      <c r="CW64" s="5" t="s">
        <v>1081</v>
      </c>
      <c r="CY64" s="5" t="s">
        <v>1082</v>
      </c>
      <c r="CZ64" s="5" t="s">
        <v>844</v>
      </c>
      <c r="DA64" t="s">
        <v>140</v>
      </c>
      <c r="DB64" s="5" t="s">
        <v>1083</v>
      </c>
      <c r="DC64" t="s">
        <v>25</v>
      </c>
      <c r="DD64" s="5" t="s">
        <v>1084</v>
      </c>
      <c r="DE64" s="5" t="s">
        <v>1085</v>
      </c>
      <c r="DF64" t="s">
        <v>31</v>
      </c>
      <c r="DG64" s="5" t="s">
        <v>155</v>
      </c>
      <c r="DH64" s="5" t="s">
        <v>155</v>
      </c>
      <c r="DI64" t="s">
        <v>27</v>
      </c>
      <c r="DJ64" s="5" t="s">
        <v>1084</v>
      </c>
      <c r="DK64" s="5" t="s">
        <v>1086</v>
      </c>
      <c r="DL64" t="s">
        <v>1146</v>
      </c>
      <c r="DM64" t="s">
        <v>331</v>
      </c>
      <c r="DN64" s="5" t="s">
        <v>1087</v>
      </c>
      <c r="DP64" s="5" t="s">
        <v>1088</v>
      </c>
      <c r="DQ64" s="5" t="s">
        <v>324</v>
      </c>
      <c r="DR64" s="5" t="s">
        <v>324</v>
      </c>
      <c r="DS64" t="s">
        <v>25</v>
      </c>
      <c r="DT64" s="5" t="s">
        <v>1087</v>
      </c>
      <c r="DU64" s="5" t="s">
        <v>1089</v>
      </c>
      <c r="DV64" t="s">
        <v>31</v>
      </c>
      <c r="DW64" s="5" t="s">
        <v>155</v>
      </c>
      <c r="DX64" s="5" t="s">
        <v>155</v>
      </c>
      <c r="DY64" t="s">
        <v>27</v>
      </c>
      <c r="DZ64" s="5" t="s">
        <v>1087</v>
      </c>
      <c r="EA64" s="5" t="s">
        <v>1090</v>
      </c>
      <c r="EB64" t="s">
        <v>1146</v>
      </c>
      <c r="EC64" t="s">
        <v>332</v>
      </c>
      <c r="ED64" s="5" t="s">
        <v>1087</v>
      </c>
      <c r="EF64" s="5" t="s">
        <v>1091</v>
      </c>
      <c r="EG64" s="5" t="s">
        <v>16</v>
      </c>
      <c r="EH64" s="5" t="s">
        <v>16</v>
      </c>
      <c r="EI64" t="s">
        <v>25</v>
      </c>
      <c r="EJ64" s="5" t="s">
        <v>1087</v>
      </c>
      <c r="EK64" s="5" t="s">
        <v>1089</v>
      </c>
      <c r="EL64" t="s">
        <v>31</v>
      </c>
      <c r="EM64" s="5" t="s">
        <v>155</v>
      </c>
      <c r="EN64" s="5" t="s">
        <v>155</v>
      </c>
      <c r="EO64" t="s">
        <v>27</v>
      </c>
      <c r="EP64" s="5" t="s">
        <v>1087</v>
      </c>
      <c r="EQ64" s="5" t="s">
        <v>1090</v>
      </c>
    </row>
    <row r="65" spans="1:147">
      <c r="A65" s="9" t="s">
        <v>158</v>
      </c>
      <c r="B65" s="3" t="s">
        <v>695</v>
      </c>
      <c r="C65" t="s">
        <v>882</v>
      </c>
      <c r="D65" s="5"/>
      <c r="E65" t="s">
        <v>105</v>
      </c>
      <c r="F65" s="4" t="s">
        <v>1092</v>
      </c>
      <c r="H65" s="5" t="s">
        <v>159</v>
      </c>
      <c r="J65" s="5" t="s">
        <v>159</v>
      </c>
      <c r="K65" t="s">
        <v>106</v>
      </c>
      <c r="L65" s="5" t="s">
        <v>159</v>
      </c>
      <c r="M65" s="5" t="s">
        <v>195</v>
      </c>
      <c r="R65" s="5" t="s">
        <v>196</v>
      </c>
      <c r="T65" s="5" t="s">
        <v>9</v>
      </c>
      <c r="U65" t="s">
        <v>121</v>
      </c>
      <c r="V65" s="5" t="s">
        <v>9</v>
      </c>
      <c r="W65" s="5" t="s">
        <v>151</v>
      </c>
      <c r="X65" s="5" t="s">
        <v>200</v>
      </c>
      <c r="Y65" s="5" t="s">
        <v>198</v>
      </c>
      <c r="Z65" t="s">
        <v>121</v>
      </c>
      <c r="AA65" t="s">
        <v>121</v>
      </c>
      <c r="AB65" t="s">
        <v>121</v>
      </c>
      <c r="AC65" t="s">
        <v>121</v>
      </c>
      <c r="AQ65" t="s">
        <v>107</v>
      </c>
      <c r="AS65" t="s">
        <v>108</v>
      </c>
      <c r="AT65" s="5" t="s">
        <v>210</v>
      </c>
      <c r="AU65" s="5" t="s">
        <v>17</v>
      </c>
      <c r="AV65" s="5" t="s">
        <v>274</v>
      </c>
      <c r="AW65" s="5" t="s">
        <v>155</v>
      </c>
      <c r="AX65" t="s">
        <v>109</v>
      </c>
      <c r="AY65" s="5" t="s">
        <v>327</v>
      </c>
      <c r="AZ65" s="5" t="s">
        <v>924</v>
      </c>
      <c r="BA65" s="5" t="s">
        <v>924</v>
      </c>
      <c r="BB65" s="5" t="s">
        <v>367</v>
      </c>
      <c r="BC65" s="5" t="s">
        <v>274</v>
      </c>
      <c r="BD65" s="5" t="s">
        <v>207</v>
      </c>
      <c r="BE65" s="5" t="s">
        <v>153</v>
      </c>
      <c r="BJ65" t="s">
        <v>130</v>
      </c>
      <c r="BK65" t="s">
        <v>130</v>
      </c>
      <c r="BM65" t="s">
        <v>130</v>
      </c>
      <c r="BN65" t="s">
        <v>130</v>
      </c>
      <c r="BP65" s="5" t="s">
        <v>525</v>
      </c>
      <c r="BQ65" t="s">
        <v>131</v>
      </c>
      <c r="BR65" s="5" t="s">
        <v>525</v>
      </c>
      <c r="BS65" s="5" t="s">
        <v>1059</v>
      </c>
      <c r="BT65" t="s">
        <v>131</v>
      </c>
      <c r="BU65" s="5" t="s">
        <v>1059</v>
      </c>
      <c r="BV65" t="s">
        <v>131</v>
      </c>
      <c r="BW65" t="s">
        <v>131</v>
      </c>
      <c r="BX65" t="s">
        <v>131</v>
      </c>
      <c r="BY65" t="s">
        <v>131</v>
      </c>
      <c r="BZ65" t="s">
        <v>131</v>
      </c>
      <c r="CA65" t="s">
        <v>131</v>
      </c>
      <c r="CB65" t="s">
        <v>131</v>
      </c>
      <c r="CC65" t="s">
        <v>131</v>
      </c>
      <c r="CD65" t="s">
        <v>131</v>
      </c>
      <c r="CE65" s="5" t="s">
        <v>1093</v>
      </c>
      <c r="CF65" t="s">
        <v>131</v>
      </c>
      <c r="CG65" s="5" t="s">
        <v>1093</v>
      </c>
      <c r="CH65" t="s">
        <v>131</v>
      </c>
      <c r="CI65" t="s">
        <v>131</v>
      </c>
      <c r="CJ65" t="s">
        <v>131</v>
      </c>
      <c r="CK65" t="s">
        <v>131</v>
      </c>
      <c r="CL65" t="s">
        <v>131</v>
      </c>
      <c r="CM65" t="s">
        <v>131</v>
      </c>
      <c r="CN65" s="25" t="s">
        <v>115</v>
      </c>
      <c r="CO65" t="s">
        <v>333</v>
      </c>
      <c r="CP65" s="5" t="s">
        <v>1094</v>
      </c>
      <c r="CR65" s="5" t="s">
        <v>327</v>
      </c>
      <c r="CS65" s="5" t="s">
        <v>220</v>
      </c>
      <c r="CT65" s="5" t="s">
        <v>220</v>
      </c>
      <c r="DB65" s="5" t="s">
        <v>327</v>
      </c>
      <c r="DC65" t="s">
        <v>25</v>
      </c>
      <c r="DD65" s="5" t="s">
        <v>1094</v>
      </c>
      <c r="DE65" s="5" t="s">
        <v>1095</v>
      </c>
      <c r="DF65" t="s">
        <v>31</v>
      </c>
      <c r="DG65" s="5" t="s">
        <v>155</v>
      </c>
      <c r="DH65" s="5" t="s">
        <v>155</v>
      </c>
      <c r="DI65" t="s">
        <v>26</v>
      </c>
      <c r="DJ65" s="5" t="s">
        <v>1094</v>
      </c>
      <c r="DK65" s="5" t="s">
        <v>1096</v>
      </c>
      <c r="DL65" t="s">
        <v>1146</v>
      </c>
      <c r="DM65" t="s">
        <v>331</v>
      </c>
      <c r="DN65" s="5" t="s">
        <v>335</v>
      </c>
      <c r="DP65" s="5" t="s">
        <v>1097</v>
      </c>
      <c r="DQ65" s="5" t="s">
        <v>343</v>
      </c>
      <c r="DR65" s="5" t="s">
        <v>343</v>
      </c>
      <c r="DS65" t="s">
        <v>25</v>
      </c>
      <c r="DT65" s="5" t="s">
        <v>335</v>
      </c>
      <c r="DU65" s="5" t="s">
        <v>1098</v>
      </c>
      <c r="DV65" t="s">
        <v>31</v>
      </c>
      <c r="DW65" s="5" t="s">
        <v>155</v>
      </c>
      <c r="DX65" s="5" t="s">
        <v>155</v>
      </c>
      <c r="DY65" t="s">
        <v>26</v>
      </c>
      <c r="DZ65" s="5" t="s">
        <v>335</v>
      </c>
      <c r="EA65" s="5" t="s">
        <v>1099</v>
      </c>
      <c r="EB65" t="s">
        <v>1146</v>
      </c>
      <c r="EC65" t="s">
        <v>332</v>
      </c>
      <c r="ED65" s="5" t="s">
        <v>335</v>
      </c>
      <c r="EF65" s="5" t="s">
        <v>1100</v>
      </c>
      <c r="EG65" s="5" t="s">
        <v>16</v>
      </c>
      <c r="EH65" s="5" t="s">
        <v>16</v>
      </c>
      <c r="EI65" t="s">
        <v>25</v>
      </c>
      <c r="EJ65" s="5" t="s">
        <v>335</v>
      </c>
      <c r="EK65" s="5" t="s">
        <v>1098</v>
      </c>
      <c r="EL65" t="s">
        <v>31</v>
      </c>
      <c r="EM65" s="5" t="s">
        <v>155</v>
      </c>
      <c r="EN65" s="5" t="s">
        <v>155</v>
      </c>
      <c r="EO65" t="s">
        <v>26</v>
      </c>
      <c r="EP65" s="5" t="s">
        <v>335</v>
      </c>
      <c r="EQ65" s="5" t="s">
        <v>1099</v>
      </c>
    </row>
    <row r="66" spans="1:147">
      <c r="A66" s="9" t="s">
        <v>158</v>
      </c>
      <c r="B66" s="3" t="s">
        <v>220</v>
      </c>
      <c r="C66" t="s">
        <v>877</v>
      </c>
      <c r="D66" s="5"/>
      <c r="E66" t="s">
        <v>105</v>
      </c>
      <c r="F66" s="4" t="s">
        <v>1101</v>
      </c>
      <c r="H66" s="5" t="s">
        <v>159</v>
      </c>
      <c r="J66" s="5" t="s">
        <v>159</v>
      </c>
      <c r="K66" t="s">
        <v>106</v>
      </c>
      <c r="L66" s="5" t="s">
        <v>159</v>
      </c>
      <c r="M66" s="5" t="s">
        <v>195</v>
      </c>
      <c r="R66" s="5" t="s">
        <v>196</v>
      </c>
      <c r="T66" s="5" t="s">
        <v>9</v>
      </c>
      <c r="U66" t="s">
        <v>121</v>
      </c>
      <c r="V66" s="5" t="s">
        <v>9</v>
      </c>
      <c r="W66" s="5" t="s">
        <v>151</v>
      </c>
      <c r="X66" s="5" t="s">
        <v>200</v>
      </c>
      <c r="Y66" s="5" t="s">
        <v>198</v>
      </c>
      <c r="Z66" t="s">
        <v>121</v>
      </c>
      <c r="AA66" t="s">
        <v>121</v>
      </c>
      <c r="AB66" t="s">
        <v>121</v>
      </c>
      <c r="AC66" t="s">
        <v>121</v>
      </c>
      <c r="AQ66" t="s">
        <v>107</v>
      </c>
      <c r="AS66" t="s">
        <v>108</v>
      </c>
      <c r="AT66" s="5" t="s">
        <v>210</v>
      </c>
      <c r="AU66" s="5" t="s">
        <v>17</v>
      </c>
      <c r="AV66" s="5" t="s">
        <v>205</v>
      </c>
      <c r="AW66" s="5" t="s">
        <v>155</v>
      </c>
      <c r="AX66" t="s">
        <v>109</v>
      </c>
      <c r="AY66" s="5" t="s">
        <v>1102</v>
      </c>
      <c r="AZ66" s="5" t="s">
        <v>924</v>
      </c>
      <c r="BA66" s="5" t="s">
        <v>924</v>
      </c>
      <c r="BB66" s="5" t="s">
        <v>367</v>
      </c>
      <c r="BC66" s="5" t="s">
        <v>155</v>
      </c>
      <c r="BD66" s="5" t="s">
        <v>207</v>
      </c>
      <c r="BE66" s="5" t="s">
        <v>153</v>
      </c>
      <c r="BJ66" t="s">
        <v>130</v>
      </c>
      <c r="BK66" t="s">
        <v>130</v>
      </c>
      <c r="BM66" t="s">
        <v>130</v>
      </c>
      <c r="BN66" t="s">
        <v>130</v>
      </c>
      <c r="BP66" s="5" t="s">
        <v>525</v>
      </c>
      <c r="BQ66" t="s">
        <v>131</v>
      </c>
      <c r="BR66" s="5" t="s">
        <v>525</v>
      </c>
      <c r="BS66" s="5" t="s">
        <v>1059</v>
      </c>
      <c r="BT66" t="s">
        <v>131</v>
      </c>
      <c r="BU66" s="5" t="s">
        <v>1059</v>
      </c>
      <c r="BV66" t="s">
        <v>131</v>
      </c>
      <c r="BW66" t="s">
        <v>131</v>
      </c>
      <c r="BX66" t="s">
        <v>131</v>
      </c>
      <c r="BY66" t="s">
        <v>131</v>
      </c>
      <c r="BZ66" t="s">
        <v>131</v>
      </c>
      <c r="CA66" t="s">
        <v>131</v>
      </c>
      <c r="CB66" t="s">
        <v>131</v>
      </c>
      <c r="CC66" t="s">
        <v>131</v>
      </c>
      <c r="CD66" t="s">
        <v>131</v>
      </c>
      <c r="CE66" s="5" t="s">
        <v>1093</v>
      </c>
      <c r="CF66" t="s">
        <v>131</v>
      </c>
      <c r="CG66" s="5" t="s">
        <v>1093</v>
      </c>
      <c r="CH66" t="s">
        <v>131</v>
      </c>
      <c r="CI66" t="s">
        <v>131</v>
      </c>
      <c r="CJ66" t="s">
        <v>131</v>
      </c>
      <c r="CK66" t="s">
        <v>131</v>
      </c>
      <c r="CL66" t="s">
        <v>131</v>
      </c>
      <c r="CM66" t="s">
        <v>131</v>
      </c>
      <c r="CN66" s="25" t="s">
        <v>115</v>
      </c>
      <c r="CO66" t="s">
        <v>333</v>
      </c>
      <c r="CP66" s="5" t="s">
        <v>1103</v>
      </c>
      <c r="CR66" s="5" t="s">
        <v>1104</v>
      </c>
      <c r="CS66" s="5" t="s">
        <v>220</v>
      </c>
      <c r="CT66" s="5" t="s">
        <v>220</v>
      </c>
      <c r="CU66" t="s">
        <v>110</v>
      </c>
      <c r="CV66" t="s">
        <v>286</v>
      </c>
      <c r="CW66" s="5" t="s">
        <v>1105</v>
      </c>
      <c r="CX66" s="5" t="s">
        <v>1106</v>
      </c>
      <c r="CY66" s="5" t="s">
        <v>1107</v>
      </c>
      <c r="CZ66" s="5" t="s">
        <v>198</v>
      </c>
      <c r="DA66" s="5" t="s">
        <v>198</v>
      </c>
      <c r="DB66" s="5" t="s">
        <v>1102</v>
      </c>
      <c r="DC66" t="s">
        <v>25</v>
      </c>
      <c r="DD66" s="5" t="s">
        <v>1103</v>
      </c>
      <c r="DE66" s="5" t="s">
        <v>1108</v>
      </c>
      <c r="DF66" t="s">
        <v>31</v>
      </c>
      <c r="DG66" s="5" t="s">
        <v>1106</v>
      </c>
      <c r="DH66" s="5" t="s">
        <v>1109</v>
      </c>
      <c r="DI66" t="s">
        <v>26</v>
      </c>
      <c r="DJ66" s="5" t="s">
        <v>1103</v>
      </c>
      <c r="DK66" s="5" t="s">
        <v>1110</v>
      </c>
      <c r="DL66" t="s">
        <v>1146</v>
      </c>
      <c r="DM66" t="s">
        <v>331</v>
      </c>
      <c r="DN66" s="5" t="s">
        <v>335</v>
      </c>
      <c r="DP66" s="5" t="s">
        <v>1097</v>
      </c>
      <c r="DQ66" s="5" t="s">
        <v>343</v>
      </c>
      <c r="DR66" s="5" t="s">
        <v>343</v>
      </c>
      <c r="DS66" t="s">
        <v>25</v>
      </c>
      <c r="DT66" s="5" t="s">
        <v>335</v>
      </c>
      <c r="DU66" s="5" t="s">
        <v>1098</v>
      </c>
      <c r="DV66" t="s">
        <v>31</v>
      </c>
      <c r="DW66" s="5" t="s">
        <v>155</v>
      </c>
      <c r="DX66" s="5" t="s">
        <v>155</v>
      </c>
      <c r="DY66" t="s">
        <v>26</v>
      </c>
      <c r="DZ66" s="5" t="s">
        <v>335</v>
      </c>
      <c r="EA66" s="5" t="s">
        <v>1099</v>
      </c>
      <c r="EB66" t="s">
        <v>1146</v>
      </c>
      <c r="EC66" t="s">
        <v>332</v>
      </c>
      <c r="ED66" s="5" t="s">
        <v>335</v>
      </c>
      <c r="EF66" s="5" t="s">
        <v>1100</v>
      </c>
      <c r="EG66" s="5" t="s">
        <v>16</v>
      </c>
      <c r="EH66" s="5" t="s">
        <v>16</v>
      </c>
      <c r="EI66" t="s">
        <v>25</v>
      </c>
      <c r="EJ66" s="5" t="s">
        <v>335</v>
      </c>
      <c r="EK66" s="5" t="s">
        <v>1098</v>
      </c>
      <c r="EL66" t="s">
        <v>31</v>
      </c>
      <c r="EM66" s="5" t="s">
        <v>155</v>
      </c>
      <c r="EN66" s="5" t="s">
        <v>155</v>
      </c>
      <c r="EO66" t="s">
        <v>26</v>
      </c>
      <c r="EP66" s="5" t="s">
        <v>335</v>
      </c>
      <c r="EQ66" s="5" t="s">
        <v>1099</v>
      </c>
    </row>
    <row r="67" spans="1:147">
      <c r="A67" s="9" t="s">
        <v>158</v>
      </c>
      <c r="B67" s="2" t="s">
        <v>767</v>
      </c>
      <c r="C67" t="s">
        <v>382</v>
      </c>
      <c r="D67" s="5"/>
      <c r="E67" t="s">
        <v>117</v>
      </c>
      <c r="F67" s="4" t="s">
        <v>1123</v>
      </c>
      <c r="G67">
        <v>1</v>
      </c>
      <c r="K67" t="s">
        <v>107</v>
      </c>
      <c r="N67">
        <v>1</v>
      </c>
      <c r="R67">
        <v>3</v>
      </c>
      <c r="S67">
        <v>2</v>
      </c>
      <c r="T67" t="s">
        <v>121</v>
      </c>
      <c r="U67" t="s">
        <v>121</v>
      </c>
      <c r="V67" t="s">
        <v>121</v>
      </c>
      <c r="W67" t="s">
        <v>121</v>
      </c>
      <c r="X67">
        <v>20000</v>
      </c>
      <c r="Y67">
        <v>5</v>
      </c>
      <c r="Z67" t="s">
        <v>121</v>
      </c>
      <c r="AA67" t="s">
        <v>121</v>
      </c>
      <c r="AB67">
        <v>18</v>
      </c>
      <c r="AC67">
        <v>50000</v>
      </c>
      <c r="AF67">
        <v>150000</v>
      </c>
      <c r="AI67">
        <v>15000</v>
      </c>
      <c r="AP67">
        <v>40000</v>
      </c>
      <c r="AQ67" t="s">
        <v>107</v>
      </c>
      <c r="AS67" t="s">
        <v>108</v>
      </c>
      <c r="AT67">
        <v>8500</v>
      </c>
      <c r="AU67">
        <v>4000</v>
      </c>
      <c r="AV67">
        <v>100000</v>
      </c>
      <c r="AW67">
        <v>30000</v>
      </c>
      <c r="AX67" t="s">
        <v>109</v>
      </c>
      <c r="AZ67">
        <v>36</v>
      </c>
      <c r="BA67">
        <v>50</v>
      </c>
      <c r="BB67">
        <v>48</v>
      </c>
      <c r="BC67">
        <v>70000</v>
      </c>
      <c r="BD67">
        <v>4500</v>
      </c>
      <c r="BE67">
        <v>2250</v>
      </c>
      <c r="BF67" t="s">
        <v>879</v>
      </c>
      <c r="BG67" t="s">
        <v>879</v>
      </c>
      <c r="BH67" t="s">
        <v>879</v>
      </c>
      <c r="BI67" t="s">
        <v>879</v>
      </c>
      <c r="BJ67" t="s">
        <v>130</v>
      </c>
      <c r="BK67" t="s">
        <v>130</v>
      </c>
      <c r="BL67" t="s">
        <v>130</v>
      </c>
      <c r="BM67" t="s">
        <v>130</v>
      </c>
      <c r="BN67" t="s">
        <v>130</v>
      </c>
      <c r="BO67" t="s">
        <v>130</v>
      </c>
      <c r="BP67" t="s">
        <v>131</v>
      </c>
      <c r="BQ67" t="s">
        <v>131</v>
      </c>
      <c r="BR67" t="s">
        <v>131</v>
      </c>
      <c r="BS67" t="s">
        <v>131</v>
      </c>
      <c r="BT67" t="s">
        <v>131</v>
      </c>
      <c r="BU67" t="s">
        <v>131</v>
      </c>
      <c r="BV67">
        <v>351196.38073569303</v>
      </c>
      <c r="BW67">
        <v>150000</v>
      </c>
      <c r="BX67">
        <v>201196.38073569303</v>
      </c>
      <c r="BY67" t="s">
        <v>131</v>
      </c>
      <c r="BZ67" t="s">
        <v>131</v>
      </c>
      <c r="CA67" t="s">
        <v>131</v>
      </c>
      <c r="CB67" t="s">
        <v>131</v>
      </c>
      <c r="CC67" t="s">
        <v>131</v>
      </c>
      <c r="CD67" t="s">
        <v>131</v>
      </c>
      <c r="CE67">
        <v>22386.365616989082</v>
      </c>
      <c r="CF67">
        <v>15000</v>
      </c>
      <c r="CG67">
        <v>7386.3656169890819</v>
      </c>
      <c r="CH67" t="s">
        <v>131</v>
      </c>
      <c r="CI67" t="s">
        <v>131</v>
      </c>
      <c r="CJ67" t="s">
        <v>131</v>
      </c>
      <c r="CK67">
        <v>51140</v>
      </c>
      <c r="CL67">
        <v>40000</v>
      </c>
      <c r="CM67">
        <v>11140</v>
      </c>
      <c r="CN67" s="25" t="s">
        <v>1146</v>
      </c>
      <c r="CO67" t="s">
        <v>331</v>
      </c>
      <c r="CP67">
        <v>201196.4</v>
      </c>
      <c r="CR67">
        <v>85</v>
      </c>
      <c r="CS67">
        <v>16</v>
      </c>
      <c r="CT67">
        <v>16</v>
      </c>
      <c r="CU67" t="s">
        <v>883</v>
      </c>
      <c r="CV67" t="s">
        <v>884</v>
      </c>
      <c r="CW67">
        <v>201196.4</v>
      </c>
      <c r="CY67">
        <v>146.44999999999999</v>
      </c>
      <c r="CZ67">
        <v>16</v>
      </c>
      <c r="DA67">
        <v>16</v>
      </c>
      <c r="DB67">
        <v>231.45</v>
      </c>
      <c r="DC67" t="s">
        <v>27</v>
      </c>
      <c r="DD67">
        <v>201196.4</v>
      </c>
      <c r="DE67">
        <v>100.0000095748775</v>
      </c>
      <c r="DF67" t="s">
        <v>32</v>
      </c>
      <c r="DG67">
        <v>0</v>
      </c>
      <c r="DH67">
        <v>0</v>
      </c>
      <c r="DI67" t="s">
        <v>31</v>
      </c>
      <c r="DJ67">
        <v>0</v>
      </c>
      <c r="DK67">
        <v>0</v>
      </c>
      <c r="DL67" t="s">
        <v>137</v>
      </c>
      <c r="DM67" t="s">
        <v>330</v>
      </c>
      <c r="DN67">
        <v>57484.7</v>
      </c>
      <c r="DP67">
        <v>329.4</v>
      </c>
      <c r="DQ67">
        <v>36</v>
      </c>
      <c r="DR67" t="s">
        <v>140</v>
      </c>
      <c r="DS67" t="s">
        <v>27</v>
      </c>
      <c r="DT67">
        <v>201196.44999999998</v>
      </c>
      <c r="DU67">
        <v>100.00003442621914</v>
      </c>
      <c r="DV67" t="s">
        <v>32</v>
      </c>
      <c r="DW67">
        <v>0</v>
      </c>
      <c r="DX67">
        <v>0</v>
      </c>
      <c r="DY67" t="s">
        <v>31</v>
      </c>
      <c r="DZ67">
        <v>0</v>
      </c>
      <c r="EA67">
        <v>0</v>
      </c>
      <c r="EG67" t="s">
        <v>130</v>
      </c>
      <c r="EH67" t="s">
        <v>130</v>
      </c>
    </row>
    <row r="68" spans="1:147">
      <c r="A68" s="9" t="s">
        <v>158</v>
      </c>
      <c r="B68" s="2" t="s">
        <v>325</v>
      </c>
      <c r="C68" t="s">
        <v>867</v>
      </c>
      <c r="D68" s="5"/>
      <c r="E68" t="s">
        <v>117</v>
      </c>
      <c r="F68" s="4" t="s">
        <v>1121</v>
      </c>
      <c r="G68">
        <v>1</v>
      </c>
      <c r="K68" t="s">
        <v>106</v>
      </c>
      <c r="Q68">
        <v>3</v>
      </c>
      <c r="R68">
        <v>2</v>
      </c>
      <c r="S68">
        <v>1</v>
      </c>
      <c r="T68" t="s">
        <v>121</v>
      </c>
      <c r="U68" t="s">
        <v>121</v>
      </c>
      <c r="V68" t="s">
        <v>121</v>
      </c>
      <c r="W68" t="s">
        <v>121</v>
      </c>
      <c r="X68">
        <v>120000</v>
      </c>
      <c r="Y68">
        <v>10</v>
      </c>
      <c r="Z68">
        <v>60</v>
      </c>
      <c r="AA68">
        <v>700</v>
      </c>
      <c r="AB68">
        <v>5</v>
      </c>
      <c r="AC68">
        <v>40000</v>
      </c>
      <c r="AJ68">
        <v>155000</v>
      </c>
      <c r="AM68">
        <v>500000</v>
      </c>
      <c r="AQ68" s="21" t="s">
        <v>107</v>
      </c>
      <c r="AR68" s="21"/>
      <c r="AS68" s="9" t="s">
        <v>122</v>
      </c>
      <c r="AT68">
        <v>4800</v>
      </c>
      <c r="AU68">
        <v>2000</v>
      </c>
      <c r="AV68">
        <v>150000</v>
      </c>
      <c r="AW68">
        <v>100000</v>
      </c>
      <c r="BA68">
        <v>99</v>
      </c>
      <c r="BB68">
        <v>47</v>
      </c>
      <c r="BC68">
        <v>50000</v>
      </c>
      <c r="BD68">
        <v>2800</v>
      </c>
      <c r="BE68">
        <v>700</v>
      </c>
      <c r="BF68" t="s">
        <v>130</v>
      </c>
      <c r="BG68" t="s">
        <v>130</v>
      </c>
      <c r="BH68" t="s">
        <v>130</v>
      </c>
      <c r="BI68" t="s">
        <v>130</v>
      </c>
      <c r="BJ68" t="s">
        <v>130</v>
      </c>
      <c r="BK68" t="s">
        <v>130</v>
      </c>
      <c r="BM68" t="s">
        <v>130</v>
      </c>
      <c r="BN68" t="s">
        <v>130</v>
      </c>
      <c r="BP68" t="s">
        <v>131</v>
      </c>
      <c r="BQ68" t="s">
        <v>131</v>
      </c>
      <c r="BR68" t="s">
        <v>131</v>
      </c>
      <c r="BS68" t="s">
        <v>131</v>
      </c>
      <c r="BT68" t="s">
        <v>131</v>
      </c>
      <c r="BU68" t="s">
        <v>131</v>
      </c>
      <c r="BV68" t="s">
        <v>131</v>
      </c>
      <c r="BW68" t="s">
        <v>131</v>
      </c>
      <c r="BX68" t="s">
        <v>131</v>
      </c>
      <c r="BY68" t="s">
        <v>131</v>
      </c>
      <c r="BZ68" t="s">
        <v>131</v>
      </c>
      <c r="CA68" t="s">
        <v>131</v>
      </c>
      <c r="CB68" t="s">
        <v>131</v>
      </c>
      <c r="CC68" t="s">
        <v>131</v>
      </c>
      <c r="CD68" t="s">
        <v>131</v>
      </c>
      <c r="CE68" s="5" t="s">
        <v>1403</v>
      </c>
      <c r="CF68">
        <v>155000</v>
      </c>
      <c r="CG68" t="s">
        <v>148</v>
      </c>
      <c r="CH68" s="5" t="s">
        <v>1404</v>
      </c>
      <c r="CI68">
        <v>500000</v>
      </c>
      <c r="CJ68" t="s">
        <v>148</v>
      </c>
      <c r="CK68" s="5" t="s">
        <v>1405</v>
      </c>
      <c r="CL68" t="s">
        <v>131</v>
      </c>
      <c r="CM68" s="5" t="s">
        <v>1405</v>
      </c>
      <c r="CN68" s="25" t="s">
        <v>110</v>
      </c>
      <c r="CO68" t="s">
        <v>286</v>
      </c>
      <c r="CP68" s="5" t="s">
        <v>1406</v>
      </c>
      <c r="CQ68" s="5" t="s">
        <v>1405</v>
      </c>
      <c r="CR68" s="5" t="s">
        <v>1407</v>
      </c>
      <c r="CS68">
        <v>10</v>
      </c>
      <c r="CT68">
        <v>10</v>
      </c>
      <c r="CU68" t="s">
        <v>143</v>
      </c>
      <c r="CV68" t="s">
        <v>560</v>
      </c>
      <c r="CW68">
        <v>10000</v>
      </c>
      <c r="CY68" s="5" t="s">
        <v>1409</v>
      </c>
      <c r="CZ68">
        <v>10</v>
      </c>
      <c r="DA68">
        <v>10</v>
      </c>
      <c r="DB68" s="5" t="s">
        <v>1408</v>
      </c>
      <c r="DC68" t="s">
        <v>32</v>
      </c>
      <c r="DD68" s="5" t="s">
        <v>1405</v>
      </c>
      <c r="DE68">
        <v>100</v>
      </c>
      <c r="DF68" t="s">
        <v>31</v>
      </c>
      <c r="DG68">
        <v>0</v>
      </c>
      <c r="DH68">
        <v>0</v>
      </c>
      <c r="DI68" t="s">
        <v>30</v>
      </c>
      <c r="DJ68">
        <v>0</v>
      </c>
      <c r="DK68">
        <v>0</v>
      </c>
    </row>
    <row r="69" spans="1:147">
      <c r="A69" s="9" t="s">
        <v>158</v>
      </c>
      <c r="B69" s="2" t="s">
        <v>221</v>
      </c>
      <c r="C69" t="s">
        <v>885</v>
      </c>
      <c r="D69" s="5"/>
      <c r="E69" t="s">
        <v>105</v>
      </c>
      <c r="F69" s="4" t="s">
        <v>1122</v>
      </c>
      <c r="I69">
        <v>1</v>
      </c>
      <c r="K69" t="s">
        <v>106</v>
      </c>
      <c r="L69">
        <v>1</v>
      </c>
      <c r="P69">
        <v>2</v>
      </c>
      <c r="R69">
        <v>3</v>
      </c>
      <c r="T69" t="s">
        <v>121</v>
      </c>
      <c r="U69">
        <v>500</v>
      </c>
      <c r="V69" t="s">
        <v>121</v>
      </c>
      <c r="W69">
        <v>10</v>
      </c>
      <c r="X69">
        <v>100000</v>
      </c>
      <c r="Y69">
        <v>10</v>
      </c>
      <c r="Z69" t="s">
        <v>121</v>
      </c>
      <c r="AA69" t="s">
        <v>121</v>
      </c>
      <c r="AB69" t="s">
        <v>121</v>
      </c>
      <c r="AC69" t="s">
        <v>121</v>
      </c>
      <c r="AD69">
        <v>30000</v>
      </c>
      <c r="AH69">
        <v>300000</v>
      </c>
      <c r="AQ69" t="s">
        <v>107</v>
      </c>
      <c r="AS69" t="s">
        <v>108</v>
      </c>
      <c r="AT69">
        <v>5000</v>
      </c>
      <c r="AU69">
        <v>3000</v>
      </c>
      <c r="AV69">
        <v>50000</v>
      </c>
      <c r="AW69">
        <v>0</v>
      </c>
      <c r="AZ69">
        <v>5</v>
      </c>
      <c r="BA69">
        <v>99</v>
      </c>
      <c r="BB69">
        <v>34</v>
      </c>
      <c r="BC69">
        <v>50000</v>
      </c>
      <c r="BD69">
        <v>2000</v>
      </c>
      <c r="BE69">
        <v>1000</v>
      </c>
      <c r="BF69" t="s">
        <v>879</v>
      </c>
      <c r="BG69" t="s">
        <v>879</v>
      </c>
      <c r="BH69" t="s">
        <v>879</v>
      </c>
      <c r="BI69" t="s">
        <v>879</v>
      </c>
      <c r="BJ69" t="s">
        <v>130</v>
      </c>
      <c r="BK69" t="s">
        <v>130</v>
      </c>
      <c r="BL69" t="s">
        <v>879</v>
      </c>
      <c r="BM69" t="s">
        <v>130</v>
      </c>
      <c r="BN69" t="s">
        <v>130</v>
      </c>
      <c r="BO69" t="s">
        <v>879</v>
      </c>
      <c r="BP69">
        <v>76545.635222046621</v>
      </c>
      <c r="BQ69">
        <v>30000</v>
      </c>
      <c r="BR69">
        <v>46545.635222046621</v>
      </c>
      <c r="BS69" t="s">
        <v>131</v>
      </c>
      <c r="BT69" t="s">
        <v>131</v>
      </c>
      <c r="BU69" t="s">
        <v>131</v>
      </c>
      <c r="BV69" t="s">
        <v>131</v>
      </c>
      <c r="BW69" t="s">
        <v>131</v>
      </c>
      <c r="BX69" t="s">
        <v>131</v>
      </c>
      <c r="BY69" t="s">
        <v>131</v>
      </c>
      <c r="BZ69" t="s">
        <v>131</v>
      </c>
      <c r="CA69" t="s">
        <v>131</v>
      </c>
      <c r="CB69">
        <v>288397.28555176978</v>
      </c>
      <c r="CC69">
        <v>300000</v>
      </c>
      <c r="CD69" t="s">
        <v>148</v>
      </c>
      <c r="CE69">
        <v>125287.34138437771</v>
      </c>
      <c r="CF69" t="s">
        <v>131</v>
      </c>
      <c r="CG69">
        <v>125287.34138437771</v>
      </c>
      <c r="CH69" t="s">
        <v>131</v>
      </c>
      <c r="CI69" t="s">
        <v>131</v>
      </c>
      <c r="CJ69" t="s">
        <v>131</v>
      </c>
      <c r="CK69" t="s">
        <v>131</v>
      </c>
      <c r="CL69" t="s">
        <v>131</v>
      </c>
      <c r="CM69" t="s">
        <v>131</v>
      </c>
      <c r="CN69" s="25" t="s">
        <v>110</v>
      </c>
      <c r="CO69" t="s">
        <v>286</v>
      </c>
      <c r="CP69">
        <v>98313.1</v>
      </c>
      <c r="CQ69">
        <v>125287</v>
      </c>
      <c r="CR69">
        <v>975.25</v>
      </c>
      <c r="CS69">
        <v>10</v>
      </c>
      <c r="CT69">
        <v>10</v>
      </c>
      <c r="CU69" t="s">
        <v>1183</v>
      </c>
      <c r="CV69" t="s">
        <v>334</v>
      </c>
      <c r="CW69">
        <v>975.25</v>
      </c>
      <c r="CY69">
        <v>24</v>
      </c>
      <c r="CZ69">
        <v>10</v>
      </c>
      <c r="DA69">
        <v>10</v>
      </c>
      <c r="DB69">
        <v>999.25</v>
      </c>
      <c r="DC69" t="s">
        <v>25</v>
      </c>
      <c r="DD69">
        <v>0</v>
      </c>
      <c r="DE69">
        <v>0</v>
      </c>
      <c r="DF69" t="s">
        <v>29</v>
      </c>
      <c r="DG69">
        <v>0</v>
      </c>
      <c r="DH69">
        <v>0</v>
      </c>
      <c r="DI69" t="s">
        <v>31</v>
      </c>
      <c r="DJ69">
        <v>125287</v>
      </c>
      <c r="DK69">
        <v>99.999727518858691</v>
      </c>
      <c r="DQ69" t="s">
        <v>130</v>
      </c>
      <c r="DR69" t="s">
        <v>130</v>
      </c>
    </row>
    <row r="70" spans="1:147">
      <c r="A70" s="9" t="s">
        <v>158</v>
      </c>
      <c r="B70" s="2" t="s">
        <v>924</v>
      </c>
      <c r="C70" t="s">
        <v>887</v>
      </c>
      <c r="E70" t="s">
        <v>105</v>
      </c>
      <c r="F70" s="4" t="s">
        <v>551</v>
      </c>
      <c r="H70" s="5" t="s">
        <v>159</v>
      </c>
      <c r="K70" t="s">
        <v>106</v>
      </c>
      <c r="L70" s="5" t="s">
        <v>159</v>
      </c>
      <c r="O70" s="5" t="s">
        <v>195</v>
      </c>
      <c r="R70" s="5" t="s">
        <v>196</v>
      </c>
      <c r="T70" s="5" t="s">
        <v>213</v>
      </c>
      <c r="U70" t="s">
        <v>121</v>
      </c>
      <c r="V70" t="s">
        <v>121</v>
      </c>
      <c r="W70" s="5" t="s">
        <v>16</v>
      </c>
      <c r="X70" s="5" t="s">
        <v>986</v>
      </c>
      <c r="Y70" s="5" t="s">
        <v>198</v>
      </c>
      <c r="Z70" t="s">
        <v>121</v>
      </c>
      <c r="AA70" t="s">
        <v>121</v>
      </c>
      <c r="AB70" t="s">
        <v>121</v>
      </c>
      <c r="AC70" t="s">
        <v>121</v>
      </c>
      <c r="AD70" s="5" t="s">
        <v>326</v>
      </c>
      <c r="AG70" s="5" t="s">
        <v>200</v>
      </c>
      <c r="AI70" s="5" t="s">
        <v>154</v>
      </c>
      <c r="AQ70" t="s">
        <v>107</v>
      </c>
      <c r="AS70" t="s">
        <v>122</v>
      </c>
      <c r="AT70" s="5" t="s">
        <v>627</v>
      </c>
      <c r="AU70" s="5" t="s">
        <v>319</v>
      </c>
      <c r="AV70" s="5" t="s">
        <v>272</v>
      </c>
      <c r="AW70">
        <v>0</v>
      </c>
      <c r="AX70" t="s">
        <v>109</v>
      </c>
      <c r="AZ70" s="5" t="s">
        <v>325</v>
      </c>
      <c r="BB70" s="5" t="s">
        <v>156</v>
      </c>
      <c r="BC70" s="5" t="s">
        <v>272</v>
      </c>
      <c r="BD70" s="5" t="s">
        <v>153</v>
      </c>
      <c r="BE70" s="5" t="s">
        <v>321</v>
      </c>
      <c r="BF70" t="s">
        <v>879</v>
      </c>
      <c r="BG70" t="s">
        <v>130</v>
      </c>
      <c r="BH70" t="s">
        <v>130</v>
      </c>
      <c r="BI70" t="s">
        <v>130</v>
      </c>
      <c r="BJ70" t="s">
        <v>130</v>
      </c>
      <c r="BK70" t="s">
        <v>130</v>
      </c>
      <c r="BL70" t="s">
        <v>879</v>
      </c>
      <c r="BM70" t="s">
        <v>130</v>
      </c>
      <c r="BN70" t="s">
        <v>130</v>
      </c>
      <c r="BO70" t="s">
        <v>879</v>
      </c>
      <c r="BP70" s="5" t="s">
        <v>1111</v>
      </c>
      <c r="BQ70" s="5" t="s">
        <v>326</v>
      </c>
      <c r="BR70" s="5" t="s">
        <v>1112</v>
      </c>
      <c r="BS70" t="s">
        <v>131</v>
      </c>
      <c r="BT70" t="s">
        <v>131</v>
      </c>
      <c r="BU70" t="s">
        <v>131</v>
      </c>
      <c r="BV70" t="s">
        <v>131</v>
      </c>
      <c r="BW70" t="s">
        <v>131</v>
      </c>
      <c r="BX70" t="s">
        <v>131</v>
      </c>
      <c r="BY70" s="5" t="s">
        <v>680</v>
      </c>
      <c r="BZ70" s="5" t="s">
        <v>200</v>
      </c>
      <c r="CA70" t="s">
        <v>148</v>
      </c>
      <c r="CB70" t="s">
        <v>131</v>
      </c>
      <c r="CC70" t="s">
        <v>131</v>
      </c>
      <c r="CD70" t="s">
        <v>131</v>
      </c>
      <c r="CE70" s="5" t="s">
        <v>1113</v>
      </c>
      <c r="CF70" s="5" t="s">
        <v>154</v>
      </c>
      <c r="CG70" s="5" t="s">
        <v>1114</v>
      </c>
      <c r="CH70" t="s">
        <v>131</v>
      </c>
      <c r="CI70" t="s">
        <v>131</v>
      </c>
      <c r="CJ70" t="s">
        <v>131</v>
      </c>
      <c r="CK70" t="s">
        <v>131</v>
      </c>
      <c r="CL70" t="s">
        <v>131</v>
      </c>
      <c r="CM70" t="s">
        <v>131</v>
      </c>
      <c r="CN70" s="25" t="s">
        <v>115</v>
      </c>
      <c r="CO70" t="s">
        <v>333</v>
      </c>
      <c r="CP70" s="5" t="s">
        <v>1115</v>
      </c>
      <c r="CR70" s="5" t="s">
        <v>745</v>
      </c>
      <c r="CS70" s="5" t="s">
        <v>325</v>
      </c>
      <c r="CT70" s="5" t="s">
        <v>325</v>
      </c>
      <c r="CU70" t="s">
        <v>110</v>
      </c>
      <c r="CV70" t="s">
        <v>286</v>
      </c>
      <c r="CW70" s="5" t="s">
        <v>1116</v>
      </c>
      <c r="CX70" s="5" t="s">
        <v>1117</v>
      </c>
      <c r="CY70" s="5" t="s">
        <v>1118</v>
      </c>
      <c r="CZ70" s="5" t="s">
        <v>198</v>
      </c>
      <c r="DA70" s="5" t="s">
        <v>198</v>
      </c>
      <c r="DB70" s="5" t="s">
        <v>321</v>
      </c>
      <c r="DC70" t="s">
        <v>25</v>
      </c>
      <c r="DD70" s="5" t="s">
        <v>1115</v>
      </c>
      <c r="DE70" s="5" t="s">
        <v>1119</v>
      </c>
      <c r="DF70" t="s">
        <v>31</v>
      </c>
      <c r="DG70" s="5" t="s">
        <v>1117</v>
      </c>
      <c r="DH70" s="5" t="s">
        <v>1120</v>
      </c>
      <c r="DI70" t="s">
        <v>28</v>
      </c>
      <c r="DJ70" s="5" t="s">
        <v>155</v>
      </c>
      <c r="DK70" s="5" t="s">
        <v>155</v>
      </c>
      <c r="DQ70" t="s">
        <v>130</v>
      </c>
      <c r="DR70" t="s">
        <v>130</v>
      </c>
    </row>
    <row r="71" spans="1:147">
      <c r="A71" s="9" t="s">
        <v>158</v>
      </c>
      <c r="B71" s="2" t="s">
        <v>664</v>
      </c>
      <c r="C71" t="s">
        <v>123</v>
      </c>
      <c r="D71" s="5"/>
      <c r="E71" t="s">
        <v>117</v>
      </c>
      <c r="F71" s="4" t="s">
        <v>1124</v>
      </c>
      <c r="H71">
        <v>1</v>
      </c>
      <c r="I71">
        <v>1</v>
      </c>
      <c r="K71" t="s">
        <v>107</v>
      </c>
      <c r="L71">
        <v>1</v>
      </c>
      <c r="M71">
        <v>2</v>
      </c>
      <c r="T71">
        <v>450</v>
      </c>
      <c r="U71">
        <v>900</v>
      </c>
      <c r="V71" t="s">
        <v>121</v>
      </c>
      <c r="W71">
        <v>12</v>
      </c>
      <c r="X71" t="s">
        <v>121</v>
      </c>
      <c r="Y71" t="s">
        <v>121</v>
      </c>
      <c r="Z71" t="s">
        <v>121</v>
      </c>
      <c r="AA71" t="s">
        <v>121</v>
      </c>
      <c r="AB71" t="s">
        <v>121</v>
      </c>
      <c r="AC71" t="s">
        <v>121</v>
      </c>
      <c r="AQ71" t="s">
        <v>107</v>
      </c>
      <c r="AS71" t="s">
        <v>108</v>
      </c>
      <c r="AT71">
        <v>3800</v>
      </c>
      <c r="AU71">
        <v>2300</v>
      </c>
      <c r="AV71">
        <v>30000</v>
      </c>
      <c r="AW71">
        <v>0</v>
      </c>
      <c r="AX71" t="s">
        <v>109</v>
      </c>
      <c r="AY71">
        <v>76</v>
      </c>
      <c r="AZ71">
        <v>51</v>
      </c>
      <c r="BB71">
        <v>33</v>
      </c>
      <c r="BC71">
        <v>30000</v>
      </c>
      <c r="BD71">
        <v>1500</v>
      </c>
      <c r="BE71">
        <v>750</v>
      </c>
      <c r="BF71" t="s">
        <v>107</v>
      </c>
      <c r="BG71" t="s">
        <v>879</v>
      </c>
      <c r="BH71" t="s">
        <v>879</v>
      </c>
      <c r="BI71" t="s">
        <v>879</v>
      </c>
      <c r="BJ71" t="s">
        <v>130</v>
      </c>
      <c r="BK71" t="s">
        <v>130</v>
      </c>
      <c r="BL71" t="s">
        <v>130</v>
      </c>
      <c r="BM71" t="s">
        <v>130</v>
      </c>
      <c r="BN71" t="s">
        <v>130</v>
      </c>
      <c r="BO71" t="s">
        <v>130</v>
      </c>
      <c r="BP71" s="5" t="s">
        <v>1151</v>
      </c>
      <c r="BQ71" t="s">
        <v>131</v>
      </c>
      <c r="BR71" s="5" t="s">
        <v>1151</v>
      </c>
      <c r="BS71" s="5" t="s">
        <v>1152</v>
      </c>
      <c r="BT71" t="s">
        <v>131</v>
      </c>
      <c r="BU71" s="5" t="s">
        <v>1152</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s="25" t="s">
        <v>1146</v>
      </c>
      <c r="CO71" t="s">
        <v>331</v>
      </c>
      <c r="CP71" s="5" t="s">
        <v>1153</v>
      </c>
      <c r="CR71" s="5" t="s">
        <v>1154</v>
      </c>
      <c r="CS71">
        <v>31</v>
      </c>
      <c r="CT71">
        <v>31</v>
      </c>
      <c r="CZ71" t="s">
        <v>130</v>
      </c>
      <c r="DA71" t="s">
        <v>130</v>
      </c>
      <c r="DB71" s="5" t="s">
        <v>1154</v>
      </c>
      <c r="DL71" t="s">
        <v>1146</v>
      </c>
      <c r="DM71" t="s">
        <v>332</v>
      </c>
      <c r="DN71" s="5" t="s">
        <v>1153</v>
      </c>
      <c r="DP71" s="5" t="s">
        <v>1155</v>
      </c>
      <c r="DQ71">
        <v>5</v>
      </c>
      <c r="DR71">
        <v>5</v>
      </c>
      <c r="EG71" t="s">
        <v>130</v>
      </c>
      <c r="EH71" t="s">
        <v>130</v>
      </c>
    </row>
    <row r="72" spans="1:147">
      <c r="A72" s="9" t="s">
        <v>158</v>
      </c>
      <c r="B72" s="2" t="s">
        <v>367</v>
      </c>
      <c r="C72" t="s">
        <v>890</v>
      </c>
      <c r="D72" s="5"/>
      <c r="E72" t="s">
        <v>117</v>
      </c>
      <c r="F72" s="4" t="s">
        <v>1125</v>
      </c>
      <c r="G72">
        <v>1</v>
      </c>
      <c r="H72" s="5"/>
      <c r="I72" s="5"/>
      <c r="J72" s="5"/>
      <c r="K72" t="s">
        <v>107</v>
      </c>
      <c r="N72">
        <v>1</v>
      </c>
      <c r="T72" t="s">
        <v>121</v>
      </c>
      <c r="U72" t="s">
        <v>121</v>
      </c>
      <c r="V72" t="s">
        <v>121</v>
      </c>
      <c r="W72" t="s">
        <v>121</v>
      </c>
      <c r="X72" t="s">
        <v>121</v>
      </c>
      <c r="Y72" t="s">
        <v>121</v>
      </c>
      <c r="Z72" t="s">
        <v>121</v>
      </c>
      <c r="AA72" t="s">
        <v>121</v>
      </c>
      <c r="AB72" t="s">
        <v>121</v>
      </c>
      <c r="AC72" t="s">
        <v>121</v>
      </c>
      <c r="AQ72" t="s">
        <v>107</v>
      </c>
      <c r="AS72" t="s">
        <v>108</v>
      </c>
      <c r="AT72">
        <v>4000</v>
      </c>
      <c r="AU72">
        <v>1000</v>
      </c>
      <c r="AV72">
        <v>10000</v>
      </c>
      <c r="AW72">
        <v>0</v>
      </c>
      <c r="AY72">
        <v>16</v>
      </c>
      <c r="AZ72" t="s">
        <v>891</v>
      </c>
      <c r="BB72">
        <v>37</v>
      </c>
      <c r="BC72">
        <v>10000</v>
      </c>
      <c r="BD72">
        <v>3000</v>
      </c>
      <c r="BE72">
        <v>1500</v>
      </c>
      <c r="BF72" t="s">
        <v>879</v>
      </c>
      <c r="BG72" t="s">
        <v>879</v>
      </c>
      <c r="BH72" t="s">
        <v>879</v>
      </c>
      <c r="BI72" t="s">
        <v>879</v>
      </c>
      <c r="BJ72" t="s">
        <v>130</v>
      </c>
      <c r="BK72" t="s">
        <v>130</v>
      </c>
      <c r="BL72" t="s">
        <v>130</v>
      </c>
      <c r="BM72" t="s">
        <v>130</v>
      </c>
      <c r="BN72" t="s">
        <v>130</v>
      </c>
      <c r="BO72" t="s">
        <v>130</v>
      </c>
      <c r="BP72" t="s">
        <v>131</v>
      </c>
      <c r="BQ72" t="s">
        <v>131</v>
      </c>
      <c r="BR72" t="s">
        <v>131</v>
      </c>
      <c r="BS72" t="s">
        <v>131</v>
      </c>
      <c r="BT72" t="s">
        <v>131</v>
      </c>
      <c r="BU72" t="s">
        <v>131</v>
      </c>
      <c r="BV72">
        <v>162799.09518392326</v>
      </c>
      <c r="BW72" t="s">
        <v>131</v>
      </c>
      <c r="BX72">
        <v>162799.09518392326</v>
      </c>
      <c r="BY72" t="s">
        <v>131</v>
      </c>
      <c r="BZ72" t="s">
        <v>131</v>
      </c>
      <c r="CA72" t="s">
        <v>131</v>
      </c>
      <c r="CB72" t="s">
        <v>131</v>
      </c>
      <c r="CC72" t="s">
        <v>131</v>
      </c>
      <c r="CD72" t="s">
        <v>131</v>
      </c>
      <c r="CE72" t="s">
        <v>131</v>
      </c>
      <c r="CF72" t="s">
        <v>131</v>
      </c>
      <c r="CG72" t="s">
        <v>131</v>
      </c>
      <c r="CH72" t="s">
        <v>131</v>
      </c>
      <c r="CI72" t="s">
        <v>131</v>
      </c>
      <c r="CJ72" t="s">
        <v>131</v>
      </c>
      <c r="CK72" t="s">
        <v>131</v>
      </c>
      <c r="CL72" t="s">
        <v>131</v>
      </c>
      <c r="CM72" t="s">
        <v>131</v>
      </c>
      <c r="CN72" s="25" t="s">
        <v>1146</v>
      </c>
      <c r="CO72" t="s">
        <v>332</v>
      </c>
      <c r="CP72">
        <v>50701.75</v>
      </c>
      <c r="CR72">
        <v>5.8</v>
      </c>
      <c r="CS72">
        <v>5</v>
      </c>
      <c r="CT72">
        <v>5</v>
      </c>
      <c r="CU72" t="s">
        <v>883</v>
      </c>
      <c r="CV72" t="s">
        <v>884</v>
      </c>
      <c r="CW72">
        <v>50701.75</v>
      </c>
      <c r="CY72">
        <v>10.199999999999999</v>
      </c>
      <c r="CZ72">
        <v>5</v>
      </c>
      <c r="DA72">
        <v>5</v>
      </c>
      <c r="DB72">
        <v>16</v>
      </c>
      <c r="DQ72" t="s">
        <v>130</v>
      </c>
      <c r="DR72" t="s">
        <v>130</v>
      </c>
      <c r="EG72" t="s">
        <v>130</v>
      </c>
      <c r="EH72" t="s">
        <v>130</v>
      </c>
    </row>
    <row r="73" spans="1:147">
      <c r="A73" s="9" t="s">
        <v>158</v>
      </c>
      <c r="B73" s="2" t="s">
        <v>651</v>
      </c>
      <c r="C73" t="s">
        <v>894</v>
      </c>
      <c r="D73" s="5"/>
      <c r="E73" t="s">
        <v>117</v>
      </c>
      <c r="F73" s="4" t="s">
        <v>1126</v>
      </c>
      <c r="G73">
        <v>1</v>
      </c>
      <c r="K73" t="s">
        <v>106</v>
      </c>
      <c r="N73">
        <v>2</v>
      </c>
      <c r="P73">
        <v>1</v>
      </c>
      <c r="T73" t="s">
        <v>121</v>
      </c>
      <c r="U73" t="s">
        <v>121</v>
      </c>
      <c r="V73" t="s">
        <v>121</v>
      </c>
      <c r="W73" t="s">
        <v>121</v>
      </c>
      <c r="X73" t="s">
        <v>121</v>
      </c>
      <c r="Y73" t="s">
        <v>121</v>
      </c>
      <c r="Z73" t="s">
        <v>121</v>
      </c>
      <c r="AA73" t="s">
        <v>121</v>
      </c>
      <c r="AB73" t="s">
        <v>121</v>
      </c>
      <c r="AC73" t="s">
        <v>121</v>
      </c>
      <c r="AQ73" t="s">
        <v>107</v>
      </c>
      <c r="AS73" t="s">
        <v>108</v>
      </c>
      <c r="AT73">
        <v>4900</v>
      </c>
      <c r="AU73">
        <v>2800</v>
      </c>
      <c r="AV73">
        <v>30000</v>
      </c>
      <c r="AW73">
        <v>0</v>
      </c>
      <c r="AX73" t="s">
        <v>109</v>
      </c>
      <c r="AY73">
        <v>400</v>
      </c>
      <c r="AZ73">
        <v>16</v>
      </c>
      <c r="BB73">
        <v>48</v>
      </c>
      <c r="BC73">
        <v>30000</v>
      </c>
      <c r="BD73">
        <v>2100</v>
      </c>
      <c r="BE73">
        <v>1050</v>
      </c>
      <c r="BF73" t="s">
        <v>879</v>
      </c>
      <c r="BG73" t="s">
        <v>107</v>
      </c>
      <c r="BH73" t="s">
        <v>879</v>
      </c>
      <c r="BI73" t="s">
        <v>879</v>
      </c>
      <c r="BJ73" t="s">
        <v>130</v>
      </c>
      <c r="BK73" t="s">
        <v>130</v>
      </c>
      <c r="BL73" t="s">
        <v>130</v>
      </c>
      <c r="BM73" t="s">
        <v>130</v>
      </c>
      <c r="BN73" t="s">
        <v>130</v>
      </c>
      <c r="BO73" t="s">
        <v>130</v>
      </c>
      <c r="BP73" t="s">
        <v>131</v>
      </c>
      <c r="BQ73" t="s">
        <v>131</v>
      </c>
      <c r="BR73" t="s">
        <v>131</v>
      </c>
      <c r="BS73" t="s">
        <v>131</v>
      </c>
      <c r="BT73" t="s">
        <v>131</v>
      </c>
      <c r="BU73" t="s">
        <v>131</v>
      </c>
      <c r="BV73" s="5" t="s">
        <v>1410</v>
      </c>
      <c r="BW73" t="s">
        <v>131</v>
      </c>
      <c r="BX73" s="5" t="s">
        <v>1410</v>
      </c>
      <c r="BY73" t="s">
        <v>131</v>
      </c>
      <c r="BZ73" t="s">
        <v>131</v>
      </c>
      <c r="CA73" t="s">
        <v>131</v>
      </c>
      <c r="CB73" s="5" t="s">
        <v>1410</v>
      </c>
      <c r="CC73" t="s">
        <v>131</v>
      </c>
      <c r="CD73" s="5" t="s">
        <v>1410</v>
      </c>
      <c r="CE73" t="s">
        <v>131</v>
      </c>
      <c r="CF73" t="s">
        <v>131</v>
      </c>
      <c r="CG73" t="s">
        <v>131</v>
      </c>
      <c r="CH73" t="s">
        <v>131</v>
      </c>
      <c r="CI73" t="s">
        <v>131</v>
      </c>
      <c r="CJ73" t="s">
        <v>131</v>
      </c>
      <c r="CK73" t="s">
        <v>131</v>
      </c>
      <c r="CL73" t="s">
        <v>131</v>
      </c>
      <c r="CM73" t="s">
        <v>131</v>
      </c>
      <c r="CN73" s="25" t="s">
        <v>895</v>
      </c>
      <c r="CO73" t="s">
        <v>896</v>
      </c>
      <c r="CP73">
        <v>20000</v>
      </c>
      <c r="CR73">
        <v>69</v>
      </c>
      <c r="CS73">
        <v>16</v>
      </c>
      <c r="CT73" t="s">
        <v>140</v>
      </c>
      <c r="CU73" t="s">
        <v>143</v>
      </c>
      <c r="CV73" t="s">
        <v>560</v>
      </c>
      <c r="CW73" s="5" t="s">
        <v>1411</v>
      </c>
      <c r="CY73" s="5" t="s">
        <v>1413</v>
      </c>
      <c r="CZ73">
        <v>16</v>
      </c>
      <c r="DA73">
        <v>16</v>
      </c>
      <c r="DB73" s="5" t="s">
        <v>1412</v>
      </c>
      <c r="DQ73" t="s">
        <v>130</v>
      </c>
      <c r="DR73" t="s">
        <v>130</v>
      </c>
      <c r="EG73" t="s">
        <v>130</v>
      </c>
      <c r="EH73" t="s">
        <v>130</v>
      </c>
    </row>
    <row r="74" spans="1:147">
      <c r="A74" s="9" t="s">
        <v>158</v>
      </c>
      <c r="B74" s="2" t="s">
        <v>203</v>
      </c>
      <c r="C74" t="s">
        <v>897</v>
      </c>
      <c r="D74" s="5"/>
      <c r="E74" t="s">
        <v>105</v>
      </c>
      <c r="F74" s="4" t="s">
        <v>1367</v>
      </c>
      <c r="H74">
        <v>1</v>
      </c>
      <c r="K74" t="s">
        <v>106</v>
      </c>
      <c r="L74">
        <v>2</v>
      </c>
      <c r="N74">
        <v>1</v>
      </c>
      <c r="T74">
        <v>600</v>
      </c>
      <c r="U74" t="s">
        <v>121</v>
      </c>
      <c r="V74" t="s">
        <v>121</v>
      </c>
      <c r="W74">
        <v>10</v>
      </c>
      <c r="X74" t="s">
        <v>121</v>
      </c>
      <c r="Y74" t="s">
        <v>121</v>
      </c>
      <c r="Z74" t="s">
        <v>121</v>
      </c>
      <c r="AA74" t="s">
        <v>121</v>
      </c>
      <c r="AB74" t="s">
        <v>121</v>
      </c>
      <c r="AC74" t="s">
        <v>121</v>
      </c>
      <c r="AF74">
        <v>160000</v>
      </c>
      <c r="AQ74" t="s">
        <v>107</v>
      </c>
      <c r="AS74" t="s">
        <v>122</v>
      </c>
      <c r="AT74">
        <v>3600</v>
      </c>
      <c r="AU74">
        <v>2000</v>
      </c>
      <c r="AV74">
        <v>30000</v>
      </c>
      <c r="AW74">
        <v>0</v>
      </c>
      <c r="AX74" t="s">
        <v>109</v>
      </c>
      <c r="AY74">
        <v>295</v>
      </c>
      <c r="AZ74">
        <v>20</v>
      </c>
      <c r="BB74">
        <v>64</v>
      </c>
      <c r="BC74">
        <v>30000</v>
      </c>
      <c r="BD74">
        <v>1600</v>
      </c>
      <c r="BE74">
        <v>400</v>
      </c>
      <c r="BF74" t="s">
        <v>879</v>
      </c>
      <c r="BG74" t="s">
        <v>107</v>
      </c>
      <c r="BH74" t="s">
        <v>879</v>
      </c>
      <c r="BI74" t="s">
        <v>130</v>
      </c>
      <c r="BJ74" t="s">
        <v>130</v>
      </c>
      <c r="BK74" t="s">
        <v>130</v>
      </c>
      <c r="BL74" t="s">
        <v>130</v>
      </c>
      <c r="BM74" t="s">
        <v>130</v>
      </c>
      <c r="BN74" t="s">
        <v>130</v>
      </c>
      <c r="BO74" t="s">
        <v>130</v>
      </c>
      <c r="BP74" s="5" t="s">
        <v>1368</v>
      </c>
      <c r="BQ74" t="s">
        <v>131</v>
      </c>
      <c r="BR74" s="5" t="s">
        <v>1368</v>
      </c>
      <c r="BS74" t="s">
        <v>131</v>
      </c>
      <c r="BT74" t="s">
        <v>131</v>
      </c>
      <c r="BU74" t="s">
        <v>131</v>
      </c>
      <c r="BV74" s="5" t="s">
        <v>232</v>
      </c>
      <c r="BW74">
        <v>160000</v>
      </c>
      <c r="BX74" s="5" t="s">
        <v>1369</v>
      </c>
      <c r="BY74" t="s">
        <v>131</v>
      </c>
      <c r="BZ74" t="s">
        <v>131</v>
      </c>
      <c r="CA74" t="s">
        <v>131</v>
      </c>
      <c r="CB74" t="s">
        <v>131</v>
      </c>
      <c r="CC74" t="s">
        <v>131</v>
      </c>
      <c r="CD74" t="s">
        <v>131</v>
      </c>
      <c r="CE74" t="s">
        <v>131</v>
      </c>
      <c r="CF74" t="s">
        <v>131</v>
      </c>
      <c r="CG74" t="s">
        <v>131</v>
      </c>
      <c r="CH74" t="s">
        <v>131</v>
      </c>
      <c r="CI74" t="s">
        <v>131</v>
      </c>
      <c r="CJ74" t="s">
        <v>131</v>
      </c>
      <c r="CK74" t="s">
        <v>131</v>
      </c>
      <c r="CL74" t="s">
        <v>131</v>
      </c>
      <c r="CM74" t="s">
        <v>131</v>
      </c>
      <c r="CN74" s="25" t="s">
        <v>116</v>
      </c>
      <c r="CO74" t="s">
        <v>547</v>
      </c>
      <c r="CP74" s="5" t="s">
        <v>1370</v>
      </c>
      <c r="CR74" s="5" t="s">
        <v>1371</v>
      </c>
      <c r="CS74">
        <v>20</v>
      </c>
      <c r="CT74" t="s">
        <v>140</v>
      </c>
      <c r="CU74" t="s">
        <v>143</v>
      </c>
      <c r="CV74" t="s">
        <v>560</v>
      </c>
      <c r="CW74" s="5" t="s">
        <v>1372</v>
      </c>
      <c r="CY74" s="5" t="s">
        <v>1373</v>
      </c>
      <c r="CZ74">
        <v>20</v>
      </c>
      <c r="DA74">
        <v>20</v>
      </c>
      <c r="DB74">
        <v>295</v>
      </c>
      <c r="DQ74" t="s">
        <v>130</v>
      </c>
      <c r="DR74" t="s">
        <v>130</v>
      </c>
      <c r="EG74" t="s">
        <v>130</v>
      </c>
      <c r="EH74" t="s">
        <v>130</v>
      </c>
    </row>
    <row r="75" spans="1:147">
      <c r="A75" s="9" t="s">
        <v>158</v>
      </c>
      <c r="B75" s="2" t="s">
        <v>765</v>
      </c>
      <c r="C75" t="s">
        <v>898</v>
      </c>
      <c r="D75" s="5"/>
      <c r="E75" t="s">
        <v>105</v>
      </c>
      <c r="F75" s="4" t="s">
        <v>1127</v>
      </c>
      <c r="J75">
        <v>1</v>
      </c>
      <c r="K75" t="s">
        <v>106</v>
      </c>
      <c r="L75">
        <v>2</v>
      </c>
      <c r="R75">
        <v>1</v>
      </c>
      <c r="T75" t="s">
        <v>121</v>
      </c>
      <c r="U75" t="s">
        <v>121</v>
      </c>
      <c r="V75">
        <v>300</v>
      </c>
      <c r="W75">
        <v>15</v>
      </c>
      <c r="X75">
        <v>30000</v>
      </c>
      <c r="Y75">
        <v>15</v>
      </c>
      <c r="Z75" t="s">
        <v>121</v>
      </c>
      <c r="AA75" t="s">
        <v>121</v>
      </c>
      <c r="AB75" t="s">
        <v>121</v>
      </c>
      <c r="AC75" t="s">
        <v>121</v>
      </c>
      <c r="AQ75" t="s">
        <v>107</v>
      </c>
      <c r="AS75" t="s">
        <v>108</v>
      </c>
      <c r="AT75">
        <v>3300</v>
      </c>
      <c r="AU75">
        <v>1800</v>
      </c>
      <c r="AV75">
        <v>30000</v>
      </c>
      <c r="AW75">
        <v>0</v>
      </c>
      <c r="AX75" t="s">
        <v>109</v>
      </c>
      <c r="AY75">
        <v>220</v>
      </c>
      <c r="AZ75">
        <v>15</v>
      </c>
      <c r="BB75">
        <v>25</v>
      </c>
      <c r="BC75">
        <v>30000</v>
      </c>
      <c r="BD75">
        <v>1500</v>
      </c>
      <c r="BE75">
        <v>750</v>
      </c>
      <c r="BF75" t="s">
        <v>879</v>
      </c>
      <c r="BG75" t="s">
        <v>879</v>
      </c>
      <c r="BH75" t="s">
        <v>879</v>
      </c>
      <c r="BI75" t="s">
        <v>879</v>
      </c>
      <c r="BJ75" t="s">
        <v>130</v>
      </c>
      <c r="BK75" t="s">
        <v>130</v>
      </c>
      <c r="BL75" t="s">
        <v>107</v>
      </c>
      <c r="BM75" t="s">
        <v>130</v>
      </c>
      <c r="BN75" t="s">
        <v>130</v>
      </c>
      <c r="BO75" t="s">
        <v>879</v>
      </c>
      <c r="BP75" s="5" t="s">
        <v>1431</v>
      </c>
      <c r="BQ75" t="s">
        <v>131</v>
      </c>
      <c r="BR75" s="5" t="s">
        <v>1431</v>
      </c>
      <c r="BS75" t="s">
        <v>131</v>
      </c>
      <c r="BT75" t="s">
        <v>131</v>
      </c>
      <c r="BU75" t="s">
        <v>131</v>
      </c>
      <c r="BV75" t="s">
        <v>131</v>
      </c>
      <c r="BW75" t="s">
        <v>131</v>
      </c>
      <c r="BX75" t="s">
        <v>131</v>
      </c>
      <c r="BY75" t="s">
        <v>131</v>
      </c>
      <c r="BZ75" t="s">
        <v>131</v>
      </c>
      <c r="CA75" t="s">
        <v>131</v>
      </c>
      <c r="CB75" t="s">
        <v>131</v>
      </c>
      <c r="CC75" t="s">
        <v>131</v>
      </c>
      <c r="CD75" t="s">
        <v>131</v>
      </c>
      <c r="CE75" s="5" t="s">
        <v>1432</v>
      </c>
      <c r="CF75" t="s">
        <v>131</v>
      </c>
      <c r="CG75" s="5" t="s">
        <v>1432</v>
      </c>
      <c r="CH75" t="s">
        <v>131</v>
      </c>
      <c r="CI75" t="s">
        <v>131</v>
      </c>
      <c r="CJ75" t="s">
        <v>131</v>
      </c>
      <c r="CK75" t="s">
        <v>131</v>
      </c>
      <c r="CL75" t="s">
        <v>131</v>
      </c>
      <c r="CM75" t="s">
        <v>131</v>
      </c>
      <c r="CN75" s="25" t="s">
        <v>111</v>
      </c>
      <c r="CO75" t="s">
        <v>291</v>
      </c>
      <c r="CP75">
        <v>21737</v>
      </c>
      <c r="CR75" s="5" t="s">
        <v>1433</v>
      </c>
      <c r="CS75">
        <v>15</v>
      </c>
      <c r="CT75">
        <v>15</v>
      </c>
      <c r="CU75" t="s">
        <v>143</v>
      </c>
      <c r="CV75" t="s">
        <v>560</v>
      </c>
      <c r="CW75" s="5" t="s">
        <v>1434</v>
      </c>
      <c r="CY75" s="5" t="s">
        <v>1435</v>
      </c>
      <c r="CZ75">
        <v>15</v>
      </c>
      <c r="DA75">
        <v>15</v>
      </c>
      <c r="DB75" s="5" t="s">
        <v>1436</v>
      </c>
      <c r="DL75" t="s">
        <v>110</v>
      </c>
      <c r="DM75" t="s">
        <v>286</v>
      </c>
      <c r="DN75">
        <v>29339</v>
      </c>
      <c r="DO75">
        <v>42072</v>
      </c>
      <c r="DP75" s="5" t="s">
        <v>1437</v>
      </c>
      <c r="DQ75">
        <v>15</v>
      </c>
      <c r="DR75">
        <v>15</v>
      </c>
      <c r="EB75" t="s">
        <v>111</v>
      </c>
      <c r="EC75" t="s">
        <v>291</v>
      </c>
      <c r="ED75">
        <v>21737</v>
      </c>
      <c r="EE75">
        <v>42071</v>
      </c>
      <c r="EF75" s="5" t="s">
        <v>1433</v>
      </c>
      <c r="EG75">
        <v>15</v>
      </c>
      <c r="EH75">
        <v>15</v>
      </c>
    </row>
    <row r="76" spans="1:147">
      <c r="A76" s="9" t="s">
        <v>158</v>
      </c>
      <c r="B76" s="2" t="s">
        <v>925</v>
      </c>
      <c r="C76" t="s">
        <v>899</v>
      </c>
      <c r="D76" s="5"/>
      <c r="E76" t="s">
        <v>105</v>
      </c>
      <c r="F76" s="4" t="s">
        <v>605</v>
      </c>
      <c r="H76">
        <v>1</v>
      </c>
      <c r="K76" t="s">
        <v>106</v>
      </c>
      <c r="L76">
        <v>1</v>
      </c>
      <c r="T76">
        <v>4500</v>
      </c>
      <c r="U76" t="s">
        <v>121</v>
      </c>
      <c r="V76" t="s">
        <v>121</v>
      </c>
      <c r="W76">
        <v>15</v>
      </c>
      <c r="X76" t="s">
        <v>121</v>
      </c>
      <c r="Y76" t="s">
        <v>121</v>
      </c>
      <c r="Z76" t="s">
        <v>121</v>
      </c>
      <c r="AA76" t="s">
        <v>121</v>
      </c>
      <c r="AB76" t="s">
        <v>121</v>
      </c>
      <c r="AC76" t="s">
        <v>121</v>
      </c>
      <c r="AQ76" t="s">
        <v>107</v>
      </c>
      <c r="AS76" t="s">
        <v>108</v>
      </c>
      <c r="AT76">
        <v>6000</v>
      </c>
      <c r="AU76">
        <v>2000</v>
      </c>
      <c r="AV76">
        <v>15000</v>
      </c>
      <c r="AW76">
        <v>0</v>
      </c>
      <c r="AX76" t="s">
        <v>109</v>
      </c>
      <c r="AY76">
        <v>300</v>
      </c>
      <c r="BB76">
        <v>36</v>
      </c>
      <c r="BC76">
        <v>15000</v>
      </c>
      <c r="BD76">
        <v>4000</v>
      </c>
      <c r="BE76">
        <v>2000</v>
      </c>
      <c r="BF76" t="s">
        <v>107</v>
      </c>
      <c r="BJ76" t="s">
        <v>130</v>
      </c>
      <c r="BK76" t="s">
        <v>130</v>
      </c>
      <c r="BL76" t="s">
        <v>130</v>
      </c>
      <c r="BM76" t="s">
        <v>130</v>
      </c>
      <c r="BN76" t="s">
        <v>130</v>
      </c>
      <c r="BO76" t="s">
        <v>130</v>
      </c>
      <c r="BP76">
        <v>962967.64246063982</v>
      </c>
      <c r="BQ76" t="s">
        <v>131</v>
      </c>
      <c r="BR76">
        <v>962967.64246063982</v>
      </c>
      <c r="BS76" t="s">
        <v>131</v>
      </c>
      <c r="BT76" t="s">
        <v>131</v>
      </c>
      <c r="BU76" t="s">
        <v>131</v>
      </c>
      <c r="BV76" t="s">
        <v>131</v>
      </c>
      <c r="BW76" t="s">
        <v>131</v>
      </c>
      <c r="BX76" t="s">
        <v>131</v>
      </c>
      <c r="BY76" t="s">
        <v>131</v>
      </c>
      <c r="BZ76" t="s">
        <v>131</v>
      </c>
      <c r="CA76" t="s">
        <v>131</v>
      </c>
      <c r="CB76" t="s">
        <v>131</v>
      </c>
      <c r="CC76" t="s">
        <v>131</v>
      </c>
      <c r="CD76" t="s">
        <v>131</v>
      </c>
      <c r="CE76" t="s">
        <v>131</v>
      </c>
      <c r="CF76" t="s">
        <v>131</v>
      </c>
      <c r="CG76" t="s">
        <v>131</v>
      </c>
      <c r="CH76" t="s">
        <v>131</v>
      </c>
      <c r="CI76" t="s">
        <v>131</v>
      </c>
      <c r="CJ76" t="s">
        <v>131</v>
      </c>
      <c r="CK76" t="s">
        <v>131</v>
      </c>
      <c r="CL76" t="s">
        <v>131</v>
      </c>
      <c r="CM76" t="s">
        <v>131</v>
      </c>
      <c r="CN76" s="25" t="s">
        <v>115</v>
      </c>
      <c r="CO76" t="s">
        <v>333</v>
      </c>
      <c r="CP76">
        <v>462968.65</v>
      </c>
      <c r="CR76">
        <v>43.1</v>
      </c>
      <c r="CS76">
        <v>18</v>
      </c>
      <c r="CT76">
        <v>18</v>
      </c>
      <c r="CU76" t="s">
        <v>143</v>
      </c>
      <c r="CV76" t="s">
        <v>560</v>
      </c>
      <c r="CW76">
        <v>499999</v>
      </c>
      <c r="CY76">
        <v>197</v>
      </c>
      <c r="CZ76">
        <v>18</v>
      </c>
      <c r="DA76">
        <v>18</v>
      </c>
      <c r="DB76">
        <v>240.1</v>
      </c>
      <c r="DL76" t="s">
        <v>115</v>
      </c>
      <c r="DM76" t="s">
        <v>333</v>
      </c>
      <c r="DN76">
        <v>499999</v>
      </c>
      <c r="DP76">
        <v>46.55</v>
      </c>
      <c r="DQ76">
        <v>18</v>
      </c>
      <c r="DR76">
        <v>18</v>
      </c>
      <c r="EB76" t="s">
        <v>1146</v>
      </c>
      <c r="EC76" t="s">
        <v>331</v>
      </c>
      <c r="ED76">
        <v>400000</v>
      </c>
      <c r="EF76">
        <v>28.55</v>
      </c>
      <c r="EG76">
        <v>20</v>
      </c>
      <c r="EH76">
        <v>20</v>
      </c>
    </row>
    <row r="77" spans="1:147">
      <c r="A77" s="9" t="s">
        <v>158</v>
      </c>
      <c r="B77" s="2" t="s">
        <v>926</v>
      </c>
      <c r="C77" t="s">
        <v>900</v>
      </c>
      <c r="E77" t="s">
        <v>117</v>
      </c>
      <c r="F77" s="4" t="s">
        <v>1128</v>
      </c>
      <c r="I77">
        <v>1</v>
      </c>
      <c r="K77" t="s">
        <v>106</v>
      </c>
      <c r="R77">
        <v>2</v>
      </c>
      <c r="S77">
        <v>1</v>
      </c>
      <c r="T77" t="s">
        <v>121</v>
      </c>
      <c r="U77" s="9" t="s">
        <v>155</v>
      </c>
      <c r="V77" t="s">
        <v>121</v>
      </c>
      <c r="W77" t="s">
        <v>121</v>
      </c>
      <c r="X77">
        <v>50000</v>
      </c>
      <c r="Y77">
        <v>5</v>
      </c>
      <c r="Z77" t="s">
        <v>121</v>
      </c>
      <c r="AA77" t="s">
        <v>121</v>
      </c>
      <c r="AB77">
        <v>9</v>
      </c>
      <c r="AC77">
        <v>40000</v>
      </c>
      <c r="AP77">
        <v>3500</v>
      </c>
      <c r="AQ77" t="s">
        <v>107</v>
      </c>
      <c r="AS77" t="s">
        <v>108</v>
      </c>
      <c r="AT77">
        <v>3900</v>
      </c>
      <c r="AU77">
        <v>2450</v>
      </c>
      <c r="AV77">
        <v>40000</v>
      </c>
      <c r="AW77">
        <v>0</v>
      </c>
      <c r="AX77" t="s">
        <v>109</v>
      </c>
      <c r="AY77" s="21"/>
      <c r="AZ77">
        <v>4</v>
      </c>
      <c r="BA77">
        <v>4</v>
      </c>
      <c r="BB77">
        <v>36</v>
      </c>
      <c r="BC77">
        <v>40000</v>
      </c>
      <c r="BD77">
        <v>1450</v>
      </c>
      <c r="BE77">
        <v>725</v>
      </c>
      <c r="BF77" t="s">
        <v>130</v>
      </c>
      <c r="BG77" t="s">
        <v>130</v>
      </c>
      <c r="BH77" t="s">
        <v>130</v>
      </c>
      <c r="BI77" t="s">
        <v>130</v>
      </c>
      <c r="BJ77" t="s">
        <v>130</v>
      </c>
      <c r="BK77" t="s">
        <v>130</v>
      </c>
      <c r="BL77" t="s">
        <v>130</v>
      </c>
      <c r="BM77" t="s">
        <v>130</v>
      </c>
      <c r="BN77" t="s">
        <v>130</v>
      </c>
      <c r="BO77" t="s">
        <v>879</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v>55965.914042472708</v>
      </c>
      <c r="CF77" t="s">
        <v>131</v>
      </c>
      <c r="CG77">
        <v>55965.914042472708</v>
      </c>
      <c r="CH77" t="s">
        <v>131</v>
      </c>
      <c r="CI77" t="s">
        <v>131</v>
      </c>
      <c r="CJ77" t="s">
        <v>131</v>
      </c>
      <c r="CK77">
        <v>50114.936553751089</v>
      </c>
      <c r="CL77">
        <v>3500</v>
      </c>
      <c r="CM77">
        <v>46614.936553751089</v>
      </c>
      <c r="CN77" s="25" t="s">
        <v>141</v>
      </c>
      <c r="CO77" t="s">
        <v>556</v>
      </c>
      <c r="CP77">
        <v>26107.7</v>
      </c>
      <c r="CQ77">
        <v>33809.75</v>
      </c>
      <c r="CR77">
        <v>717.7</v>
      </c>
      <c r="CS77">
        <v>3</v>
      </c>
      <c r="CT77">
        <v>10</v>
      </c>
      <c r="CU77" t="s">
        <v>145</v>
      </c>
      <c r="CV77" t="s">
        <v>282</v>
      </c>
      <c r="CW77">
        <v>717.7</v>
      </c>
      <c r="CY77">
        <v>7.3</v>
      </c>
      <c r="CZ77">
        <v>3</v>
      </c>
      <c r="DA77">
        <v>3</v>
      </c>
      <c r="DB77">
        <v>725</v>
      </c>
      <c r="DQ77" t="s">
        <v>130</v>
      </c>
      <c r="DR77" t="s">
        <v>130</v>
      </c>
      <c r="EG77" t="s">
        <v>130</v>
      </c>
      <c r="EH77" t="s">
        <v>130</v>
      </c>
    </row>
    <row r="78" spans="1:147">
      <c r="A78" s="9" t="s">
        <v>158</v>
      </c>
      <c r="B78" s="2" t="s">
        <v>927</v>
      </c>
      <c r="C78" t="s">
        <v>901</v>
      </c>
      <c r="D78" s="5"/>
      <c r="E78" t="s">
        <v>117</v>
      </c>
      <c r="F78" s="4" t="s">
        <v>194</v>
      </c>
      <c r="G78">
        <v>1</v>
      </c>
      <c r="K78" t="s">
        <v>107</v>
      </c>
      <c r="R78">
        <v>1</v>
      </c>
      <c r="T78" t="s">
        <v>121</v>
      </c>
      <c r="U78" t="s">
        <v>121</v>
      </c>
      <c r="V78" t="s">
        <v>121</v>
      </c>
      <c r="W78" t="s">
        <v>121</v>
      </c>
      <c r="X78">
        <v>300000</v>
      </c>
      <c r="Y78">
        <v>15</v>
      </c>
      <c r="Z78" t="s">
        <v>121</v>
      </c>
      <c r="AA78" t="s">
        <v>121</v>
      </c>
      <c r="AB78" t="s">
        <v>121</v>
      </c>
      <c r="AC78" t="s">
        <v>121</v>
      </c>
      <c r="AQ78" t="s">
        <v>107</v>
      </c>
      <c r="AS78" t="s">
        <v>108</v>
      </c>
      <c r="AT78">
        <v>6500</v>
      </c>
      <c r="AU78">
        <v>2000</v>
      </c>
      <c r="AV78">
        <v>44000</v>
      </c>
      <c r="AW78">
        <v>0</v>
      </c>
      <c r="AX78" t="s">
        <v>109</v>
      </c>
      <c r="AY78">
        <v>2200</v>
      </c>
      <c r="BB78">
        <v>39</v>
      </c>
      <c r="BC78">
        <v>44000</v>
      </c>
      <c r="BD78">
        <v>4500</v>
      </c>
      <c r="BE78">
        <v>2250</v>
      </c>
      <c r="BF78" t="s">
        <v>130</v>
      </c>
      <c r="BG78" t="s">
        <v>130</v>
      </c>
      <c r="BH78" t="s">
        <v>130</v>
      </c>
      <c r="BI78" t="s">
        <v>130</v>
      </c>
      <c r="BJ78" t="s">
        <v>130</v>
      </c>
      <c r="BK78" t="s">
        <v>130</v>
      </c>
      <c r="BM78" t="s">
        <v>130</v>
      </c>
      <c r="BN78" t="s">
        <v>130</v>
      </c>
      <c r="BO78" t="s">
        <v>107</v>
      </c>
      <c r="BP78" t="s">
        <v>131</v>
      </c>
      <c r="BQ78" t="s">
        <v>131</v>
      </c>
      <c r="BR78" t="s">
        <v>131</v>
      </c>
      <c r="BS78" t="s">
        <v>131</v>
      </c>
      <c r="BT78" t="s">
        <v>131</v>
      </c>
      <c r="BU78" t="s">
        <v>131</v>
      </c>
      <c r="BV78" t="s">
        <v>131</v>
      </c>
      <c r="BW78" t="s">
        <v>131</v>
      </c>
      <c r="BX78" t="s">
        <v>131</v>
      </c>
      <c r="BY78" t="s">
        <v>131</v>
      </c>
      <c r="BZ78" t="s">
        <v>131</v>
      </c>
      <c r="CA78" t="s">
        <v>131</v>
      </c>
      <c r="CB78" t="s">
        <v>131</v>
      </c>
      <c r="CC78" t="s">
        <v>131</v>
      </c>
      <c r="CD78" t="s">
        <v>131</v>
      </c>
      <c r="CE78" s="5" t="s">
        <v>828</v>
      </c>
      <c r="CF78" t="s">
        <v>131</v>
      </c>
      <c r="CG78" s="5" t="s">
        <v>828</v>
      </c>
      <c r="CH78" t="s">
        <v>131</v>
      </c>
      <c r="CI78" t="s">
        <v>131</v>
      </c>
      <c r="CJ78" t="s">
        <v>131</v>
      </c>
      <c r="CK78" t="s">
        <v>131</v>
      </c>
      <c r="CL78" t="s">
        <v>131</v>
      </c>
      <c r="CM78" t="s">
        <v>131</v>
      </c>
      <c r="CN78" s="25" t="s">
        <v>110</v>
      </c>
      <c r="CO78" t="s">
        <v>286</v>
      </c>
      <c r="CP78" s="5" t="s">
        <v>1162</v>
      </c>
      <c r="CQ78" s="5" t="s">
        <v>1163</v>
      </c>
      <c r="CR78" s="5" t="s">
        <v>1164</v>
      </c>
      <c r="CS78">
        <v>15</v>
      </c>
      <c r="CT78">
        <v>15</v>
      </c>
      <c r="CU78" t="s">
        <v>1183</v>
      </c>
      <c r="CV78" t="s">
        <v>334</v>
      </c>
      <c r="CW78" s="5" t="s">
        <v>1164</v>
      </c>
      <c r="CY78" s="5" t="s">
        <v>1165</v>
      </c>
      <c r="CZ78">
        <v>15</v>
      </c>
      <c r="DA78">
        <v>15</v>
      </c>
      <c r="DB78" s="5" t="s">
        <v>1166</v>
      </c>
      <c r="DL78" t="s">
        <v>111</v>
      </c>
      <c r="DM78" t="s">
        <v>291</v>
      </c>
      <c r="DN78" s="5" t="s">
        <v>1167</v>
      </c>
      <c r="DO78" s="5" t="s">
        <v>1163</v>
      </c>
      <c r="DP78" s="5" t="s">
        <v>1168</v>
      </c>
      <c r="DQ78">
        <v>15</v>
      </c>
      <c r="DR78">
        <v>15</v>
      </c>
      <c r="EG78" t="s">
        <v>130</v>
      </c>
      <c r="EH78" t="s">
        <v>130</v>
      </c>
    </row>
    <row r="79" spans="1:147">
      <c r="A79" s="9" t="s">
        <v>158</v>
      </c>
      <c r="B79" s="2" t="s">
        <v>928</v>
      </c>
      <c r="C79" t="s">
        <v>903</v>
      </c>
      <c r="D79" s="5"/>
      <c r="E79" t="s">
        <v>117</v>
      </c>
      <c r="F79" s="4" t="s">
        <v>1129</v>
      </c>
      <c r="J79">
        <v>1</v>
      </c>
      <c r="K79" t="s">
        <v>107</v>
      </c>
      <c r="O79">
        <v>2</v>
      </c>
      <c r="Q79">
        <v>1</v>
      </c>
      <c r="T79" t="s">
        <v>121</v>
      </c>
      <c r="U79" t="s">
        <v>121</v>
      </c>
      <c r="V79" s="9" t="s">
        <v>155</v>
      </c>
      <c r="W79" t="s">
        <v>121</v>
      </c>
      <c r="X79" t="s">
        <v>121</v>
      </c>
      <c r="Y79" t="s">
        <v>121</v>
      </c>
      <c r="Z79">
        <v>52</v>
      </c>
      <c r="AA79">
        <v>500</v>
      </c>
      <c r="AB79" t="s">
        <v>121</v>
      </c>
      <c r="AC79" t="s">
        <v>121</v>
      </c>
      <c r="AK79">
        <v>400000</v>
      </c>
      <c r="AM79">
        <v>50000</v>
      </c>
      <c r="AQ79" t="s">
        <v>107</v>
      </c>
      <c r="AS79" t="s">
        <v>122</v>
      </c>
      <c r="AT79">
        <v>4300</v>
      </c>
      <c r="AU79">
        <v>2500</v>
      </c>
      <c r="AV79">
        <v>37000</v>
      </c>
      <c r="AW79">
        <v>3000</v>
      </c>
      <c r="AX79" t="s">
        <v>109</v>
      </c>
      <c r="AY79">
        <v>280</v>
      </c>
      <c r="BB79">
        <v>32</v>
      </c>
      <c r="BC79">
        <v>34000</v>
      </c>
      <c r="BD79">
        <v>1800</v>
      </c>
      <c r="BE79">
        <v>450</v>
      </c>
      <c r="BF79" t="s">
        <v>130</v>
      </c>
      <c r="BG79" t="s">
        <v>130</v>
      </c>
      <c r="BH79" t="s">
        <v>130</v>
      </c>
      <c r="BI79" t="s">
        <v>130</v>
      </c>
      <c r="BJ79" t="s">
        <v>130</v>
      </c>
      <c r="BK79" t="s">
        <v>130</v>
      </c>
      <c r="BM79" t="s">
        <v>107</v>
      </c>
      <c r="BN79" t="s">
        <v>107</v>
      </c>
      <c r="BP79" t="s">
        <v>131</v>
      </c>
      <c r="BQ79" t="s">
        <v>131</v>
      </c>
      <c r="BR79" t="s">
        <v>131</v>
      </c>
      <c r="BS79" t="s">
        <v>131</v>
      </c>
      <c r="BT79" t="s">
        <v>131</v>
      </c>
      <c r="BU79" t="s">
        <v>131</v>
      </c>
      <c r="BV79" t="s">
        <v>131</v>
      </c>
      <c r="BW79" t="s">
        <v>131</v>
      </c>
      <c r="BX79" t="s">
        <v>131</v>
      </c>
      <c r="BY79" s="5" t="s">
        <v>230</v>
      </c>
      <c r="BZ79" t="s">
        <v>131</v>
      </c>
      <c r="CA79" s="5" t="s">
        <v>230</v>
      </c>
      <c r="CB79" t="s">
        <v>131</v>
      </c>
      <c r="CC79" t="s">
        <v>131</v>
      </c>
      <c r="CD79" t="s">
        <v>131</v>
      </c>
      <c r="CE79" t="s">
        <v>131</v>
      </c>
      <c r="CF79" t="s">
        <v>131</v>
      </c>
      <c r="CG79" t="s">
        <v>131</v>
      </c>
      <c r="CH79" s="5" t="s">
        <v>1425</v>
      </c>
      <c r="CI79">
        <v>450000</v>
      </c>
      <c r="CJ79" s="5" t="s">
        <v>1426</v>
      </c>
      <c r="CK79" t="s">
        <v>131</v>
      </c>
      <c r="CL79" t="s">
        <v>131</v>
      </c>
      <c r="CM79" t="s">
        <v>131</v>
      </c>
      <c r="CN79" s="25" t="s">
        <v>129</v>
      </c>
      <c r="CO79" t="s">
        <v>576</v>
      </c>
      <c r="CP79" s="5" t="s">
        <v>1427</v>
      </c>
      <c r="CQ79" s="5" t="s">
        <v>1428</v>
      </c>
      <c r="CR79" s="5" t="s">
        <v>1429</v>
      </c>
      <c r="CS79">
        <v>20</v>
      </c>
      <c r="CT79">
        <v>68</v>
      </c>
      <c r="CU79" t="s">
        <v>145</v>
      </c>
      <c r="CV79" t="s">
        <v>282</v>
      </c>
      <c r="CW79" s="5" t="s">
        <v>1429</v>
      </c>
      <c r="CY79" s="5" t="s">
        <v>1430</v>
      </c>
      <c r="CZ79">
        <v>20</v>
      </c>
      <c r="DA79">
        <v>20</v>
      </c>
      <c r="DB79">
        <v>280</v>
      </c>
      <c r="DL79" t="s">
        <v>110</v>
      </c>
      <c r="DM79" t="s">
        <v>286</v>
      </c>
      <c r="DN79" s="5" t="s">
        <v>1420</v>
      </c>
      <c r="DO79" s="5" t="s">
        <v>1421</v>
      </c>
      <c r="DP79" s="5" t="s">
        <v>1422</v>
      </c>
      <c r="DQ79">
        <v>20</v>
      </c>
      <c r="DR79">
        <v>20</v>
      </c>
      <c r="EB79" t="s">
        <v>111</v>
      </c>
      <c r="EC79" t="s">
        <v>291</v>
      </c>
      <c r="ED79" s="5" t="s">
        <v>1423</v>
      </c>
      <c r="EE79" s="5" t="s">
        <v>1421</v>
      </c>
      <c r="EF79" s="5" t="s">
        <v>1424</v>
      </c>
      <c r="EG79">
        <v>20</v>
      </c>
      <c r="EH79">
        <v>20</v>
      </c>
    </row>
    <row r="80" spans="1:147">
      <c r="A80" s="9" t="s">
        <v>158</v>
      </c>
      <c r="B80" s="2" t="s">
        <v>443</v>
      </c>
      <c r="C80" t="s">
        <v>904</v>
      </c>
      <c r="D80" s="5"/>
      <c r="E80" t="s">
        <v>117</v>
      </c>
      <c r="F80" s="4" t="s">
        <v>1130</v>
      </c>
      <c r="I80">
        <v>1</v>
      </c>
      <c r="K80" t="s">
        <v>106</v>
      </c>
      <c r="S80">
        <v>1</v>
      </c>
      <c r="T80" t="s">
        <v>121</v>
      </c>
      <c r="U80" s="9" t="s">
        <v>155</v>
      </c>
      <c r="V80" t="s">
        <v>121</v>
      </c>
      <c r="W80" t="s">
        <v>121</v>
      </c>
      <c r="X80" t="s">
        <v>121</v>
      </c>
      <c r="Y80" t="s">
        <v>121</v>
      </c>
      <c r="Z80" t="s">
        <v>121</v>
      </c>
      <c r="AA80" t="s">
        <v>121</v>
      </c>
      <c r="AB80">
        <v>9</v>
      </c>
      <c r="AC80">
        <v>22000</v>
      </c>
      <c r="AQ80" t="s">
        <v>107</v>
      </c>
      <c r="AS80" t="s">
        <v>108</v>
      </c>
      <c r="AT80">
        <v>7200</v>
      </c>
      <c r="AU80">
        <v>5000</v>
      </c>
      <c r="AV80">
        <v>55000</v>
      </c>
      <c r="AW80">
        <v>0</v>
      </c>
      <c r="AX80" t="s">
        <v>109</v>
      </c>
      <c r="BB80">
        <v>29</v>
      </c>
      <c r="BC80">
        <v>55000</v>
      </c>
      <c r="BD80">
        <v>2200</v>
      </c>
      <c r="BE80">
        <v>1100</v>
      </c>
      <c r="BF80" t="s">
        <v>130</v>
      </c>
      <c r="BG80" t="s">
        <v>130</v>
      </c>
      <c r="BH80" t="s">
        <v>130</v>
      </c>
      <c r="BI80" t="s">
        <v>130</v>
      </c>
      <c r="BJ80" t="s">
        <v>130</v>
      </c>
      <c r="BK80" t="s">
        <v>130</v>
      </c>
      <c r="BM80" t="s">
        <v>130</v>
      </c>
      <c r="BN80" t="s">
        <v>130</v>
      </c>
      <c r="BP80" t="s">
        <v>131</v>
      </c>
      <c r="BQ80" t="s">
        <v>131</v>
      </c>
      <c r="BR80" t="s">
        <v>131</v>
      </c>
      <c r="BS80" t="s">
        <v>131</v>
      </c>
      <c r="BT80" t="s">
        <v>131</v>
      </c>
      <c r="BU80" t="s">
        <v>131</v>
      </c>
      <c r="BV80" t="s">
        <v>131</v>
      </c>
      <c r="BW80" t="s">
        <v>131</v>
      </c>
      <c r="BX80" t="s">
        <v>131</v>
      </c>
      <c r="BY80" t="s">
        <v>131</v>
      </c>
      <c r="BZ80" t="s">
        <v>131</v>
      </c>
      <c r="CA80" t="s">
        <v>131</v>
      </c>
      <c r="CB80" t="s">
        <v>131</v>
      </c>
      <c r="CC80" t="s">
        <v>131</v>
      </c>
      <c r="CD80" t="s">
        <v>131</v>
      </c>
      <c r="CE80" t="s">
        <v>131</v>
      </c>
      <c r="CF80" t="s">
        <v>131</v>
      </c>
      <c r="CG80" t="s">
        <v>131</v>
      </c>
      <c r="CH80" t="s">
        <v>131</v>
      </c>
      <c r="CI80" t="s">
        <v>131</v>
      </c>
      <c r="CJ80" t="s">
        <v>131</v>
      </c>
      <c r="CK80" s="5" t="s">
        <v>1414</v>
      </c>
      <c r="CL80" t="s">
        <v>131</v>
      </c>
      <c r="CM80" s="5" t="s">
        <v>1414</v>
      </c>
      <c r="CN80" s="25" t="s">
        <v>110</v>
      </c>
      <c r="CO80" t="s">
        <v>286</v>
      </c>
      <c r="CP80" s="5" t="s">
        <v>1415</v>
      </c>
      <c r="CQ80" s="5" t="s">
        <v>1416</v>
      </c>
      <c r="CR80" s="5" t="s">
        <v>1417</v>
      </c>
      <c r="CS80">
        <v>10</v>
      </c>
      <c r="CT80">
        <v>10</v>
      </c>
      <c r="CU80" t="s">
        <v>1183</v>
      </c>
      <c r="CV80" t="s">
        <v>334</v>
      </c>
      <c r="CW80" s="5" t="s">
        <v>1417</v>
      </c>
      <c r="CY80" s="5" t="s">
        <v>1418</v>
      </c>
      <c r="CZ80">
        <v>10</v>
      </c>
      <c r="DA80">
        <v>10</v>
      </c>
      <c r="DB80" s="5" t="s">
        <v>1419</v>
      </c>
    </row>
    <row r="81" spans="1:138">
      <c r="A81" s="9" t="s">
        <v>158</v>
      </c>
      <c r="B81" s="2" t="s">
        <v>929</v>
      </c>
      <c r="C81" t="s">
        <v>905</v>
      </c>
      <c r="E81" t="s">
        <v>105</v>
      </c>
      <c r="F81" s="4" t="s">
        <v>1131</v>
      </c>
      <c r="I81">
        <v>1</v>
      </c>
      <c r="K81" t="s">
        <v>106</v>
      </c>
      <c r="S81">
        <v>1</v>
      </c>
      <c r="T81" t="s">
        <v>121</v>
      </c>
      <c r="U81" s="9" t="s">
        <v>155</v>
      </c>
      <c r="V81" t="s">
        <v>121</v>
      </c>
      <c r="W81" t="s">
        <v>121</v>
      </c>
      <c r="X81" t="s">
        <v>121</v>
      </c>
      <c r="Y81" t="s">
        <v>121</v>
      </c>
      <c r="Z81" t="s">
        <v>121</v>
      </c>
      <c r="AA81" t="s">
        <v>121</v>
      </c>
      <c r="AB81">
        <v>10</v>
      </c>
      <c r="AC81">
        <v>29000</v>
      </c>
      <c r="AQ81" t="s">
        <v>107</v>
      </c>
      <c r="AS81" t="s">
        <v>108</v>
      </c>
      <c r="AT81">
        <v>8200</v>
      </c>
      <c r="AU81">
        <v>5500</v>
      </c>
      <c r="AV81">
        <v>120000</v>
      </c>
      <c r="AW81">
        <v>0</v>
      </c>
      <c r="AY81">
        <v>1580</v>
      </c>
      <c r="BB81">
        <v>40</v>
      </c>
      <c r="BC81">
        <v>120000</v>
      </c>
      <c r="BD81">
        <v>2700</v>
      </c>
      <c r="BE81">
        <v>1350</v>
      </c>
      <c r="BF81" t="s">
        <v>130</v>
      </c>
      <c r="BG81" t="s">
        <v>130</v>
      </c>
      <c r="BH81" t="s">
        <v>130</v>
      </c>
      <c r="BI81" t="s">
        <v>130</v>
      </c>
      <c r="BJ81" t="s">
        <v>130</v>
      </c>
      <c r="BK81" t="s">
        <v>130</v>
      </c>
      <c r="BL81" t="s">
        <v>107</v>
      </c>
      <c r="BM81" t="s">
        <v>130</v>
      </c>
      <c r="BN81" t="s">
        <v>130</v>
      </c>
      <c r="BP81" t="s">
        <v>131</v>
      </c>
      <c r="BQ81" t="s">
        <v>131</v>
      </c>
      <c r="BR81" t="s">
        <v>131</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v>35523.395582195488</v>
      </c>
      <c r="CL81" t="s">
        <v>131</v>
      </c>
      <c r="CM81">
        <v>35523.395582195488</v>
      </c>
      <c r="CN81" s="25" t="s">
        <v>906</v>
      </c>
      <c r="CO81" t="s">
        <v>907</v>
      </c>
      <c r="CP81">
        <v>118411.3</v>
      </c>
      <c r="CQ81">
        <v>35523.395582195488</v>
      </c>
      <c r="CR81">
        <v>1520.4</v>
      </c>
      <c r="CS81">
        <v>8</v>
      </c>
      <c r="CT81">
        <v>10</v>
      </c>
      <c r="CU81" t="s">
        <v>1183</v>
      </c>
      <c r="CV81" t="s">
        <v>334</v>
      </c>
      <c r="CW81">
        <v>1520.4</v>
      </c>
      <c r="CY81">
        <v>51.4</v>
      </c>
      <c r="CZ81">
        <v>8</v>
      </c>
      <c r="DA81">
        <v>8</v>
      </c>
      <c r="DB81">
        <v>1571.8000000000002</v>
      </c>
    </row>
    <row r="82" spans="1:138">
      <c r="A82" s="9" t="s">
        <v>158</v>
      </c>
      <c r="B82" s="2" t="s">
        <v>202</v>
      </c>
      <c r="C82" t="s">
        <v>562</v>
      </c>
      <c r="D82" s="5"/>
      <c r="E82" t="s">
        <v>105</v>
      </c>
      <c r="F82" s="4" t="s">
        <v>1132</v>
      </c>
      <c r="J82">
        <v>1</v>
      </c>
      <c r="K82" t="s">
        <v>106</v>
      </c>
      <c r="L82">
        <v>2</v>
      </c>
      <c r="P82">
        <v>1</v>
      </c>
      <c r="T82" t="s">
        <v>121</v>
      </c>
      <c r="U82" t="s">
        <v>121</v>
      </c>
      <c r="V82">
        <v>200</v>
      </c>
      <c r="W82">
        <v>15</v>
      </c>
      <c r="X82" t="s">
        <v>121</v>
      </c>
      <c r="Y82" t="s">
        <v>121</v>
      </c>
      <c r="Z82" t="s">
        <v>121</v>
      </c>
      <c r="AA82" t="s">
        <v>121</v>
      </c>
      <c r="AB82" t="s">
        <v>121</v>
      </c>
      <c r="AC82" t="s">
        <v>121</v>
      </c>
      <c r="AH82">
        <v>55000</v>
      </c>
      <c r="AQ82" t="s">
        <v>107</v>
      </c>
      <c r="AS82" t="s">
        <v>122</v>
      </c>
      <c r="AT82">
        <v>1600</v>
      </c>
      <c r="AU82">
        <v>700</v>
      </c>
      <c r="AV82">
        <v>10000</v>
      </c>
      <c r="AW82">
        <v>0</v>
      </c>
      <c r="AX82" t="s">
        <v>109</v>
      </c>
      <c r="AZ82">
        <v>35</v>
      </c>
      <c r="BB82">
        <v>20</v>
      </c>
      <c r="BC82">
        <v>10000</v>
      </c>
      <c r="BD82">
        <v>900</v>
      </c>
      <c r="BE82">
        <v>225</v>
      </c>
      <c r="BF82" t="s">
        <v>107</v>
      </c>
      <c r="BG82" t="s">
        <v>879</v>
      </c>
      <c r="BH82" t="s">
        <v>879</v>
      </c>
      <c r="BI82" t="s">
        <v>130</v>
      </c>
      <c r="BJ82" t="s">
        <v>130</v>
      </c>
      <c r="BK82" t="s">
        <v>130</v>
      </c>
      <c r="BL82" t="s">
        <v>130</v>
      </c>
      <c r="BM82" t="s">
        <v>130</v>
      </c>
      <c r="BN82" t="s">
        <v>130</v>
      </c>
      <c r="BO82" t="s">
        <v>130</v>
      </c>
      <c r="BP82">
        <v>52354.117442695104</v>
      </c>
      <c r="BQ82" t="s">
        <v>131</v>
      </c>
      <c r="BR82">
        <v>52354.117442695104</v>
      </c>
      <c r="BS82" t="s">
        <v>131</v>
      </c>
      <c r="BT82" t="s">
        <v>131</v>
      </c>
      <c r="BU82" t="s">
        <v>131</v>
      </c>
      <c r="BV82" t="s">
        <v>131</v>
      </c>
      <c r="BW82" t="s">
        <v>131</v>
      </c>
      <c r="BX82" t="s">
        <v>131</v>
      </c>
      <c r="BY82" t="s">
        <v>131</v>
      </c>
      <c r="BZ82" t="s">
        <v>131</v>
      </c>
      <c r="CA82" t="s">
        <v>131</v>
      </c>
      <c r="CB82">
        <v>143959.36662874627</v>
      </c>
      <c r="CC82">
        <v>55000</v>
      </c>
      <c r="CD82">
        <v>88959.366628746269</v>
      </c>
      <c r="CE82" t="s">
        <v>131</v>
      </c>
      <c r="CF82" t="s">
        <v>131</v>
      </c>
      <c r="CG82" t="s">
        <v>131</v>
      </c>
      <c r="CH82" t="s">
        <v>131</v>
      </c>
      <c r="CI82" t="s">
        <v>131</v>
      </c>
      <c r="CJ82" t="s">
        <v>131</v>
      </c>
      <c r="CK82" t="s">
        <v>131</v>
      </c>
      <c r="CL82" t="s">
        <v>131</v>
      </c>
      <c r="CM82" t="s">
        <v>131</v>
      </c>
      <c r="CN82" s="25" t="s">
        <v>1146</v>
      </c>
      <c r="CO82" t="s">
        <v>331</v>
      </c>
      <c r="CP82">
        <v>88959.35</v>
      </c>
      <c r="CR82">
        <v>3.2</v>
      </c>
      <c r="CS82">
        <v>20</v>
      </c>
      <c r="CT82">
        <v>20</v>
      </c>
      <c r="CU82" t="s">
        <v>883</v>
      </c>
      <c r="CV82" t="s">
        <v>884</v>
      </c>
      <c r="CW82">
        <v>88959.35</v>
      </c>
      <c r="CY82">
        <v>5.95</v>
      </c>
      <c r="CZ82">
        <v>20</v>
      </c>
      <c r="DA82">
        <v>20</v>
      </c>
      <c r="DB82">
        <v>9.15</v>
      </c>
      <c r="DQ82" t="s">
        <v>130</v>
      </c>
      <c r="DR82" t="s">
        <v>130</v>
      </c>
      <c r="EG82" t="s">
        <v>130</v>
      </c>
      <c r="EH82" t="s">
        <v>130</v>
      </c>
    </row>
    <row r="83" spans="1:138">
      <c r="A83" s="9" t="s">
        <v>158</v>
      </c>
      <c r="B83" s="2" t="s">
        <v>657</v>
      </c>
      <c r="C83" t="s">
        <v>562</v>
      </c>
      <c r="D83" s="5"/>
      <c r="E83" t="s">
        <v>105</v>
      </c>
      <c r="F83" s="4" t="s">
        <v>1133</v>
      </c>
      <c r="J83">
        <v>1</v>
      </c>
      <c r="K83" t="s">
        <v>106</v>
      </c>
      <c r="L83">
        <v>1</v>
      </c>
      <c r="M83">
        <v>2</v>
      </c>
      <c r="T83" t="s">
        <v>121</v>
      </c>
      <c r="U83" t="s">
        <v>121</v>
      </c>
      <c r="V83">
        <v>1000</v>
      </c>
      <c r="W83">
        <v>15</v>
      </c>
      <c r="X83" t="s">
        <v>121</v>
      </c>
      <c r="Y83" t="s">
        <v>121</v>
      </c>
      <c r="Z83" t="s">
        <v>121</v>
      </c>
      <c r="AA83" t="s">
        <v>121</v>
      </c>
      <c r="AB83" t="s">
        <v>121</v>
      </c>
      <c r="AC83" t="s">
        <v>121</v>
      </c>
      <c r="AQ83" t="s">
        <v>107</v>
      </c>
      <c r="AS83" t="s">
        <v>108</v>
      </c>
      <c r="AT83">
        <v>6000</v>
      </c>
      <c r="AU83">
        <v>2000</v>
      </c>
      <c r="AV83" s="21">
        <v>0</v>
      </c>
      <c r="AW83">
        <v>0</v>
      </c>
      <c r="AY83">
        <v>200</v>
      </c>
      <c r="AZ83">
        <v>15</v>
      </c>
      <c r="BB83">
        <v>37</v>
      </c>
      <c r="BC83">
        <v>0</v>
      </c>
      <c r="BD83">
        <v>4000</v>
      </c>
      <c r="BE83">
        <v>2000</v>
      </c>
      <c r="BF83" t="s">
        <v>879</v>
      </c>
      <c r="BG83" t="s">
        <v>879</v>
      </c>
      <c r="BH83" t="s">
        <v>879</v>
      </c>
      <c r="BI83" t="s">
        <v>879</v>
      </c>
      <c r="BJ83" t="s">
        <v>130</v>
      </c>
      <c r="BK83" t="s">
        <v>130</v>
      </c>
      <c r="BL83" t="s">
        <v>130</v>
      </c>
      <c r="BM83" t="s">
        <v>130</v>
      </c>
      <c r="BN83" t="s">
        <v>130</v>
      </c>
      <c r="BO83" t="s">
        <v>130</v>
      </c>
      <c r="BP83">
        <v>221770.58721347552</v>
      </c>
      <c r="BQ83" t="s">
        <v>131</v>
      </c>
      <c r="BR83">
        <v>221770.58721347552</v>
      </c>
      <c r="BS83">
        <v>896826.01799588325</v>
      </c>
      <c r="BT83" t="s">
        <v>131</v>
      </c>
      <c r="BU83">
        <v>896826.01799588325</v>
      </c>
      <c r="BV83" t="s">
        <v>131</v>
      </c>
      <c r="BW83" t="s">
        <v>131</v>
      </c>
      <c r="BX83" t="s">
        <v>131</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s="25" t="s">
        <v>115</v>
      </c>
      <c r="CO83" t="s">
        <v>333</v>
      </c>
      <c r="CP83">
        <v>80500</v>
      </c>
      <c r="CR83">
        <v>10</v>
      </c>
      <c r="CS83">
        <v>15</v>
      </c>
      <c r="CT83">
        <v>15</v>
      </c>
      <c r="CU83" t="s">
        <v>143</v>
      </c>
      <c r="CV83" t="s">
        <v>560</v>
      </c>
      <c r="CW83">
        <v>499999</v>
      </c>
      <c r="CY83">
        <v>190</v>
      </c>
      <c r="CZ83">
        <v>15</v>
      </c>
      <c r="DA83">
        <v>15</v>
      </c>
      <c r="DB83">
        <v>200</v>
      </c>
      <c r="DL83" t="s">
        <v>1146</v>
      </c>
      <c r="DM83" t="s">
        <v>332</v>
      </c>
      <c r="DN83">
        <v>400000</v>
      </c>
      <c r="DP83">
        <v>24.5</v>
      </c>
      <c r="DQ83">
        <v>5</v>
      </c>
      <c r="DR83">
        <v>5</v>
      </c>
    </row>
    <row r="84" spans="1:138">
      <c r="A84" s="9" t="s">
        <v>158</v>
      </c>
      <c r="B84" s="2" t="s">
        <v>613</v>
      </c>
      <c r="C84" t="s">
        <v>562</v>
      </c>
      <c r="D84" s="5"/>
      <c r="E84" t="s">
        <v>117</v>
      </c>
      <c r="F84" s="4" t="s">
        <v>1134</v>
      </c>
      <c r="H84">
        <v>1</v>
      </c>
      <c r="I84">
        <v>1</v>
      </c>
      <c r="K84" t="s">
        <v>106</v>
      </c>
      <c r="P84">
        <v>1</v>
      </c>
      <c r="R84">
        <v>2</v>
      </c>
      <c r="T84">
        <v>200</v>
      </c>
      <c r="U84">
        <v>400</v>
      </c>
      <c r="V84" t="s">
        <v>121</v>
      </c>
      <c r="W84">
        <v>15</v>
      </c>
      <c r="X84">
        <v>50000</v>
      </c>
      <c r="Y84">
        <v>10</v>
      </c>
      <c r="Z84">
        <v>65</v>
      </c>
      <c r="AA84">
        <v>400</v>
      </c>
      <c r="AB84" t="s">
        <v>121</v>
      </c>
      <c r="AC84" t="s">
        <v>121</v>
      </c>
      <c r="AD84">
        <v>100000</v>
      </c>
      <c r="AJ84">
        <v>30000</v>
      </c>
      <c r="AQ84" t="s">
        <v>107</v>
      </c>
      <c r="AS84" t="s">
        <v>108</v>
      </c>
      <c r="AT84">
        <v>6000</v>
      </c>
      <c r="AU84">
        <v>2000</v>
      </c>
      <c r="AV84">
        <v>20000</v>
      </c>
      <c r="AW84">
        <v>0</v>
      </c>
      <c r="AY84">
        <v>500</v>
      </c>
      <c r="AZ84">
        <v>14</v>
      </c>
      <c r="BA84">
        <v>30</v>
      </c>
      <c r="BB84">
        <v>31</v>
      </c>
      <c r="BC84">
        <v>20000</v>
      </c>
      <c r="BD84">
        <v>4000</v>
      </c>
      <c r="BE84">
        <v>2000</v>
      </c>
      <c r="BF84" t="s">
        <v>879</v>
      </c>
      <c r="BG84" t="s">
        <v>879</v>
      </c>
      <c r="BH84" t="s">
        <v>879</v>
      </c>
      <c r="BI84" t="s">
        <v>879</v>
      </c>
      <c r="BJ84" t="s">
        <v>130</v>
      </c>
      <c r="BK84" t="s">
        <v>130</v>
      </c>
      <c r="BL84" t="s">
        <v>879</v>
      </c>
      <c r="BM84" t="s">
        <v>130</v>
      </c>
      <c r="BN84" t="s">
        <v>130</v>
      </c>
      <c r="BO84" t="s">
        <v>879</v>
      </c>
      <c r="BP84" t="s">
        <v>131</v>
      </c>
      <c r="BQ84">
        <v>100000</v>
      </c>
      <c r="BR84" t="s">
        <v>131</v>
      </c>
      <c r="BS84" t="s">
        <v>131</v>
      </c>
      <c r="BT84" t="s">
        <v>131</v>
      </c>
      <c r="BU84" t="s">
        <v>131</v>
      </c>
      <c r="BV84" t="s">
        <v>131</v>
      </c>
      <c r="BW84" t="s">
        <v>131</v>
      </c>
      <c r="BX84" t="s">
        <v>131</v>
      </c>
      <c r="BY84" t="s">
        <v>131</v>
      </c>
      <c r="BZ84" t="s">
        <v>131</v>
      </c>
      <c r="CA84" t="s">
        <v>131</v>
      </c>
      <c r="CB84">
        <v>225598.19036784652</v>
      </c>
      <c r="CC84" t="s">
        <v>131</v>
      </c>
      <c r="CD84">
        <v>225598.19036784652</v>
      </c>
      <c r="CE84">
        <v>62643.670692188854</v>
      </c>
      <c r="CF84">
        <v>30000</v>
      </c>
      <c r="CG84">
        <v>32643.670692188854</v>
      </c>
      <c r="CH84" t="s">
        <v>131</v>
      </c>
      <c r="CI84" t="s">
        <v>131</v>
      </c>
      <c r="CJ84" t="s">
        <v>131</v>
      </c>
      <c r="CK84" t="s">
        <v>131</v>
      </c>
      <c r="CL84" t="s">
        <v>131</v>
      </c>
      <c r="CM84" t="s">
        <v>131</v>
      </c>
      <c r="CN84" s="25" t="s">
        <v>143</v>
      </c>
      <c r="CO84" t="s">
        <v>560</v>
      </c>
      <c r="CP84">
        <v>225598.2</v>
      </c>
      <c r="CR84">
        <v>32.700000000000003</v>
      </c>
      <c r="CS84">
        <v>10</v>
      </c>
      <c r="CT84">
        <v>10</v>
      </c>
      <c r="CU84" t="s">
        <v>110</v>
      </c>
      <c r="CV84" t="s">
        <v>286</v>
      </c>
      <c r="CW84">
        <v>16180</v>
      </c>
      <c r="CY84">
        <v>160.5</v>
      </c>
      <c r="CZ84">
        <v>10</v>
      </c>
      <c r="DA84">
        <v>10</v>
      </c>
      <c r="DB84">
        <v>193.2</v>
      </c>
      <c r="DQ84" t="s">
        <v>130</v>
      </c>
      <c r="DR84" t="s">
        <v>130</v>
      </c>
      <c r="EG84" t="s">
        <v>130</v>
      </c>
      <c r="EH84" t="s">
        <v>130</v>
      </c>
    </row>
    <row r="85" spans="1:138">
      <c r="A85" s="9" t="s">
        <v>158</v>
      </c>
      <c r="B85" s="2" t="s">
        <v>931</v>
      </c>
      <c r="C85" t="s">
        <v>911</v>
      </c>
      <c r="D85" s="5"/>
      <c r="E85" t="s">
        <v>105</v>
      </c>
      <c r="F85" s="4" t="s">
        <v>1135</v>
      </c>
      <c r="J85">
        <v>1</v>
      </c>
      <c r="K85" t="s">
        <v>106</v>
      </c>
      <c r="O85">
        <v>3</v>
      </c>
      <c r="P85">
        <v>2</v>
      </c>
      <c r="R85">
        <v>1</v>
      </c>
      <c r="T85" t="s">
        <v>121</v>
      </c>
      <c r="U85" t="s">
        <v>121</v>
      </c>
      <c r="V85" s="9" t="s">
        <v>155</v>
      </c>
      <c r="W85" t="s">
        <v>121</v>
      </c>
      <c r="X85">
        <v>18000</v>
      </c>
      <c r="Y85">
        <v>8</v>
      </c>
      <c r="Z85" t="s">
        <v>121</v>
      </c>
      <c r="AA85" t="s">
        <v>121</v>
      </c>
      <c r="AB85" t="s">
        <v>121</v>
      </c>
      <c r="AC85" t="s">
        <v>121</v>
      </c>
      <c r="AQ85" t="s">
        <v>107</v>
      </c>
      <c r="AR85" t="s">
        <v>147</v>
      </c>
      <c r="AS85" t="s">
        <v>122</v>
      </c>
      <c r="AT85">
        <v>1700</v>
      </c>
      <c r="AU85">
        <v>850</v>
      </c>
      <c r="AV85">
        <v>8000</v>
      </c>
      <c r="AW85">
        <v>0</v>
      </c>
      <c r="AX85" t="s">
        <v>109</v>
      </c>
      <c r="AY85">
        <v>370</v>
      </c>
      <c r="AZ85">
        <v>60</v>
      </c>
      <c r="BB85">
        <v>24</v>
      </c>
      <c r="BC85">
        <v>8000</v>
      </c>
      <c r="BD85">
        <v>850</v>
      </c>
      <c r="BE85">
        <v>212.5</v>
      </c>
      <c r="BJ85" t="s">
        <v>130</v>
      </c>
      <c r="BK85" t="s">
        <v>130</v>
      </c>
      <c r="BL85" t="s">
        <v>130</v>
      </c>
      <c r="BM85" t="s">
        <v>130</v>
      </c>
      <c r="BN85" t="s">
        <v>130</v>
      </c>
      <c r="BO85" t="s">
        <v>130</v>
      </c>
      <c r="BP85" t="s">
        <v>131</v>
      </c>
      <c r="BQ85" t="s">
        <v>131</v>
      </c>
      <c r="BR85" t="s">
        <v>131</v>
      </c>
      <c r="BS85" t="s">
        <v>131</v>
      </c>
      <c r="BT85" t="s">
        <v>131</v>
      </c>
      <c r="BU85" t="s">
        <v>131</v>
      </c>
      <c r="BV85" t="s">
        <v>131</v>
      </c>
      <c r="BW85" t="s">
        <v>131</v>
      </c>
      <c r="BX85" t="s">
        <v>131</v>
      </c>
      <c r="BY85">
        <v>153379.23090633476</v>
      </c>
      <c r="BZ85" t="s">
        <v>131</v>
      </c>
      <c r="CA85">
        <v>153379.23090633476</v>
      </c>
      <c r="CB85">
        <v>153379.23090633476</v>
      </c>
      <c r="CC85" t="s">
        <v>131</v>
      </c>
      <c r="CD85">
        <v>153379.23090633476</v>
      </c>
      <c r="CE85">
        <v>21557.493307065084</v>
      </c>
      <c r="CF85" t="s">
        <v>131</v>
      </c>
      <c r="CG85">
        <v>21557.493307065084</v>
      </c>
      <c r="CH85" t="s">
        <v>131</v>
      </c>
      <c r="CI85" t="s">
        <v>131</v>
      </c>
      <c r="CJ85" t="s">
        <v>131</v>
      </c>
      <c r="CK85" t="s">
        <v>131</v>
      </c>
      <c r="CL85" t="s">
        <v>131</v>
      </c>
      <c r="CM85" t="s">
        <v>131</v>
      </c>
      <c r="CN85" s="25" t="s">
        <v>137</v>
      </c>
      <c r="CO85" t="s">
        <v>330</v>
      </c>
      <c r="CP85">
        <v>53822.65</v>
      </c>
      <c r="CR85">
        <v>92.55</v>
      </c>
      <c r="CS85">
        <v>60</v>
      </c>
      <c r="CT85" t="s">
        <v>140</v>
      </c>
      <c r="CU85" t="s">
        <v>136</v>
      </c>
      <c r="CV85" t="s">
        <v>552</v>
      </c>
      <c r="CW85">
        <v>43822</v>
      </c>
      <c r="CY85">
        <v>42.25</v>
      </c>
      <c r="CZ85">
        <v>60</v>
      </c>
      <c r="DA85" t="s">
        <v>140</v>
      </c>
      <c r="DB85">
        <v>134.80000000000001</v>
      </c>
      <c r="DQ85" t="s">
        <v>130</v>
      </c>
      <c r="DR85" t="s">
        <v>130</v>
      </c>
      <c r="EG85" t="s">
        <v>130</v>
      </c>
      <c r="EH85" t="s">
        <v>130</v>
      </c>
    </row>
    <row r="86" spans="1:138">
      <c r="A86" s="9" t="s">
        <v>158</v>
      </c>
      <c r="B86" s="2" t="s">
        <v>932</v>
      </c>
      <c r="C86" t="s">
        <v>568</v>
      </c>
      <c r="D86" s="5"/>
      <c r="E86" t="s">
        <v>117</v>
      </c>
      <c r="F86" s="4" t="s">
        <v>1136</v>
      </c>
      <c r="G86">
        <v>1</v>
      </c>
      <c r="K86" t="s">
        <v>107</v>
      </c>
      <c r="M86">
        <v>1</v>
      </c>
      <c r="N86">
        <v>2</v>
      </c>
      <c r="P86">
        <v>3</v>
      </c>
      <c r="T86" t="s">
        <v>121</v>
      </c>
      <c r="U86" t="s">
        <v>121</v>
      </c>
      <c r="V86" t="s">
        <v>121</v>
      </c>
      <c r="W86" t="s">
        <v>121</v>
      </c>
      <c r="X86" t="s">
        <v>121</v>
      </c>
      <c r="Y86" t="s">
        <v>121</v>
      </c>
      <c r="Z86" t="s">
        <v>121</v>
      </c>
      <c r="AA86" t="s">
        <v>121</v>
      </c>
      <c r="AB86" t="s">
        <v>121</v>
      </c>
      <c r="AC86" t="s">
        <v>121</v>
      </c>
      <c r="AQ86" t="s">
        <v>107</v>
      </c>
      <c r="AS86" t="s">
        <v>108</v>
      </c>
      <c r="AT86">
        <v>4150</v>
      </c>
      <c r="AU86">
        <v>1500</v>
      </c>
      <c r="AV86">
        <v>12000</v>
      </c>
      <c r="AW86">
        <v>0</v>
      </c>
      <c r="AX86" t="s">
        <v>109</v>
      </c>
      <c r="BB86">
        <v>46</v>
      </c>
      <c r="BC86">
        <v>12000</v>
      </c>
      <c r="BD86">
        <v>2650</v>
      </c>
      <c r="BE86">
        <v>1325</v>
      </c>
      <c r="BJ86" t="s">
        <v>130</v>
      </c>
      <c r="BK86" t="s">
        <v>130</v>
      </c>
      <c r="BL86" t="s">
        <v>130</v>
      </c>
      <c r="BM86" t="s">
        <v>130</v>
      </c>
      <c r="BN86" t="s">
        <v>130</v>
      </c>
      <c r="BO86" t="s">
        <v>130</v>
      </c>
      <c r="BP86" t="s">
        <v>131</v>
      </c>
      <c r="BQ86" t="s">
        <v>131</v>
      </c>
      <c r="BR86" t="s">
        <v>131</v>
      </c>
      <c r="BS86" s="5" t="s">
        <v>1156</v>
      </c>
      <c r="BT86" t="s">
        <v>131</v>
      </c>
      <c r="BU86" s="5" t="s">
        <v>1156</v>
      </c>
      <c r="BV86" s="5" t="s">
        <v>792</v>
      </c>
      <c r="BW86" t="s">
        <v>131</v>
      </c>
      <c r="BX86" s="5" t="s">
        <v>792</v>
      </c>
      <c r="BY86" t="s">
        <v>131</v>
      </c>
      <c r="BZ86" t="s">
        <v>131</v>
      </c>
      <c r="CA86" t="s">
        <v>131</v>
      </c>
      <c r="CB86" s="5" t="s">
        <v>792</v>
      </c>
      <c r="CC86" t="s">
        <v>131</v>
      </c>
      <c r="CD86" s="5" t="s">
        <v>792</v>
      </c>
      <c r="CE86" t="s">
        <v>131</v>
      </c>
      <c r="CF86" t="s">
        <v>131</v>
      </c>
      <c r="CG86" t="s">
        <v>131</v>
      </c>
      <c r="CH86" t="s">
        <v>131</v>
      </c>
      <c r="CI86" t="s">
        <v>131</v>
      </c>
      <c r="CJ86" t="s">
        <v>131</v>
      </c>
      <c r="CK86" t="s">
        <v>131</v>
      </c>
      <c r="CL86" t="s">
        <v>131</v>
      </c>
      <c r="CM86" t="s">
        <v>131</v>
      </c>
      <c r="CN86" s="25" t="s">
        <v>1146</v>
      </c>
      <c r="CO86" t="s">
        <v>332</v>
      </c>
      <c r="CP86">
        <v>400000</v>
      </c>
      <c r="CR86" s="5" t="s">
        <v>1157</v>
      </c>
      <c r="CS86">
        <v>5</v>
      </c>
      <c r="CT86">
        <v>5</v>
      </c>
      <c r="CU86" t="s">
        <v>883</v>
      </c>
      <c r="CV86" t="s">
        <v>884</v>
      </c>
      <c r="CW86">
        <v>400000</v>
      </c>
      <c r="CY86" s="5" t="s">
        <v>1158</v>
      </c>
      <c r="CZ86">
        <v>5</v>
      </c>
      <c r="DA86">
        <v>5</v>
      </c>
      <c r="DB86" s="5" t="s">
        <v>1159</v>
      </c>
      <c r="DL86" t="s">
        <v>137</v>
      </c>
      <c r="DM86" t="s">
        <v>330</v>
      </c>
      <c r="DN86" s="5" t="s">
        <v>1160</v>
      </c>
      <c r="DP86" s="5" t="s">
        <v>1161</v>
      </c>
      <c r="DQ86">
        <v>15</v>
      </c>
      <c r="DR86" t="s">
        <v>140</v>
      </c>
      <c r="EG86" t="s">
        <v>130</v>
      </c>
      <c r="EH86" t="s">
        <v>130</v>
      </c>
    </row>
    <row r="87" spans="1:138">
      <c r="A87" s="9" t="s">
        <v>158</v>
      </c>
      <c r="B87" s="2" t="s">
        <v>933</v>
      </c>
      <c r="C87" t="s">
        <v>572</v>
      </c>
      <c r="D87" s="20"/>
      <c r="E87" t="s">
        <v>117</v>
      </c>
      <c r="F87" s="4" t="s">
        <v>1137</v>
      </c>
      <c r="H87">
        <v>1</v>
      </c>
      <c r="I87">
        <v>1</v>
      </c>
      <c r="K87" t="s">
        <v>106</v>
      </c>
      <c r="L87">
        <v>1</v>
      </c>
      <c r="O87">
        <v>2</v>
      </c>
      <c r="Q87">
        <v>3</v>
      </c>
      <c r="T87" s="21">
        <v>0</v>
      </c>
      <c r="U87">
        <v>1800</v>
      </c>
      <c r="W87">
        <v>20</v>
      </c>
      <c r="X87" t="s">
        <v>121</v>
      </c>
      <c r="Y87" t="s">
        <v>121</v>
      </c>
      <c r="Z87">
        <v>65</v>
      </c>
      <c r="AA87">
        <v>780</v>
      </c>
      <c r="AB87" t="s">
        <v>121</v>
      </c>
      <c r="AC87" t="s">
        <v>121</v>
      </c>
      <c r="AD87">
        <v>550000</v>
      </c>
      <c r="AG87">
        <v>180000</v>
      </c>
      <c r="AM87">
        <v>10000</v>
      </c>
      <c r="AQ87" t="s">
        <v>107</v>
      </c>
      <c r="AS87" t="s">
        <v>108</v>
      </c>
      <c r="AT87">
        <v>5900</v>
      </c>
      <c r="AU87">
        <v>4900</v>
      </c>
      <c r="AV87">
        <v>45000</v>
      </c>
      <c r="AW87">
        <v>0</v>
      </c>
      <c r="AX87" t="s">
        <v>109</v>
      </c>
      <c r="AY87">
        <v>325</v>
      </c>
      <c r="AZ87">
        <v>20</v>
      </c>
      <c r="BA87">
        <v>20</v>
      </c>
      <c r="BB87">
        <v>31</v>
      </c>
      <c r="BC87">
        <v>45000</v>
      </c>
      <c r="BD87">
        <v>1000</v>
      </c>
      <c r="BE87">
        <v>500</v>
      </c>
      <c r="BF87" t="s">
        <v>130</v>
      </c>
      <c r="BG87" t="s">
        <v>130</v>
      </c>
      <c r="BH87" t="s">
        <v>130</v>
      </c>
      <c r="BI87" t="s">
        <v>130</v>
      </c>
      <c r="BJ87" t="s">
        <v>130</v>
      </c>
      <c r="BK87" t="s">
        <v>130</v>
      </c>
      <c r="BP87">
        <v>549708.01263674162</v>
      </c>
      <c r="BQ87">
        <v>550000</v>
      </c>
      <c r="BR87" t="s">
        <v>148</v>
      </c>
      <c r="BS87" t="s">
        <v>131</v>
      </c>
      <c r="BT87" t="s">
        <v>131</v>
      </c>
      <c r="BU87" t="s">
        <v>131</v>
      </c>
      <c r="BV87" t="s">
        <v>131</v>
      </c>
      <c r="BW87" t="s">
        <v>131</v>
      </c>
      <c r="BX87" t="s">
        <v>131</v>
      </c>
      <c r="BY87">
        <v>407715.56640122394</v>
      </c>
      <c r="BZ87">
        <v>180000</v>
      </c>
      <c r="CA87">
        <v>227715.56640122394</v>
      </c>
      <c r="CB87" t="s">
        <v>131</v>
      </c>
      <c r="CC87" t="s">
        <v>131</v>
      </c>
      <c r="CD87" t="s">
        <v>131</v>
      </c>
      <c r="CE87" t="s">
        <v>131</v>
      </c>
      <c r="CF87" t="s">
        <v>131</v>
      </c>
      <c r="CG87" t="s">
        <v>131</v>
      </c>
      <c r="CH87">
        <v>411134.42380048486</v>
      </c>
      <c r="CI87">
        <v>10000</v>
      </c>
      <c r="CJ87">
        <v>401134.42380048486</v>
      </c>
      <c r="CK87" t="s">
        <v>131</v>
      </c>
      <c r="CL87" t="s">
        <v>131</v>
      </c>
      <c r="CM87" t="s">
        <v>131</v>
      </c>
      <c r="CN87" s="25" t="s">
        <v>137</v>
      </c>
      <c r="CO87" t="s">
        <v>330</v>
      </c>
      <c r="CP87">
        <v>70490</v>
      </c>
      <c r="CR87">
        <v>238.25</v>
      </c>
      <c r="CS87">
        <v>20</v>
      </c>
      <c r="CT87" t="s">
        <v>140</v>
      </c>
      <c r="CU87" t="s">
        <v>136</v>
      </c>
      <c r="CV87" t="s">
        <v>552</v>
      </c>
      <c r="CW87">
        <v>60490</v>
      </c>
      <c r="CY87">
        <v>86.75</v>
      </c>
      <c r="CZ87">
        <v>20</v>
      </c>
      <c r="DA87" t="s">
        <v>140</v>
      </c>
      <c r="DB87">
        <v>325</v>
      </c>
      <c r="DQ87" t="s">
        <v>130</v>
      </c>
      <c r="DR87" t="s">
        <v>130</v>
      </c>
      <c r="EG87" t="s">
        <v>130</v>
      </c>
      <c r="EH87" t="s">
        <v>130</v>
      </c>
    </row>
    <row r="88" spans="1:138">
      <c r="A88" s="9" t="s">
        <v>158</v>
      </c>
      <c r="B88" s="2" t="s">
        <v>934</v>
      </c>
      <c r="C88" t="s">
        <v>570</v>
      </c>
      <c r="D88" s="20"/>
      <c r="CS88" t="s">
        <v>130</v>
      </c>
      <c r="CT88" t="s">
        <v>130</v>
      </c>
      <c r="CZ88" t="s">
        <v>130</v>
      </c>
      <c r="DA88" t="s">
        <v>130</v>
      </c>
      <c r="DB88" t="s">
        <v>130</v>
      </c>
      <c r="DQ88" t="s">
        <v>130</v>
      </c>
      <c r="DR88" t="s">
        <v>130</v>
      </c>
      <c r="EG88" t="s">
        <v>130</v>
      </c>
      <c r="EH88" t="s">
        <v>130</v>
      </c>
    </row>
    <row r="89" spans="1:138">
      <c r="A89" s="9" t="s">
        <v>158</v>
      </c>
      <c r="B89" s="2" t="s">
        <v>935</v>
      </c>
      <c r="C89" t="s">
        <v>573</v>
      </c>
      <c r="D89" s="5"/>
      <c r="E89" t="s">
        <v>105</v>
      </c>
      <c r="F89" s="4" t="s">
        <v>1138</v>
      </c>
      <c r="I89">
        <v>1</v>
      </c>
      <c r="J89">
        <v>1</v>
      </c>
      <c r="K89" t="s">
        <v>106</v>
      </c>
      <c r="P89">
        <v>1</v>
      </c>
      <c r="R89">
        <v>2</v>
      </c>
      <c r="T89" t="s">
        <v>121</v>
      </c>
      <c r="U89" s="9" t="s">
        <v>155</v>
      </c>
      <c r="V89" s="9" t="s">
        <v>155</v>
      </c>
      <c r="W89" t="s">
        <v>121</v>
      </c>
      <c r="X89">
        <v>22000</v>
      </c>
      <c r="Y89">
        <v>12</v>
      </c>
      <c r="Z89" t="s">
        <v>121</v>
      </c>
      <c r="AA89" t="s">
        <v>121</v>
      </c>
      <c r="AB89" t="s">
        <v>121</v>
      </c>
      <c r="AC89" t="s">
        <v>121</v>
      </c>
      <c r="AQ89" t="s">
        <v>107</v>
      </c>
      <c r="AS89" t="s">
        <v>122</v>
      </c>
      <c r="AT89">
        <v>5200</v>
      </c>
      <c r="AU89">
        <v>3700</v>
      </c>
      <c r="AV89">
        <v>50000</v>
      </c>
      <c r="AW89">
        <v>0</v>
      </c>
      <c r="AX89" t="s">
        <v>109</v>
      </c>
      <c r="BB89">
        <v>41</v>
      </c>
      <c r="BC89">
        <v>50000</v>
      </c>
      <c r="BD89">
        <v>1500</v>
      </c>
      <c r="BE89">
        <v>375</v>
      </c>
      <c r="BF89" t="s">
        <v>107</v>
      </c>
      <c r="BG89" t="s">
        <v>107</v>
      </c>
      <c r="BH89" t="s">
        <v>879</v>
      </c>
      <c r="BI89" t="s">
        <v>107</v>
      </c>
      <c r="BJ89" t="s">
        <v>130</v>
      </c>
      <c r="BK89" t="s">
        <v>130</v>
      </c>
      <c r="BN89" t="s">
        <v>130</v>
      </c>
      <c r="BO89" t="s">
        <v>130</v>
      </c>
      <c r="BP89" t="s">
        <v>131</v>
      </c>
      <c r="BQ89" t="s">
        <v>131</v>
      </c>
      <c r="BR89" t="s">
        <v>131</v>
      </c>
      <c r="BS89" t="s">
        <v>131</v>
      </c>
      <c r="BT89" t="s">
        <v>131</v>
      </c>
      <c r="BU89" t="s">
        <v>131</v>
      </c>
      <c r="BV89" t="s">
        <v>131</v>
      </c>
      <c r="BW89" t="s">
        <v>131</v>
      </c>
      <c r="BX89" t="s">
        <v>131</v>
      </c>
      <c r="BY89" t="s">
        <v>131</v>
      </c>
      <c r="BZ89" t="s">
        <v>131</v>
      </c>
      <c r="CA89" t="s">
        <v>131</v>
      </c>
      <c r="CB89">
        <v>332356.65218051604</v>
      </c>
      <c r="CC89" t="s">
        <v>131</v>
      </c>
      <c r="CD89">
        <v>332356.65218051604</v>
      </c>
      <c r="CE89">
        <v>28834.426175071127</v>
      </c>
      <c r="CF89" t="s">
        <v>131</v>
      </c>
      <c r="CG89">
        <v>28834.426175071127</v>
      </c>
      <c r="CH89" t="s">
        <v>131</v>
      </c>
      <c r="CI89" t="s">
        <v>131</v>
      </c>
      <c r="CJ89" t="s">
        <v>131</v>
      </c>
      <c r="CK89" t="s">
        <v>131</v>
      </c>
      <c r="CL89" t="s">
        <v>131</v>
      </c>
      <c r="CM89" t="s">
        <v>131</v>
      </c>
      <c r="CN89" s="25" t="s">
        <v>110</v>
      </c>
      <c r="CO89" t="s">
        <v>286</v>
      </c>
      <c r="CP89">
        <v>22626.400000000001</v>
      </c>
      <c r="CQ89">
        <v>28834</v>
      </c>
      <c r="CR89">
        <v>224.7</v>
      </c>
      <c r="CS89">
        <v>10</v>
      </c>
      <c r="CT89">
        <v>10</v>
      </c>
      <c r="CU89" t="s">
        <v>143</v>
      </c>
      <c r="CV89" t="s">
        <v>560</v>
      </c>
      <c r="CW89" s="5" t="s">
        <v>1400</v>
      </c>
      <c r="CY89" s="5" t="s">
        <v>1401</v>
      </c>
      <c r="CZ89">
        <v>10</v>
      </c>
      <c r="DA89">
        <v>10</v>
      </c>
      <c r="DB89" s="5" t="s">
        <v>1402</v>
      </c>
      <c r="DL89" t="s">
        <v>137</v>
      </c>
      <c r="DM89" t="s">
        <v>330</v>
      </c>
      <c r="DN89" s="5" t="s">
        <v>1391</v>
      </c>
      <c r="DP89" s="5" t="s">
        <v>1389</v>
      </c>
      <c r="DQ89">
        <v>43</v>
      </c>
      <c r="DR89" t="s">
        <v>140</v>
      </c>
      <c r="EG89" t="s">
        <v>130</v>
      </c>
      <c r="EH89" t="s">
        <v>130</v>
      </c>
    </row>
    <row r="90" spans="1:138">
      <c r="A90" s="9" t="s">
        <v>158</v>
      </c>
      <c r="B90" s="2" t="s">
        <v>936</v>
      </c>
      <c r="C90" t="s">
        <v>573</v>
      </c>
      <c r="D90" s="20"/>
      <c r="CS90" t="s">
        <v>130</v>
      </c>
      <c r="CT90" t="s">
        <v>130</v>
      </c>
      <c r="CZ90" t="s">
        <v>130</v>
      </c>
      <c r="DA90" t="s">
        <v>130</v>
      </c>
      <c r="DB90" t="s">
        <v>130</v>
      </c>
      <c r="DQ90" t="s">
        <v>130</v>
      </c>
      <c r="DR90" t="s">
        <v>130</v>
      </c>
      <c r="EG90" t="s">
        <v>130</v>
      </c>
      <c r="EH90" t="s">
        <v>130</v>
      </c>
    </row>
    <row r="91" spans="1:138">
      <c r="A91" s="9" t="s">
        <v>158</v>
      </c>
      <c r="B91" s="2" t="s">
        <v>714</v>
      </c>
      <c r="C91" t="s">
        <v>573</v>
      </c>
      <c r="D91" s="5"/>
      <c r="E91" t="s">
        <v>105</v>
      </c>
      <c r="F91" s="4" t="s">
        <v>1139</v>
      </c>
      <c r="G91">
        <v>1</v>
      </c>
      <c r="K91" t="s">
        <v>107</v>
      </c>
      <c r="N91">
        <v>1</v>
      </c>
      <c r="T91" t="s">
        <v>121</v>
      </c>
      <c r="U91" t="s">
        <v>121</v>
      </c>
      <c r="V91" t="s">
        <v>121</v>
      </c>
      <c r="W91" t="s">
        <v>121</v>
      </c>
      <c r="X91" t="s">
        <v>121</v>
      </c>
      <c r="Y91" t="s">
        <v>121</v>
      </c>
      <c r="Z91" t="s">
        <v>121</v>
      </c>
      <c r="AA91" t="s">
        <v>121</v>
      </c>
      <c r="AB91" t="s">
        <v>121</v>
      </c>
      <c r="AC91" t="s">
        <v>121</v>
      </c>
      <c r="AQ91" t="s">
        <v>107</v>
      </c>
      <c r="AS91" t="s">
        <v>108</v>
      </c>
      <c r="AT91">
        <v>5500</v>
      </c>
      <c r="AU91">
        <v>2000</v>
      </c>
      <c r="AV91">
        <v>25000</v>
      </c>
      <c r="AW91">
        <v>0</v>
      </c>
      <c r="AX91" t="s">
        <v>109</v>
      </c>
      <c r="AZ91">
        <v>31</v>
      </c>
      <c r="BB91">
        <v>43</v>
      </c>
      <c r="BC91">
        <v>25000</v>
      </c>
      <c r="BD91">
        <v>3500</v>
      </c>
      <c r="BE91">
        <v>1750</v>
      </c>
      <c r="BF91" t="s">
        <v>107</v>
      </c>
      <c r="BG91" t="s">
        <v>879</v>
      </c>
      <c r="BH91" t="s">
        <v>879</v>
      </c>
      <c r="BI91" t="s">
        <v>879</v>
      </c>
      <c r="BJ91" t="s">
        <v>130</v>
      </c>
      <c r="BK91" t="s">
        <v>130</v>
      </c>
      <c r="BL91" t="s">
        <v>130</v>
      </c>
      <c r="BM91" t="s">
        <v>130</v>
      </c>
      <c r="BN91" t="s">
        <v>130</v>
      </c>
      <c r="BO91" t="s">
        <v>130</v>
      </c>
      <c r="BP91" t="s">
        <v>131</v>
      </c>
      <c r="BQ91" t="s">
        <v>131</v>
      </c>
      <c r="BR91" t="s">
        <v>131</v>
      </c>
      <c r="BS91" t="s">
        <v>131</v>
      </c>
      <c r="BT91" t="s">
        <v>131</v>
      </c>
      <c r="BU91" t="s">
        <v>131</v>
      </c>
      <c r="BV91">
        <v>225598.19036784652</v>
      </c>
      <c r="BW91" t="s">
        <v>131</v>
      </c>
      <c r="BX91">
        <v>225598.19036784652</v>
      </c>
      <c r="BY91" t="s">
        <v>131</v>
      </c>
      <c r="BZ91" t="s">
        <v>131</v>
      </c>
      <c r="CA91" t="s">
        <v>131</v>
      </c>
      <c r="CB91" t="s">
        <v>131</v>
      </c>
      <c r="CC91" t="s">
        <v>131</v>
      </c>
      <c r="CD91" t="s">
        <v>131</v>
      </c>
      <c r="CE91" t="s">
        <v>131</v>
      </c>
      <c r="CF91" t="s">
        <v>131</v>
      </c>
      <c r="CG91" t="s">
        <v>131</v>
      </c>
      <c r="CH91" t="s">
        <v>131</v>
      </c>
      <c r="CI91" t="s">
        <v>131</v>
      </c>
      <c r="CJ91" t="s">
        <v>131</v>
      </c>
      <c r="CK91" t="s">
        <v>131</v>
      </c>
      <c r="CL91" t="s">
        <v>131</v>
      </c>
      <c r="CM91" t="s">
        <v>131</v>
      </c>
      <c r="CN91" s="25" t="s">
        <v>1146</v>
      </c>
      <c r="CO91" t="s">
        <v>331</v>
      </c>
      <c r="CP91">
        <v>225598.2</v>
      </c>
      <c r="CR91">
        <v>30.05</v>
      </c>
      <c r="CS91">
        <v>21</v>
      </c>
      <c r="CT91">
        <v>21</v>
      </c>
      <c r="CU91" t="s">
        <v>883</v>
      </c>
      <c r="CV91" t="s">
        <v>884</v>
      </c>
      <c r="CW91" s="5" t="s">
        <v>814</v>
      </c>
      <c r="CY91" s="5" t="s">
        <v>1398</v>
      </c>
      <c r="CZ91">
        <v>21</v>
      </c>
      <c r="DA91">
        <v>21</v>
      </c>
      <c r="DB91" s="5" t="s">
        <v>1399</v>
      </c>
      <c r="DL91" t="s">
        <v>137</v>
      </c>
      <c r="DM91" t="s">
        <v>330</v>
      </c>
      <c r="DN91" s="5" t="s">
        <v>719</v>
      </c>
      <c r="DP91" s="5" t="s">
        <v>1388</v>
      </c>
      <c r="DQ91">
        <v>21</v>
      </c>
      <c r="DR91" t="s">
        <v>140</v>
      </c>
      <c r="EG91" t="s">
        <v>130</v>
      </c>
      <c r="EH91" t="s">
        <v>130</v>
      </c>
    </row>
    <row r="92" spans="1:138">
      <c r="A92" s="9" t="s">
        <v>158</v>
      </c>
      <c r="B92" s="2" t="s">
        <v>397</v>
      </c>
      <c r="C92" t="s">
        <v>574</v>
      </c>
      <c r="E92" t="s">
        <v>117</v>
      </c>
      <c r="F92" s="4" t="s">
        <v>1140</v>
      </c>
      <c r="H92">
        <v>1</v>
      </c>
      <c r="J92">
        <v>1</v>
      </c>
      <c r="K92" t="s">
        <v>107</v>
      </c>
      <c r="L92">
        <v>3</v>
      </c>
      <c r="N92">
        <v>2</v>
      </c>
      <c r="R92">
        <v>1</v>
      </c>
      <c r="T92">
        <v>0</v>
      </c>
      <c r="U92" t="s">
        <v>121</v>
      </c>
      <c r="V92">
        <v>1400</v>
      </c>
      <c r="W92">
        <v>16</v>
      </c>
      <c r="X92">
        <v>140000</v>
      </c>
      <c r="Y92">
        <v>17</v>
      </c>
      <c r="Z92" t="s">
        <v>121</v>
      </c>
      <c r="AA92" t="s">
        <v>121</v>
      </c>
      <c r="AB92" t="s">
        <v>121</v>
      </c>
      <c r="AC92" t="s">
        <v>121</v>
      </c>
      <c r="AJ92">
        <v>5000</v>
      </c>
      <c r="AQ92" t="s">
        <v>107</v>
      </c>
      <c r="AS92" t="s">
        <v>108</v>
      </c>
      <c r="AT92">
        <v>6500</v>
      </c>
      <c r="AU92">
        <v>3000</v>
      </c>
      <c r="AV92">
        <v>35000</v>
      </c>
      <c r="AW92">
        <v>0</v>
      </c>
      <c r="AX92" t="s">
        <v>109</v>
      </c>
      <c r="AZ92">
        <v>57</v>
      </c>
      <c r="BB92">
        <v>27</v>
      </c>
      <c r="BC92">
        <v>35000</v>
      </c>
      <c r="BD92">
        <v>3500</v>
      </c>
      <c r="BE92">
        <v>1750</v>
      </c>
      <c r="BJ92" t="s">
        <v>130</v>
      </c>
      <c r="BK92" t="s">
        <v>130</v>
      </c>
      <c r="BL92" t="s">
        <v>107</v>
      </c>
      <c r="BM92" t="s">
        <v>130</v>
      </c>
      <c r="BN92" t="s">
        <v>130</v>
      </c>
      <c r="BP92">
        <v>330038.53924271953</v>
      </c>
      <c r="BQ92" t="s">
        <v>131</v>
      </c>
      <c r="BR92">
        <v>330038.53924271953</v>
      </c>
      <c r="BS92" t="s">
        <v>131</v>
      </c>
      <c r="BT92" t="s">
        <v>131</v>
      </c>
      <c r="BU92" t="s">
        <v>131</v>
      </c>
      <c r="BV92">
        <v>288397.28555176978</v>
      </c>
      <c r="BW92" t="s">
        <v>131</v>
      </c>
      <c r="BX92">
        <v>288397.28555176978</v>
      </c>
      <c r="BY92" t="s">
        <v>131</v>
      </c>
      <c r="BZ92" t="s">
        <v>131</v>
      </c>
      <c r="CA92" t="s">
        <v>131</v>
      </c>
      <c r="CB92" t="s">
        <v>131</v>
      </c>
      <c r="CC92" t="s">
        <v>131</v>
      </c>
      <c r="CD92" t="s">
        <v>131</v>
      </c>
      <c r="CE92">
        <v>205385.72940811617</v>
      </c>
      <c r="CF92">
        <v>5000</v>
      </c>
      <c r="CG92">
        <v>200385.72940811617</v>
      </c>
      <c r="CH92" t="s">
        <v>131</v>
      </c>
      <c r="CI92" t="s">
        <v>131</v>
      </c>
      <c r="CJ92" t="s">
        <v>131</v>
      </c>
      <c r="CK92" t="s">
        <v>131</v>
      </c>
      <c r="CL92" t="s">
        <v>131</v>
      </c>
      <c r="CM92" t="s">
        <v>131</v>
      </c>
      <c r="CN92" s="25" t="s">
        <v>111</v>
      </c>
      <c r="CO92" t="s">
        <v>291</v>
      </c>
      <c r="CP92">
        <v>96174.15</v>
      </c>
      <c r="CR92">
        <v>803.05</v>
      </c>
      <c r="CS92">
        <v>17</v>
      </c>
      <c r="CT92">
        <v>17</v>
      </c>
      <c r="CU92" t="s">
        <v>143</v>
      </c>
      <c r="CV92" t="s">
        <v>560</v>
      </c>
      <c r="CW92" s="5" t="s">
        <v>1395</v>
      </c>
      <c r="CY92" s="5" t="s">
        <v>1396</v>
      </c>
      <c r="CZ92">
        <v>17</v>
      </c>
      <c r="DA92">
        <v>17</v>
      </c>
      <c r="DB92" s="5" t="s">
        <v>1397</v>
      </c>
      <c r="DL92" t="s">
        <v>111</v>
      </c>
      <c r="DM92" t="s">
        <v>291</v>
      </c>
      <c r="DN92" s="5" t="s">
        <v>1390</v>
      </c>
      <c r="DO92">
        <v>200386</v>
      </c>
      <c r="DP92" s="5" t="s">
        <v>1387</v>
      </c>
      <c r="DQ92">
        <v>17</v>
      </c>
      <c r="DR92">
        <v>17</v>
      </c>
      <c r="EB92" t="s">
        <v>110</v>
      </c>
      <c r="EC92" t="s">
        <v>286</v>
      </c>
      <c r="ED92" s="5" t="s">
        <v>1380</v>
      </c>
      <c r="EE92">
        <v>200386</v>
      </c>
      <c r="EF92" s="5" t="s">
        <v>1379</v>
      </c>
      <c r="EG92">
        <v>15</v>
      </c>
      <c r="EH92">
        <v>15</v>
      </c>
    </row>
    <row r="93" spans="1:138">
      <c r="A93" s="9" t="s">
        <v>158</v>
      </c>
      <c r="B93" s="2" t="s">
        <v>938</v>
      </c>
      <c r="C93" t="s">
        <v>577</v>
      </c>
      <c r="D93" s="20"/>
      <c r="E93" t="s">
        <v>105</v>
      </c>
      <c r="F93" s="4" t="s">
        <v>1141</v>
      </c>
      <c r="H93">
        <v>1</v>
      </c>
      <c r="I93">
        <v>1</v>
      </c>
      <c r="J93">
        <v>1</v>
      </c>
      <c r="K93" t="s">
        <v>107</v>
      </c>
      <c r="L93">
        <v>1</v>
      </c>
      <c r="M93">
        <v>2</v>
      </c>
      <c r="T93" s="21">
        <v>0</v>
      </c>
      <c r="U93" s="21">
        <v>0</v>
      </c>
      <c r="V93">
        <v>2500</v>
      </c>
      <c r="W93">
        <v>10</v>
      </c>
      <c r="X93" t="s">
        <v>121</v>
      </c>
      <c r="Y93" t="s">
        <v>121</v>
      </c>
      <c r="Z93" t="s">
        <v>121</v>
      </c>
      <c r="AA93" t="s">
        <v>121</v>
      </c>
      <c r="AB93" t="s">
        <v>121</v>
      </c>
      <c r="AC93" t="s">
        <v>121</v>
      </c>
      <c r="AQ93" t="s">
        <v>107</v>
      </c>
      <c r="AS93" t="s">
        <v>108</v>
      </c>
      <c r="AT93">
        <v>5800</v>
      </c>
      <c r="AU93">
        <v>3500</v>
      </c>
      <c r="AV93">
        <v>50000</v>
      </c>
      <c r="AW93">
        <v>0</v>
      </c>
      <c r="AX93" t="s">
        <v>109</v>
      </c>
      <c r="AY93">
        <v>1000</v>
      </c>
      <c r="AZ93">
        <v>10</v>
      </c>
      <c r="BB93">
        <v>52</v>
      </c>
      <c r="BC93">
        <v>50000</v>
      </c>
      <c r="BD93">
        <v>2300</v>
      </c>
      <c r="BE93">
        <v>1150</v>
      </c>
      <c r="BF93" t="s">
        <v>879</v>
      </c>
      <c r="BG93" t="s">
        <v>879</v>
      </c>
      <c r="BH93" t="s">
        <v>879</v>
      </c>
      <c r="BI93" t="s">
        <v>879</v>
      </c>
      <c r="BJ93" t="s">
        <v>130</v>
      </c>
      <c r="BK93" t="s">
        <v>130</v>
      </c>
      <c r="BL93" t="s">
        <v>130</v>
      </c>
      <c r="BM93" t="s">
        <v>130</v>
      </c>
      <c r="BN93" t="s">
        <v>130</v>
      </c>
      <c r="BO93" t="s">
        <v>130</v>
      </c>
      <c r="BP93">
        <v>342728.17611023306</v>
      </c>
      <c r="BQ93" t="s">
        <v>131</v>
      </c>
      <c r="BR93">
        <v>342728.17611023306</v>
      </c>
      <c r="BS93">
        <v>565819.44655432634</v>
      </c>
      <c r="BT93" t="s">
        <v>131</v>
      </c>
      <c r="BU93">
        <v>565819.44655432634</v>
      </c>
      <c r="BV93" t="s">
        <v>131</v>
      </c>
      <c r="BW93" t="s">
        <v>131</v>
      </c>
      <c r="BX93" t="s">
        <v>131</v>
      </c>
      <c r="BY93" t="s">
        <v>131</v>
      </c>
      <c r="BZ93" t="s">
        <v>131</v>
      </c>
      <c r="CA93" t="s">
        <v>131</v>
      </c>
      <c r="CB93" t="s">
        <v>131</v>
      </c>
      <c r="CC93" t="s">
        <v>131</v>
      </c>
      <c r="CD93" t="s">
        <v>131</v>
      </c>
      <c r="CE93" t="s">
        <v>131</v>
      </c>
      <c r="CF93" t="s">
        <v>131</v>
      </c>
      <c r="CG93" t="s">
        <v>131</v>
      </c>
      <c r="CH93" t="s">
        <v>131</v>
      </c>
      <c r="CI93" t="s">
        <v>131</v>
      </c>
      <c r="CJ93" t="s">
        <v>131</v>
      </c>
      <c r="CK93" t="s">
        <v>131</v>
      </c>
      <c r="CL93" t="s">
        <v>131</v>
      </c>
      <c r="CM93" t="s">
        <v>131</v>
      </c>
      <c r="CN93" s="25" t="s">
        <v>1146</v>
      </c>
      <c r="CO93" t="s">
        <v>332</v>
      </c>
      <c r="CP93">
        <v>400000</v>
      </c>
      <c r="CR93">
        <v>110.9</v>
      </c>
      <c r="CS93">
        <v>5</v>
      </c>
      <c r="CT93">
        <v>5</v>
      </c>
      <c r="CU93" t="s">
        <v>115</v>
      </c>
      <c r="CV93" t="s">
        <v>333</v>
      </c>
      <c r="CW93" s="5" t="s">
        <v>1392</v>
      </c>
      <c r="CY93" s="5" t="s">
        <v>1393</v>
      </c>
      <c r="CZ93">
        <v>10</v>
      </c>
      <c r="DA93">
        <v>10</v>
      </c>
      <c r="DB93" s="5" t="s">
        <v>1394</v>
      </c>
      <c r="DL93" t="s">
        <v>137</v>
      </c>
      <c r="DM93" t="s">
        <v>330</v>
      </c>
      <c r="DN93" s="5" t="s">
        <v>1386</v>
      </c>
      <c r="DP93">
        <v>1000</v>
      </c>
      <c r="DQ93">
        <v>10</v>
      </c>
      <c r="DR93" t="s">
        <v>140</v>
      </c>
      <c r="EG93" t="s">
        <v>130</v>
      </c>
      <c r="EH93" t="s">
        <v>130</v>
      </c>
    </row>
    <row r="94" spans="1:138">
      <c r="A94" s="9" t="s">
        <v>158</v>
      </c>
      <c r="B94" s="2" t="s">
        <v>941</v>
      </c>
      <c r="C94" t="s">
        <v>914</v>
      </c>
      <c r="D94" s="5"/>
      <c r="E94" t="s">
        <v>105</v>
      </c>
      <c r="F94" s="4" t="s">
        <v>603</v>
      </c>
      <c r="H94">
        <v>1</v>
      </c>
      <c r="I94">
        <v>1</v>
      </c>
      <c r="J94">
        <v>1</v>
      </c>
      <c r="K94" t="s">
        <v>107</v>
      </c>
      <c r="L94">
        <v>1</v>
      </c>
      <c r="M94">
        <v>2</v>
      </c>
      <c r="N94">
        <v>3</v>
      </c>
      <c r="T94">
        <v>300</v>
      </c>
      <c r="U94">
        <v>500</v>
      </c>
      <c r="V94">
        <v>500</v>
      </c>
      <c r="W94">
        <v>15</v>
      </c>
      <c r="X94" t="s">
        <v>121</v>
      </c>
      <c r="Y94" t="s">
        <v>121</v>
      </c>
      <c r="Z94" t="s">
        <v>121</v>
      </c>
      <c r="AA94" t="s">
        <v>121</v>
      </c>
      <c r="AB94" t="s">
        <v>121</v>
      </c>
      <c r="AC94" t="s">
        <v>121</v>
      </c>
      <c r="AQ94" t="s">
        <v>107</v>
      </c>
      <c r="AS94" t="s">
        <v>108</v>
      </c>
      <c r="AT94">
        <v>5000</v>
      </c>
      <c r="AU94">
        <v>3000</v>
      </c>
      <c r="AV94">
        <v>50000</v>
      </c>
      <c r="AW94">
        <v>0</v>
      </c>
      <c r="AY94">
        <v>300</v>
      </c>
      <c r="AZ94">
        <v>20</v>
      </c>
      <c r="BB94">
        <v>47</v>
      </c>
      <c r="BC94">
        <v>50000</v>
      </c>
      <c r="BD94">
        <v>2000</v>
      </c>
      <c r="BE94">
        <v>1000</v>
      </c>
      <c r="BF94" t="s">
        <v>107</v>
      </c>
      <c r="BG94" t="s">
        <v>107</v>
      </c>
      <c r="BH94" t="s">
        <v>879</v>
      </c>
      <c r="BI94" t="s">
        <v>130</v>
      </c>
      <c r="BJ94" t="s">
        <v>130</v>
      </c>
      <c r="BK94" t="s">
        <v>130</v>
      </c>
      <c r="BL94" t="s">
        <v>130</v>
      </c>
      <c r="BM94" t="s">
        <v>130</v>
      </c>
      <c r="BN94" t="s">
        <v>130</v>
      </c>
      <c r="BO94" t="s">
        <v>130</v>
      </c>
      <c r="BP94" s="5" t="s">
        <v>1169</v>
      </c>
      <c r="BQ94" t="s">
        <v>131</v>
      </c>
      <c r="BR94" s="5" t="s">
        <v>1169</v>
      </c>
      <c r="BS94" s="5" t="s">
        <v>1170</v>
      </c>
      <c r="BT94" t="s">
        <v>131</v>
      </c>
      <c r="BU94" s="5" t="s">
        <v>1170</v>
      </c>
      <c r="BV94" s="5" t="s">
        <v>231</v>
      </c>
      <c r="BW94" t="s">
        <v>131</v>
      </c>
      <c r="BX94" s="5" t="s">
        <v>231</v>
      </c>
      <c r="BY94" t="s">
        <v>131</v>
      </c>
      <c r="BZ94" t="s">
        <v>131</v>
      </c>
      <c r="CA94" t="s">
        <v>131</v>
      </c>
      <c r="CB94" t="s">
        <v>131</v>
      </c>
      <c r="CC94" t="s">
        <v>131</v>
      </c>
      <c r="CD94" t="s">
        <v>131</v>
      </c>
      <c r="CE94" t="s">
        <v>131</v>
      </c>
      <c r="CF94" t="s">
        <v>131</v>
      </c>
      <c r="CG94" t="s">
        <v>131</v>
      </c>
      <c r="CH94" t="s">
        <v>131</v>
      </c>
      <c r="CI94" t="s">
        <v>131</v>
      </c>
      <c r="CJ94" t="s">
        <v>131</v>
      </c>
      <c r="CK94" t="s">
        <v>131</v>
      </c>
      <c r="CL94" t="s">
        <v>131</v>
      </c>
      <c r="CM94" t="s">
        <v>131</v>
      </c>
      <c r="CN94" s="25" t="s">
        <v>1146</v>
      </c>
      <c r="CO94" t="s">
        <v>332</v>
      </c>
      <c r="CP94" s="5" t="s">
        <v>1171</v>
      </c>
      <c r="CR94" s="5" t="s">
        <v>1172</v>
      </c>
      <c r="CS94">
        <v>5</v>
      </c>
      <c r="CT94">
        <v>5</v>
      </c>
      <c r="CU94" t="s">
        <v>883</v>
      </c>
      <c r="CV94" t="s">
        <v>884</v>
      </c>
      <c r="CW94" s="5" t="s">
        <v>1171</v>
      </c>
      <c r="CY94" s="5" t="s">
        <v>1173</v>
      </c>
      <c r="CZ94">
        <v>5</v>
      </c>
      <c r="DA94">
        <v>5</v>
      </c>
      <c r="DB94">
        <v>300</v>
      </c>
      <c r="DL94" t="s">
        <v>1146</v>
      </c>
      <c r="DM94" t="s">
        <v>332</v>
      </c>
      <c r="DN94" s="5" t="s">
        <v>335</v>
      </c>
      <c r="DP94" s="5" t="s">
        <v>1174</v>
      </c>
      <c r="DQ94">
        <v>5</v>
      </c>
      <c r="DR94">
        <v>5</v>
      </c>
      <c r="EB94" t="s">
        <v>1146</v>
      </c>
      <c r="EC94" t="s">
        <v>331</v>
      </c>
      <c r="ED94">
        <v>400000</v>
      </c>
      <c r="EF94" s="5" t="s">
        <v>1175</v>
      </c>
      <c r="EG94">
        <v>20</v>
      </c>
      <c r="EH94">
        <v>20</v>
      </c>
    </row>
    <row r="95" spans="1:138">
      <c r="A95" s="9" t="s">
        <v>158</v>
      </c>
      <c r="B95" s="2" t="s">
        <v>942</v>
      </c>
      <c r="C95" t="s">
        <v>142</v>
      </c>
      <c r="D95" s="5"/>
      <c r="E95" t="s">
        <v>105</v>
      </c>
      <c r="F95" s="4" t="s">
        <v>960</v>
      </c>
      <c r="H95">
        <v>1</v>
      </c>
      <c r="K95" t="s">
        <v>107</v>
      </c>
      <c r="L95">
        <v>2</v>
      </c>
      <c r="M95">
        <v>1</v>
      </c>
      <c r="P95">
        <v>3</v>
      </c>
      <c r="T95">
        <v>370</v>
      </c>
      <c r="U95" t="s">
        <v>121</v>
      </c>
      <c r="V95" t="s">
        <v>121</v>
      </c>
      <c r="W95">
        <v>15</v>
      </c>
      <c r="X95" t="s">
        <v>121</v>
      </c>
      <c r="Y95" t="s">
        <v>121</v>
      </c>
      <c r="Z95" t="s">
        <v>121</v>
      </c>
      <c r="AA95" t="s">
        <v>121</v>
      </c>
      <c r="AB95" t="s">
        <v>121</v>
      </c>
      <c r="AC95" t="s">
        <v>121</v>
      </c>
      <c r="AQ95" t="s">
        <v>107</v>
      </c>
      <c r="AS95" t="s">
        <v>108</v>
      </c>
      <c r="AT95">
        <v>5100</v>
      </c>
      <c r="AU95">
        <v>2500</v>
      </c>
      <c r="AV95">
        <v>40000</v>
      </c>
      <c r="AW95">
        <v>0</v>
      </c>
      <c r="AX95" t="s">
        <v>109</v>
      </c>
      <c r="AY95">
        <v>880</v>
      </c>
      <c r="BB95">
        <v>57</v>
      </c>
      <c r="BC95">
        <v>40000</v>
      </c>
      <c r="BD95">
        <v>2600</v>
      </c>
      <c r="BE95">
        <v>1300</v>
      </c>
      <c r="BF95" t="s">
        <v>107</v>
      </c>
      <c r="BJ95" t="s">
        <v>130</v>
      </c>
      <c r="BK95" t="s">
        <v>130</v>
      </c>
      <c r="BL95" t="s">
        <v>130</v>
      </c>
      <c r="BM95" t="s">
        <v>130</v>
      </c>
      <c r="BN95" t="s">
        <v>130</v>
      </c>
      <c r="BO95" t="s">
        <v>130</v>
      </c>
      <c r="BP95">
        <v>88355.117268985938</v>
      </c>
      <c r="BQ95" t="s">
        <v>131</v>
      </c>
      <c r="BR95">
        <v>88355.117268985938</v>
      </c>
      <c r="BS95">
        <v>256997.73795980812</v>
      </c>
      <c r="BT95" t="s">
        <v>131</v>
      </c>
      <c r="BU95">
        <v>256997.73795980812</v>
      </c>
      <c r="BV95" t="s">
        <v>131</v>
      </c>
      <c r="BW95" t="s">
        <v>131</v>
      </c>
      <c r="BX95" t="s">
        <v>131</v>
      </c>
      <c r="BY95" t="s">
        <v>131</v>
      </c>
      <c r="BZ95" t="s">
        <v>131</v>
      </c>
      <c r="CA95" t="s">
        <v>131</v>
      </c>
      <c r="CB95">
        <v>256997.73795980812</v>
      </c>
      <c r="CC95" t="s">
        <v>131</v>
      </c>
      <c r="CD95">
        <v>256997.73795980812</v>
      </c>
      <c r="CE95" t="s">
        <v>131</v>
      </c>
      <c r="CF95" t="s">
        <v>131</v>
      </c>
      <c r="CG95" t="s">
        <v>131</v>
      </c>
      <c r="CH95" t="s">
        <v>131</v>
      </c>
      <c r="CI95" t="s">
        <v>131</v>
      </c>
      <c r="CJ95" t="s">
        <v>131</v>
      </c>
      <c r="CK95" t="s">
        <v>131</v>
      </c>
      <c r="CL95" t="s">
        <v>131</v>
      </c>
      <c r="CM95" t="s">
        <v>131</v>
      </c>
      <c r="CN95" s="25" t="s">
        <v>1146</v>
      </c>
      <c r="CO95" t="s">
        <v>332</v>
      </c>
      <c r="CP95" s="5" t="s">
        <v>955</v>
      </c>
      <c r="CR95">
        <v>110.25</v>
      </c>
      <c r="CS95">
        <v>5</v>
      </c>
      <c r="CT95">
        <v>5</v>
      </c>
      <c r="CU95" t="s">
        <v>883</v>
      </c>
      <c r="CV95" t="s">
        <v>884</v>
      </c>
      <c r="CW95" s="5" t="s">
        <v>955</v>
      </c>
      <c r="CY95" s="5" t="s">
        <v>957</v>
      </c>
      <c r="CZ95">
        <v>5</v>
      </c>
      <c r="DA95">
        <v>5</v>
      </c>
      <c r="DB95" s="5" t="s">
        <v>958</v>
      </c>
      <c r="DL95" t="s">
        <v>1146</v>
      </c>
      <c r="DM95" t="s">
        <v>332</v>
      </c>
      <c r="DN95" s="5" t="s">
        <v>955</v>
      </c>
      <c r="DP95" s="5" t="s">
        <v>956</v>
      </c>
      <c r="DQ95">
        <v>5</v>
      </c>
      <c r="DR95">
        <v>5</v>
      </c>
      <c r="EB95" t="s">
        <v>115</v>
      </c>
      <c r="EC95" t="s">
        <v>333</v>
      </c>
      <c r="ED95" s="5" t="s">
        <v>955</v>
      </c>
      <c r="EF95" s="5" t="s">
        <v>959</v>
      </c>
      <c r="EG95">
        <v>5</v>
      </c>
      <c r="EH95">
        <v>5</v>
      </c>
    </row>
    <row r="96" spans="1:138">
      <c r="A96" s="9" t="s">
        <v>158</v>
      </c>
      <c r="B96" s="2" t="s">
        <v>943</v>
      </c>
      <c r="C96" t="s">
        <v>142</v>
      </c>
      <c r="D96" s="5"/>
      <c r="E96" t="s">
        <v>117</v>
      </c>
      <c r="F96" s="4" t="s">
        <v>1142</v>
      </c>
      <c r="J96">
        <v>1</v>
      </c>
      <c r="K96" t="s">
        <v>106</v>
      </c>
      <c r="L96">
        <v>1</v>
      </c>
      <c r="O96">
        <v>3</v>
      </c>
      <c r="P96">
        <v>2</v>
      </c>
      <c r="T96" t="s">
        <v>121</v>
      </c>
      <c r="U96" t="s">
        <v>121</v>
      </c>
      <c r="V96">
        <v>500</v>
      </c>
      <c r="W96">
        <v>10</v>
      </c>
      <c r="X96" t="s">
        <v>121</v>
      </c>
      <c r="Y96" t="s">
        <v>121</v>
      </c>
      <c r="Z96" t="s">
        <v>121</v>
      </c>
      <c r="AA96" t="s">
        <v>121</v>
      </c>
      <c r="AB96" t="s">
        <v>121</v>
      </c>
      <c r="AC96" t="s">
        <v>121</v>
      </c>
      <c r="AQ96" t="s">
        <v>107</v>
      </c>
      <c r="AS96" t="s">
        <v>108</v>
      </c>
      <c r="AT96">
        <v>3000</v>
      </c>
      <c r="AU96">
        <v>2200</v>
      </c>
      <c r="AV96">
        <v>27000</v>
      </c>
      <c r="AW96">
        <v>0</v>
      </c>
      <c r="AX96" t="s">
        <v>109</v>
      </c>
      <c r="AY96">
        <v>350</v>
      </c>
      <c r="BB96">
        <v>22</v>
      </c>
      <c r="BC96">
        <v>27000</v>
      </c>
      <c r="BD96">
        <v>800</v>
      </c>
      <c r="BE96">
        <v>400</v>
      </c>
      <c r="BI96" t="s">
        <v>130</v>
      </c>
      <c r="BJ96" t="s">
        <v>130</v>
      </c>
      <c r="BK96" t="s">
        <v>130</v>
      </c>
      <c r="BL96" t="s">
        <v>130</v>
      </c>
      <c r="BM96" t="s">
        <v>130</v>
      </c>
      <c r="BN96" t="s">
        <v>130</v>
      </c>
      <c r="BO96" t="s">
        <v>130</v>
      </c>
      <c r="BP96" s="5" t="s">
        <v>659</v>
      </c>
      <c r="BQ96" t="s">
        <v>131</v>
      </c>
      <c r="BR96" s="5" t="s">
        <v>659</v>
      </c>
      <c r="BS96" t="s">
        <v>131</v>
      </c>
      <c r="BT96" t="s">
        <v>131</v>
      </c>
      <c r="BU96" t="s">
        <v>131</v>
      </c>
      <c r="BV96" t="s">
        <v>131</v>
      </c>
      <c r="BW96" t="s">
        <v>131</v>
      </c>
      <c r="BX96" t="s">
        <v>131</v>
      </c>
      <c r="BY96" s="5" t="s">
        <v>452</v>
      </c>
      <c r="BZ96" t="s">
        <v>131</v>
      </c>
      <c r="CA96" s="5" t="s">
        <v>452</v>
      </c>
      <c r="CB96" s="5" t="s">
        <v>452</v>
      </c>
      <c r="CC96" t="s">
        <v>131</v>
      </c>
      <c r="CD96" s="5" t="s">
        <v>452</v>
      </c>
      <c r="CE96" t="s">
        <v>131</v>
      </c>
      <c r="CF96" t="s">
        <v>131</v>
      </c>
      <c r="CG96" t="s">
        <v>131</v>
      </c>
      <c r="CH96" t="s">
        <v>131</v>
      </c>
      <c r="CI96" t="s">
        <v>131</v>
      </c>
      <c r="CJ96" t="s">
        <v>131</v>
      </c>
      <c r="CK96" t="s">
        <v>131</v>
      </c>
      <c r="CL96" t="s">
        <v>131</v>
      </c>
      <c r="CM96" t="s">
        <v>131</v>
      </c>
      <c r="CN96" s="25" t="s">
        <v>1146</v>
      </c>
      <c r="CO96" t="s">
        <v>331</v>
      </c>
      <c r="CP96">
        <v>238158</v>
      </c>
      <c r="CR96" s="5" t="s">
        <v>1176</v>
      </c>
      <c r="CS96">
        <v>20</v>
      </c>
      <c r="CT96">
        <v>20</v>
      </c>
      <c r="CU96" t="s">
        <v>883</v>
      </c>
      <c r="CV96" t="s">
        <v>884</v>
      </c>
      <c r="CW96">
        <v>238158</v>
      </c>
      <c r="CY96" s="5" t="s">
        <v>1177</v>
      </c>
      <c r="CZ96">
        <v>20</v>
      </c>
      <c r="DA96">
        <v>20</v>
      </c>
      <c r="DB96" s="5" t="s">
        <v>1178</v>
      </c>
      <c r="DL96" t="s">
        <v>1146</v>
      </c>
      <c r="DM96" t="s">
        <v>332</v>
      </c>
      <c r="DN96" s="5" t="s">
        <v>798</v>
      </c>
      <c r="DP96" s="5" t="s">
        <v>1179</v>
      </c>
      <c r="DQ96">
        <v>5</v>
      </c>
      <c r="DR96">
        <v>5</v>
      </c>
      <c r="EB96" t="s">
        <v>115</v>
      </c>
      <c r="EC96" t="s">
        <v>333</v>
      </c>
      <c r="ED96" s="5" t="s">
        <v>798</v>
      </c>
      <c r="EF96" s="5" t="s">
        <v>1180</v>
      </c>
      <c r="EG96">
        <v>32</v>
      </c>
      <c r="EH96">
        <v>32</v>
      </c>
    </row>
    <row r="97" spans="1:138">
      <c r="A97" s="9" t="s">
        <v>158</v>
      </c>
      <c r="B97" s="2" t="s">
        <v>944</v>
      </c>
      <c r="C97" t="s">
        <v>917</v>
      </c>
      <c r="E97" t="s">
        <v>117</v>
      </c>
      <c r="F97" s="4" t="s">
        <v>1143</v>
      </c>
      <c r="G97">
        <v>1</v>
      </c>
      <c r="K97" t="s">
        <v>106</v>
      </c>
      <c r="N97">
        <v>1</v>
      </c>
      <c r="O97">
        <v>2</v>
      </c>
      <c r="P97">
        <v>3</v>
      </c>
      <c r="T97" t="s">
        <v>121</v>
      </c>
      <c r="U97" t="s">
        <v>121</v>
      </c>
      <c r="V97" t="s">
        <v>121</v>
      </c>
      <c r="W97" t="s">
        <v>121</v>
      </c>
      <c r="X97" t="s">
        <v>121</v>
      </c>
      <c r="Y97" t="s">
        <v>121</v>
      </c>
      <c r="Z97" t="s">
        <v>121</v>
      </c>
      <c r="AA97" t="s">
        <v>121</v>
      </c>
      <c r="AB97" t="s">
        <v>121</v>
      </c>
      <c r="AC97" t="s">
        <v>121</v>
      </c>
      <c r="AQ97" t="s">
        <v>107</v>
      </c>
      <c r="AS97" t="s">
        <v>122</v>
      </c>
      <c r="AT97">
        <v>4000</v>
      </c>
      <c r="AU97">
        <v>1500</v>
      </c>
      <c r="AV97">
        <v>20000</v>
      </c>
      <c r="AW97">
        <v>0</v>
      </c>
      <c r="AY97">
        <v>500</v>
      </c>
      <c r="AZ97">
        <v>42</v>
      </c>
      <c r="BB97">
        <v>20</v>
      </c>
      <c r="BC97">
        <v>20000</v>
      </c>
      <c r="BD97">
        <v>2500</v>
      </c>
      <c r="BE97">
        <v>625</v>
      </c>
      <c r="BF97" t="s">
        <v>879</v>
      </c>
      <c r="BG97" t="s">
        <v>879</v>
      </c>
      <c r="BH97" t="s">
        <v>879</v>
      </c>
      <c r="BI97" t="s">
        <v>879</v>
      </c>
      <c r="BJ97" t="s">
        <v>130</v>
      </c>
      <c r="BK97" t="s">
        <v>130</v>
      </c>
      <c r="BL97" t="s">
        <v>879</v>
      </c>
      <c r="BM97" t="s">
        <v>130</v>
      </c>
      <c r="BN97" t="s">
        <v>130</v>
      </c>
      <c r="BO97" t="s">
        <v>130</v>
      </c>
      <c r="BP97" t="s">
        <v>131</v>
      </c>
      <c r="BQ97" t="s">
        <v>131</v>
      </c>
      <c r="BR97" t="s">
        <v>131</v>
      </c>
      <c r="BS97" t="s">
        <v>131</v>
      </c>
      <c r="BT97" t="s">
        <v>131</v>
      </c>
      <c r="BU97" t="s">
        <v>131</v>
      </c>
      <c r="BV97" s="5" t="s">
        <v>792</v>
      </c>
      <c r="BW97" t="s">
        <v>131</v>
      </c>
      <c r="BX97" s="5" t="s">
        <v>792</v>
      </c>
      <c r="BY97" s="5" t="s">
        <v>792</v>
      </c>
      <c r="BZ97" t="s">
        <v>131</v>
      </c>
      <c r="CA97" s="5" t="s">
        <v>792</v>
      </c>
      <c r="CB97" s="5" t="s">
        <v>792</v>
      </c>
      <c r="CC97" t="s">
        <v>131</v>
      </c>
      <c r="CD97" s="5" t="s">
        <v>792</v>
      </c>
      <c r="CE97" t="s">
        <v>131</v>
      </c>
      <c r="CF97" t="s">
        <v>131</v>
      </c>
      <c r="CG97" t="s">
        <v>131</v>
      </c>
      <c r="CH97" t="s">
        <v>131</v>
      </c>
      <c r="CI97" t="s">
        <v>131</v>
      </c>
      <c r="CJ97" t="s">
        <v>131</v>
      </c>
      <c r="CK97" t="s">
        <v>131</v>
      </c>
      <c r="CL97" t="s">
        <v>131</v>
      </c>
      <c r="CM97" t="s">
        <v>131</v>
      </c>
      <c r="CN97" s="25" t="s">
        <v>137</v>
      </c>
      <c r="CO97" t="s">
        <v>330</v>
      </c>
      <c r="CP97" s="5" t="s">
        <v>1375</v>
      </c>
      <c r="CR97">
        <v>144.69999999999999</v>
      </c>
      <c r="CS97">
        <v>25</v>
      </c>
      <c r="CT97" t="s">
        <v>140</v>
      </c>
      <c r="CU97" t="s">
        <v>136</v>
      </c>
      <c r="CV97" t="s">
        <v>552</v>
      </c>
      <c r="CW97">
        <v>55485</v>
      </c>
      <c r="CY97">
        <v>45.5</v>
      </c>
      <c r="CZ97">
        <v>25</v>
      </c>
      <c r="DA97" t="s">
        <v>140</v>
      </c>
      <c r="DB97">
        <v>190.2</v>
      </c>
      <c r="DL97" t="s">
        <v>137</v>
      </c>
      <c r="DM97" t="s">
        <v>330</v>
      </c>
      <c r="DN97" s="5" t="s">
        <v>1384</v>
      </c>
      <c r="DP97" s="5" t="s">
        <v>1381</v>
      </c>
      <c r="DQ97">
        <v>25</v>
      </c>
      <c r="DR97" t="s">
        <v>140</v>
      </c>
      <c r="EG97" t="s">
        <v>130</v>
      </c>
      <c r="EH97" t="s">
        <v>130</v>
      </c>
    </row>
    <row r="98" spans="1:138">
      <c r="A98" s="9" t="s">
        <v>158</v>
      </c>
      <c r="B98" s="2" t="s">
        <v>945</v>
      </c>
      <c r="C98" t="s">
        <v>920</v>
      </c>
      <c r="E98" t="s">
        <v>105</v>
      </c>
      <c r="F98" s="4" t="s">
        <v>1144</v>
      </c>
      <c r="G98">
        <v>1</v>
      </c>
      <c r="K98" t="s">
        <v>107</v>
      </c>
      <c r="N98">
        <v>3</v>
      </c>
      <c r="P98">
        <v>1</v>
      </c>
      <c r="R98">
        <v>2</v>
      </c>
      <c r="T98" t="s">
        <v>121</v>
      </c>
      <c r="U98" t="s">
        <v>121</v>
      </c>
      <c r="V98" t="s">
        <v>121</v>
      </c>
      <c r="W98" t="s">
        <v>121</v>
      </c>
      <c r="X98">
        <v>300000</v>
      </c>
      <c r="Y98">
        <v>15</v>
      </c>
      <c r="Z98" t="s">
        <v>121</v>
      </c>
      <c r="AA98" t="s">
        <v>121</v>
      </c>
      <c r="AB98" t="s">
        <v>121</v>
      </c>
      <c r="AC98" t="s">
        <v>121</v>
      </c>
      <c r="AQ98" t="s">
        <v>107</v>
      </c>
      <c r="AS98" t="s">
        <v>108</v>
      </c>
      <c r="AT98">
        <v>3000</v>
      </c>
      <c r="AU98">
        <v>1000</v>
      </c>
      <c r="AV98">
        <v>30000</v>
      </c>
      <c r="AW98">
        <v>0</v>
      </c>
      <c r="AY98">
        <v>625</v>
      </c>
      <c r="AZ98">
        <v>27</v>
      </c>
      <c r="BA98">
        <v>27</v>
      </c>
      <c r="BB98">
        <v>35</v>
      </c>
      <c r="BC98">
        <v>30000</v>
      </c>
      <c r="BD98">
        <v>2000</v>
      </c>
      <c r="BE98">
        <v>1000</v>
      </c>
      <c r="BF98" t="s">
        <v>879</v>
      </c>
      <c r="BG98" t="s">
        <v>879</v>
      </c>
      <c r="BH98" t="s">
        <v>879</v>
      </c>
      <c r="BI98" t="s">
        <v>879</v>
      </c>
      <c r="BJ98" t="s">
        <v>130</v>
      </c>
      <c r="BK98" t="s">
        <v>130</v>
      </c>
      <c r="BL98" t="s">
        <v>879</v>
      </c>
      <c r="BM98" t="s">
        <v>130</v>
      </c>
      <c r="BN98" t="s">
        <v>130</v>
      </c>
      <c r="BO98" t="s">
        <v>879</v>
      </c>
      <c r="BP98" t="s">
        <v>131</v>
      </c>
      <c r="BQ98" t="s">
        <v>131</v>
      </c>
      <c r="BR98" t="s">
        <v>131</v>
      </c>
      <c r="BS98" t="s">
        <v>131</v>
      </c>
      <c r="BT98" t="s">
        <v>131</v>
      </c>
      <c r="BU98" t="s">
        <v>131</v>
      </c>
      <c r="BV98" s="5" t="s">
        <v>527</v>
      </c>
      <c r="BW98" t="s">
        <v>131</v>
      </c>
      <c r="BX98">
        <v>162799.09518392326</v>
      </c>
      <c r="BY98" t="s">
        <v>131</v>
      </c>
      <c r="BZ98" t="s">
        <v>131</v>
      </c>
      <c r="CA98" t="s">
        <v>131</v>
      </c>
      <c r="CB98">
        <v>162799.09518392326</v>
      </c>
      <c r="CC98" t="s">
        <v>131</v>
      </c>
      <c r="CD98">
        <v>162799.09518392326</v>
      </c>
      <c r="CE98">
        <v>420709.23471168103</v>
      </c>
      <c r="CF98" t="s">
        <v>131</v>
      </c>
      <c r="CG98">
        <v>420709.23471168103</v>
      </c>
      <c r="CH98" t="s">
        <v>131</v>
      </c>
      <c r="CI98" t="s">
        <v>131</v>
      </c>
      <c r="CJ98" t="s">
        <v>131</v>
      </c>
      <c r="CK98" t="s">
        <v>131</v>
      </c>
      <c r="CL98" t="s">
        <v>131</v>
      </c>
      <c r="CM98" t="s">
        <v>131</v>
      </c>
      <c r="CN98" s="25" t="s">
        <v>110</v>
      </c>
      <c r="CO98" t="s">
        <v>286</v>
      </c>
      <c r="CP98" s="5" t="s">
        <v>1376</v>
      </c>
      <c r="CQ98">
        <v>119108</v>
      </c>
      <c r="CR98">
        <v>548.20000000000005</v>
      </c>
      <c r="CS98">
        <v>15</v>
      </c>
      <c r="CT98">
        <v>15</v>
      </c>
      <c r="CU98" t="s">
        <v>143</v>
      </c>
      <c r="CV98" t="s">
        <v>560</v>
      </c>
      <c r="CW98">
        <v>113959.35</v>
      </c>
      <c r="CY98">
        <v>76.8</v>
      </c>
      <c r="CZ98">
        <v>15</v>
      </c>
      <c r="DA98">
        <v>15</v>
      </c>
      <c r="DB98">
        <v>625</v>
      </c>
      <c r="DL98" t="s">
        <v>137</v>
      </c>
      <c r="DM98" t="s">
        <v>330</v>
      </c>
      <c r="DN98" s="5" t="s">
        <v>1383</v>
      </c>
      <c r="DP98" s="5" t="s">
        <v>1382</v>
      </c>
      <c r="DQ98">
        <v>25</v>
      </c>
      <c r="DR98" t="s">
        <v>140</v>
      </c>
      <c r="EG98" t="s">
        <v>130</v>
      </c>
      <c r="EH98" t="s">
        <v>130</v>
      </c>
    </row>
    <row r="99" spans="1:138">
      <c r="A99" s="9" t="s">
        <v>158</v>
      </c>
      <c r="B99" s="2" t="s">
        <v>323</v>
      </c>
      <c r="C99" t="s">
        <v>921</v>
      </c>
      <c r="E99" t="s">
        <v>105</v>
      </c>
      <c r="F99" s="4" t="s">
        <v>521</v>
      </c>
      <c r="G99">
        <v>1</v>
      </c>
      <c r="K99" t="s">
        <v>106</v>
      </c>
      <c r="N99">
        <v>3</v>
      </c>
      <c r="P99">
        <v>2</v>
      </c>
      <c r="R99">
        <v>1</v>
      </c>
      <c r="T99" t="s">
        <v>121</v>
      </c>
      <c r="U99" t="s">
        <v>121</v>
      </c>
      <c r="V99" t="s">
        <v>121</v>
      </c>
      <c r="W99" t="s">
        <v>121</v>
      </c>
      <c r="X99">
        <v>250000</v>
      </c>
      <c r="Y99">
        <v>20</v>
      </c>
      <c r="Z99" t="s">
        <v>121</v>
      </c>
      <c r="AA99" t="s">
        <v>121</v>
      </c>
      <c r="AB99" t="s">
        <v>121</v>
      </c>
      <c r="AC99" t="s">
        <v>121</v>
      </c>
      <c r="AF99">
        <v>50000</v>
      </c>
      <c r="AH99">
        <v>50000</v>
      </c>
      <c r="AQ99" t="s">
        <v>107</v>
      </c>
      <c r="AS99" t="s">
        <v>122</v>
      </c>
      <c r="AT99">
        <v>6000</v>
      </c>
      <c r="AU99">
        <v>1900</v>
      </c>
      <c r="AV99">
        <v>30000</v>
      </c>
      <c r="AW99">
        <v>0</v>
      </c>
      <c r="AZ99">
        <v>24</v>
      </c>
      <c r="BA99">
        <v>24</v>
      </c>
      <c r="BB99">
        <v>38</v>
      </c>
      <c r="BC99">
        <v>30000</v>
      </c>
      <c r="BD99">
        <v>4100</v>
      </c>
      <c r="BE99">
        <v>1025</v>
      </c>
      <c r="BF99" t="s">
        <v>879</v>
      </c>
      <c r="BG99" t="s">
        <v>879</v>
      </c>
      <c r="BH99" t="s">
        <v>879</v>
      </c>
      <c r="BI99" t="s">
        <v>879</v>
      </c>
      <c r="BJ99" t="s">
        <v>130</v>
      </c>
      <c r="BK99" t="s">
        <v>130</v>
      </c>
      <c r="BL99" t="s">
        <v>879</v>
      </c>
      <c r="BM99" t="s">
        <v>130</v>
      </c>
      <c r="BN99" t="s">
        <v>130</v>
      </c>
      <c r="BO99" t="s">
        <v>879</v>
      </c>
      <c r="BP99" t="s">
        <v>131</v>
      </c>
      <c r="BQ99" t="s">
        <v>131</v>
      </c>
      <c r="BR99" t="s">
        <v>131</v>
      </c>
      <c r="BS99" t="s">
        <v>131</v>
      </c>
      <c r="BT99" t="s">
        <v>131</v>
      </c>
      <c r="BU99" t="s">
        <v>131</v>
      </c>
      <c r="BV99" s="5" t="s">
        <v>1374</v>
      </c>
      <c r="BW99">
        <v>50000</v>
      </c>
      <c r="BX99">
        <v>169318.28084945417</v>
      </c>
      <c r="BY99" t="s">
        <v>131</v>
      </c>
      <c r="BZ99" t="s">
        <v>131</v>
      </c>
      <c r="CA99" t="s">
        <v>131</v>
      </c>
      <c r="CB99">
        <v>219318.28084945417</v>
      </c>
      <c r="CC99">
        <v>50000</v>
      </c>
      <c r="CD99">
        <v>169318.28084945417</v>
      </c>
      <c r="CE99">
        <v>392422.94777914014</v>
      </c>
      <c r="CF99" t="s">
        <v>131</v>
      </c>
      <c r="CG99">
        <v>392422.94777914014</v>
      </c>
      <c r="CH99" t="s">
        <v>131</v>
      </c>
      <c r="CI99" t="s">
        <v>131</v>
      </c>
      <c r="CJ99" t="s">
        <v>131</v>
      </c>
      <c r="CK99" t="s">
        <v>131</v>
      </c>
      <c r="CL99" t="s">
        <v>131</v>
      </c>
      <c r="CM99" t="s">
        <v>131</v>
      </c>
      <c r="CN99" s="25" t="s">
        <v>110</v>
      </c>
      <c r="CO99" t="s">
        <v>286</v>
      </c>
      <c r="CP99" s="5" t="s">
        <v>1377</v>
      </c>
      <c r="CQ99">
        <v>313720</v>
      </c>
      <c r="CR99">
        <v>968.35</v>
      </c>
      <c r="CS99">
        <v>20</v>
      </c>
      <c r="CT99">
        <v>20</v>
      </c>
      <c r="CU99" t="s">
        <v>143</v>
      </c>
      <c r="CV99" t="s">
        <v>560</v>
      </c>
      <c r="CW99">
        <v>118522.8</v>
      </c>
      <c r="CY99">
        <v>56.65</v>
      </c>
      <c r="CZ99">
        <v>20</v>
      </c>
      <c r="DA99">
        <v>20</v>
      </c>
      <c r="DB99">
        <v>1025</v>
      </c>
      <c r="DL99" t="s">
        <v>110</v>
      </c>
      <c r="DM99" t="s">
        <v>286</v>
      </c>
      <c r="DN99" s="5" t="s">
        <v>1385</v>
      </c>
      <c r="DO99">
        <v>332073</v>
      </c>
      <c r="DP99">
        <v>1025</v>
      </c>
      <c r="DQ99">
        <v>20</v>
      </c>
      <c r="DR99">
        <v>20</v>
      </c>
      <c r="EB99" t="s">
        <v>111</v>
      </c>
      <c r="EC99" t="s">
        <v>291</v>
      </c>
      <c r="ED99">
        <v>132772</v>
      </c>
      <c r="EE99">
        <v>310832</v>
      </c>
      <c r="EF99">
        <v>1025</v>
      </c>
      <c r="EG99">
        <v>20</v>
      </c>
      <c r="EH99">
        <v>20</v>
      </c>
    </row>
    <row r="100" spans="1:138">
      <c r="A100" s="9" t="s">
        <v>158</v>
      </c>
      <c r="B100" s="2" t="s">
        <v>947</v>
      </c>
      <c r="C100" t="s">
        <v>184</v>
      </c>
      <c r="D100" s="5"/>
      <c r="E100" t="s">
        <v>105</v>
      </c>
      <c r="F100" s="4" t="s">
        <v>191</v>
      </c>
      <c r="I100">
        <v>1</v>
      </c>
      <c r="K100" t="s">
        <v>106</v>
      </c>
      <c r="O100">
        <v>3</v>
      </c>
      <c r="P100">
        <v>2</v>
      </c>
      <c r="S100">
        <v>1</v>
      </c>
      <c r="T100" t="s">
        <v>121</v>
      </c>
      <c r="U100">
        <v>0</v>
      </c>
      <c r="V100" t="s">
        <v>121</v>
      </c>
      <c r="W100">
        <v>15</v>
      </c>
      <c r="X100" t="s">
        <v>121</v>
      </c>
      <c r="Y100" t="s">
        <v>121</v>
      </c>
      <c r="Z100" t="s">
        <v>121</v>
      </c>
      <c r="AA100" t="s">
        <v>121</v>
      </c>
      <c r="AB100">
        <v>5</v>
      </c>
      <c r="AC100">
        <v>500000</v>
      </c>
      <c r="AQ100" t="s">
        <v>107</v>
      </c>
      <c r="AS100" t="s">
        <v>108</v>
      </c>
      <c r="AT100">
        <v>6000</v>
      </c>
      <c r="AU100">
        <v>2500</v>
      </c>
      <c r="AV100">
        <v>56000</v>
      </c>
      <c r="AW100">
        <v>0</v>
      </c>
      <c r="AZ100">
        <v>29</v>
      </c>
      <c r="BA100">
        <v>29</v>
      </c>
      <c r="BB100">
        <v>33</v>
      </c>
      <c r="BC100">
        <v>56000</v>
      </c>
      <c r="BD100">
        <v>3500</v>
      </c>
      <c r="BE100">
        <v>1750</v>
      </c>
      <c r="BJ100" t="s">
        <v>130</v>
      </c>
      <c r="BK100" t="s">
        <v>130</v>
      </c>
      <c r="BL100" t="s">
        <v>107</v>
      </c>
      <c r="BM100" t="s">
        <v>130</v>
      </c>
      <c r="BN100" t="s">
        <v>130</v>
      </c>
      <c r="BP100" t="s">
        <v>131</v>
      </c>
      <c r="BQ100" t="s">
        <v>131</v>
      </c>
      <c r="BR100" t="s">
        <v>131</v>
      </c>
      <c r="BS100" t="s">
        <v>131</v>
      </c>
      <c r="BT100" t="s">
        <v>131</v>
      </c>
      <c r="BU100" t="s">
        <v>131</v>
      </c>
      <c r="BV100" t="s">
        <v>131</v>
      </c>
      <c r="BW100" t="s">
        <v>131</v>
      </c>
      <c r="BX100" t="s">
        <v>131</v>
      </c>
      <c r="BY100">
        <v>256997.73795980812</v>
      </c>
      <c r="BZ100" t="s">
        <v>131</v>
      </c>
      <c r="CA100">
        <v>256997.73795980812</v>
      </c>
      <c r="CB100">
        <v>256997.73795980812</v>
      </c>
      <c r="CC100" t="s">
        <v>131</v>
      </c>
      <c r="CD100">
        <v>256997.73795980812</v>
      </c>
      <c r="CE100" t="s">
        <v>131</v>
      </c>
      <c r="CF100" t="s">
        <v>131</v>
      </c>
      <c r="CG100" t="s">
        <v>131</v>
      </c>
      <c r="CH100" t="s">
        <v>131</v>
      </c>
      <c r="CI100" t="s">
        <v>131</v>
      </c>
      <c r="CJ100" t="s">
        <v>131</v>
      </c>
      <c r="CK100">
        <v>685551.48401720938</v>
      </c>
      <c r="CL100" t="s">
        <v>131</v>
      </c>
      <c r="CM100">
        <v>685551.48401720938</v>
      </c>
      <c r="CN100" s="25" t="s">
        <v>110</v>
      </c>
      <c r="CO100" t="s">
        <v>286</v>
      </c>
      <c r="CP100" s="5" t="s">
        <v>1378</v>
      </c>
      <c r="CQ100">
        <v>224517</v>
      </c>
      <c r="CR100">
        <v>1747.7</v>
      </c>
      <c r="CS100">
        <v>10</v>
      </c>
      <c r="CT100">
        <v>10</v>
      </c>
      <c r="CU100" t="s">
        <v>143</v>
      </c>
      <c r="CV100" t="s">
        <v>560</v>
      </c>
      <c r="CW100">
        <v>10000</v>
      </c>
      <c r="CY100">
        <v>2.2999999999999998</v>
      </c>
      <c r="CZ100">
        <v>10</v>
      </c>
      <c r="DA100">
        <v>10</v>
      </c>
      <c r="DB100">
        <v>1750</v>
      </c>
      <c r="DL100" t="s">
        <v>137</v>
      </c>
      <c r="DM100" t="s">
        <v>330</v>
      </c>
      <c r="DN100" s="5" t="s">
        <v>236</v>
      </c>
      <c r="DP100">
        <v>221</v>
      </c>
      <c r="DQ100">
        <v>25</v>
      </c>
      <c r="DR100" t="s">
        <v>140</v>
      </c>
      <c r="EG100" t="s">
        <v>130</v>
      </c>
      <c r="EH100" t="s">
        <v>130</v>
      </c>
    </row>
    <row r="101" spans="1:138">
      <c r="A101" s="9" t="s">
        <v>158</v>
      </c>
      <c r="B101" s="2" t="s">
        <v>948</v>
      </c>
      <c r="C101" t="s">
        <v>188</v>
      </c>
      <c r="D101" s="5"/>
      <c r="E101" t="s">
        <v>117</v>
      </c>
      <c r="F101" s="4" t="s">
        <v>605</v>
      </c>
      <c r="H101">
        <v>1</v>
      </c>
      <c r="K101" t="s">
        <v>107</v>
      </c>
      <c r="N101">
        <v>2</v>
      </c>
      <c r="O101">
        <v>1</v>
      </c>
      <c r="R101">
        <v>3</v>
      </c>
      <c r="T101">
        <v>0</v>
      </c>
      <c r="U101" t="s">
        <v>121</v>
      </c>
      <c r="V101" t="s">
        <v>121</v>
      </c>
      <c r="W101">
        <v>20</v>
      </c>
      <c r="X101">
        <v>500000</v>
      </c>
      <c r="Y101">
        <v>20</v>
      </c>
      <c r="Z101" t="s">
        <v>121</v>
      </c>
      <c r="AA101" t="s">
        <v>121</v>
      </c>
      <c r="AB101" t="s">
        <v>121</v>
      </c>
      <c r="AC101" t="s">
        <v>121</v>
      </c>
      <c r="AQ101" t="s">
        <v>107</v>
      </c>
      <c r="AS101" t="s">
        <v>108</v>
      </c>
      <c r="AT101">
        <v>10000</v>
      </c>
      <c r="AU101">
        <v>3000</v>
      </c>
      <c r="AV101">
        <v>30000</v>
      </c>
      <c r="AW101">
        <v>0</v>
      </c>
      <c r="AY101">
        <v>1500</v>
      </c>
      <c r="BB101">
        <v>36</v>
      </c>
      <c r="BC101">
        <v>30000</v>
      </c>
      <c r="BD101">
        <v>7000</v>
      </c>
      <c r="BE101">
        <v>3500</v>
      </c>
      <c r="BF101" t="s">
        <v>879</v>
      </c>
      <c r="BG101" t="s">
        <v>879</v>
      </c>
      <c r="BH101" t="s">
        <v>879</v>
      </c>
      <c r="BI101" t="s">
        <v>879</v>
      </c>
      <c r="BJ101" t="s">
        <v>130</v>
      </c>
      <c r="BK101" t="s">
        <v>130</v>
      </c>
      <c r="BL101" t="s">
        <v>879</v>
      </c>
      <c r="BM101" t="s">
        <v>130</v>
      </c>
      <c r="BN101" t="s">
        <v>130</v>
      </c>
      <c r="BO101" t="s">
        <v>879</v>
      </c>
      <c r="BP101" t="s">
        <v>131</v>
      </c>
      <c r="BQ101" t="s">
        <v>131</v>
      </c>
      <c r="BR101" t="s">
        <v>131</v>
      </c>
      <c r="BS101" t="s">
        <v>131</v>
      </c>
      <c r="BT101" t="s">
        <v>131</v>
      </c>
      <c r="BU101" t="s">
        <v>131</v>
      </c>
      <c r="BV101" s="5" t="s">
        <v>231</v>
      </c>
      <c r="BW101" t="s">
        <v>131</v>
      </c>
      <c r="BX101">
        <v>288397.28555176978</v>
      </c>
      <c r="BY101">
        <v>288397.28555176978</v>
      </c>
      <c r="BZ101" t="s">
        <v>131</v>
      </c>
      <c r="CA101">
        <v>288397.28555176978</v>
      </c>
      <c r="CB101" t="s">
        <v>131</v>
      </c>
      <c r="CC101" t="s">
        <v>131</v>
      </c>
      <c r="CD101" t="s">
        <v>131</v>
      </c>
      <c r="CE101">
        <v>784845.89555828029</v>
      </c>
      <c r="CF101" t="s">
        <v>131</v>
      </c>
      <c r="CG101">
        <v>784845.89555828029</v>
      </c>
      <c r="CH101" t="s">
        <v>131</v>
      </c>
      <c r="CI101" t="s">
        <v>131</v>
      </c>
      <c r="CJ101" t="s">
        <v>131</v>
      </c>
      <c r="CK101" t="s">
        <v>131</v>
      </c>
      <c r="CL101" t="s">
        <v>131</v>
      </c>
      <c r="CM101" t="s">
        <v>131</v>
      </c>
      <c r="CN101" s="25" t="s">
        <v>137</v>
      </c>
      <c r="CO101" t="s">
        <v>330</v>
      </c>
      <c r="CP101" s="5" t="s">
        <v>644</v>
      </c>
      <c r="CR101" s="5" t="s">
        <v>962</v>
      </c>
      <c r="CS101">
        <v>25</v>
      </c>
      <c r="CT101" t="s">
        <v>140</v>
      </c>
      <c r="CU101" t="s">
        <v>136</v>
      </c>
      <c r="CV101" t="s">
        <v>552</v>
      </c>
      <c r="CW101">
        <v>82399</v>
      </c>
      <c r="CY101" s="5" t="s">
        <v>963</v>
      </c>
      <c r="CZ101">
        <v>25</v>
      </c>
      <c r="DA101" t="s">
        <v>140</v>
      </c>
      <c r="DB101" s="5" t="s">
        <v>964</v>
      </c>
      <c r="DQ101" t="s">
        <v>130</v>
      </c>
      <c r="DR101" t="s">
        <v>130</v>
      </c>
      <c r="EG101" t="s">
        <v>130</v>
      </c>
      <c r="EH101" t="s">
        <v>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CB26-4555-42CF-B436-844809AD0B43}">
  <dimension ref="A1:E101"/>
  <sheetViews>
    <sheetView workbookViewId="0">
      <selection activeCell="G19" sqref="G19"/>
    </sheetView>
  </sheetViews>
  <sheetFormatPr baseColWidth="10" defaultColWidth="8.83203125" defaultRowHeight="15"/>
  <cols>
    <col min="1" max="1" width="14.5" bestFit="1" customWidth="1"/>
    <col min="2" max="2" width="19.6640625" bestFit="1" customWidth="1"/>
    <col min="5" max="5" width="26.1640625" bestFit="1" customWidth="1"/>
  </cols>
  <sheetData>
    <row r="1" spans="1:5">
      <c r="A1" s="9" t="s">
        <v>280</v>
      </c>
      <c r="D1" s="9" t="s">
        <v>281</v>
      </c>
    </row>
    <row r="2" spans="1:5">
      <c r="A2" s="9" t="s">
        <v>276</v>
      </c>
      <c r="B2" t="str">
        <f>VLOOKUP(A2,Sheet3!$A$2:$B$34,2,FALSE)</f>
        <v>RevoSecure</v>
      </c>
      <c r="D2" s="9" t="s">
        <v>282</v>
      </c>
      <c r="E2" t="e">
        <f>VLOOKUP(D2,Sheet3!$A$2:$B$34,2,FALSE)</f>
        <v>#N/A</v>
      </c>
    </row>
    <row r="3" spans="1:5">
      <c r="A3" s="9" t="s">
        <v>330</v>
      </c>
      <c r="B3" t="str">
        <f>VLOOKUP(A3,Sheet3!$A$2:$B$34,2,FALSE)</f>
        <v>VivoLife 350</v>
      </c>
      <c r="D3" s="9" t="s">
        <v>403</v>
      </c>
      <c r="E3" t="e">
        <f>VLOOKUP(D3,Sheet3!$A$2:$B$34,2,FALSE)</f>
        <v>#N/A</v>
      </c>
    </row>
    <row r="4" spans="1:5">
      <c r="A4" s="9"/>
      <c r="B4" t="e">
        <f>VLOOKUP(A4,Sheet3!$A$2:$B$34,2,FALSE)</f>
        <v>#N/A</v>
      </c>
      <c r="D4" s="9"/>
      <c r="E4" t="e">
        <f>VLOOKUP(D4,Sheet3!$A$2:$B$34,2,FALSE)</f>
        <v>#N/A</v>
      </c>
    </row>
    <row r="5" spans="1:5">
      <c r="A5" s="9" t="s">
        <v>332</v>
      </c>
      <c r="B5" t="str">
        <f>VLOOKUP(A5,Sheet3!$A$2:$B$34,2,FALSE)</f>
        <v>DIRECT - Term</v>
      </c>
      <c r="D5" s="9"/>
      <c r="E5" t="e">
        <f>VLOOKUP(D5,Sheet3!$A$2:$B$34,2,FALSE)</f>
        <v>#N/A</v>
      </c>
    </row>
    <row r="6" spans="1:5">
      <c r="A6" s="9" t="s">
        <v>331</v>
      </c>
      <c r="B6" t="str">
        <f>VLOOKUP(A6,Sheet3!$A$2:$B$34,2,FALSE)</f>
        <v>DIRECT - Term</v>
      </c>
      <c r="D6" s="9"/>
      <c r="E6" t="e">
        <f>VLOOKUP(D6,Sheet3!$A$2:$B$34,2,FALSE)</f>
        <v>#N/A</v>
      </c>
    </row>
    <row r="7" spans="1:5">
      <c r="A7" s="9" t="s">
        <v>329</v>
      </c>
      <c r="B7" t="str">
        <f>VLOOKUP(A7,Sheet3!$A$2:$B$34,2,FALSE)</f>
        <v>RevoRetire</v>
      </c>
      <c r="D7" s="9" t="s">
        <v>286</v>
      </c>
      <c r="E7" t="str">
        <f>VLOOKUP(D7,Sheet3!$A$2:$B$34,2,FALSE)</f>
        <v>Endowment</v>
      </c>
    </row>
    <row r="8" spans="1:5">
      <c r="A8" s="9" t="s">
        <v>333</v>
      </c>
      <c r="B8" t="str">
        <f>VLOOKUP(A8,Sheet3!$A$2:$B$34,2,FALSE)</f>
        <v>iTerm</v>
      </c>
      <c r="D8" s="9" t="s">
        <v>334</v>
      </c>
      <c r="E8" t="e">
        <f>VLOOKUP(D8,Sheet3!$A$2:$B$34,2,FALSE)</f>
        <v>#N/A</v>
      </c>
    </row>
    <row r="9" spans="1:5">
      <c r="A9" s="9"/>
      <c r="B9" t="e">
        <f>VLOOKUP(A9,Sheet3!$A$2:$B$34,2,FALSE)</f>
        <v>#N/A</v>
      </c>
      <c r="D9" s="9"/>
      <c r="E9" t="e">
        <f>VLOOKUP(D9,Sheet3!$A$2:$B$34,2,FALSE)</f>
        <v>#N/A</v>
      </c>
    </row>
    <row r="10" spans="1:5">
      <c r="A10" s="9" t="s">
        <v>286</v>
      </c>
      <c r="B10" t="str">
        <f>VLOOKUP(A10,Sheet3!$A$2:$B$34,2,FALSE)</f>
        <v>Endowment</v>
      </c>
      <c r="D10" s="9"/>
      <c r="E10" t="e">
        <f>VLOOKUP(D10,Sheet3!$A$2:$B$34,2,FALSE)</f>
        <v>#N/A</v>
      </c>
    </row>
    <row r="11" spans="1:5">
      <c r="A11" s="9" t="s">
        <v>332</v>
      </c>
      <c r="B11" t="str">
        <f>VLOOKUP(A11,Sheet3!$A$2:$B$34,2,FALSE)</f>
        <v>DIRECT - Term</v>
      </c>
      <c r="D11" s="9"/>
      <c r="E11" t="e">
        <f>VLOOKUP(D11,Sheet3!$A$2:$B$34,2,FALSE)</f>
        <v>#N/A</v>
      </c>
    </row>
    <row r="12" spans="1:5">
      <c r="A12" s="9" t="s">
        <v>330</v>
      </c>
      <c r="B12" t="str">
        <f>VLOOKUP(A12,Sheet3!$A$2:$B$34,2,FALSE)</f>
        <v>VivoLife 350</v>
      </c>
      <c r="D12" s="9"/>
      <c r="E12" t="e">
        <f>VLOOKUP(D12,Sheet3!$A$2:$B$34,2,FALSE)</f>
        <v>#N/A</v>
      </c>
    </row>
    <row r="13" spans="1:5">
      <c r="A13" s="9" t="s">
        <v>330</v>
      </c>
      <c r="B13" t="str">
        <f>VLOOKUP(A13,Sheet3!$A$2:$B$34,2,FALSE)</f>
        <v>VivoLife 350</v>
      </c>
      <c r="D13" s="9"/>
      <c r="E13" t="e">
        <f>VLOOKUP(D13,Sheet3!$A$2:$B$34,2,FALSE)</f>
        <v>#N/A</v>
      </c>
    </row>
    <row r="14" spans="1:5">
      <c r="A14" s="9" t="s">
        <v>330</v>
      </c>
      <c r="B14" t="str">
        <f>VLOOKUP(A14,Sheet3!$A$2:$B$34,2,FALSE)</f>
        <v>VivoLife 350</v>
      </c>
      <c r="D14" s="9" t="s">
        <v>403</v>
      </c>
      <c r="E14" t="e">
        <f>VLOOKUP(D14,Sheet3!$A$2:$B$34,2,FALSE)</f>
        <v>#N/A</v>
      </c>
    </row>
    <row r="15" spans="1:5">
      <c r="A15" s="9" t="s">
        <v>330</v>
      </c>
      <c r="B15" t="str">
        <f>VLOOKUP(A15,Sheet3!$A$2:$B$34,2,FALSE)</f>
        <v>VivoLife 350</v>
      </c>
      <c r="D15" s="9"/>
      <c r="E15" t="e">
        <f>VLOOKUP(D15,Sheet3!$A$2:$B$34,2,FALSE)</f>
        <v>#N/A</v>
      </c>
    </row>
    <row r="16" spans="1:5">
      <c r="A16" s="9" t="s">
        <v>330</v>
      </c>
      <c r="B16" t="str">
        <f>VLOOKUP(A16,Sheet3!$A$2:$B$34,2,FALSE)</f>
        <v>VivoLife 350</v>
      </c>
      <c r="D16" s="9" t="s">
        <v>403</v>
      </c>
      <c r="E16" t="e">
        <f>VLOOKUP(D16,Sheet3!$A$2:$B$34,2,FALSE)</f>
        <v>#N/A</v>
      </c>
    </row>
    <row r="17" spans="1:5">
      <c r="A17" s="9" t="s">
        <v>333</v>
      </c>
      <c r="B17" t="str">
        <f>VLOOKUP(A17,Sheet3!$A$2:$B$34,2,FALSE)</f>
        <v>iTerm</v>
      </c>
      <c r="D17" s="9"/>
      <c r="E17" t="e">
        <f>VLOOKUP(D17,Sheet3!$A$2:$B$34,2,FALSE)</f>
        <v>#N/A</v>
      </c>
    </row>
    <row r="18" spans="1:5">
      <c r="A18" s="9" t="s">
        <v>330</v>
      </c>
      <c r="B18" t="str">
        <f>VLOOKUP(A18,Sheet3!$A$2:$B$34,2,FALSE)</f>
        <v>VivoLife 350</v>
      </c>
      <c r="D18" s="9" t="s">
        <v>552</v>
      </c>
      <c r="E18" t="e">
        <f>VLOOKUP(D18,Sheet3!$A$2:$B$34,2,FALSE)</f>
        <v>#N/A</v>
      </c>
    </row>
    <row r="19" spans="1:5">
      <c r="A19" s="9" t="s">
        <v>554</v>
      </c>
      <c r="B19" t="str">
        <f>VLOOKUP(A19,Sheet3!$A$2:$B$34,2,FALSE)</f>
        <v>DIRECT - Whole Life</v>
      </c>
      <c r="D19" s="9"/>
      <c r="E19" t="e">
        <f>VLOOKUP(D19,Sheet3!$A$2:$B$34,2,FALSE)</f>
        <v>#N/A</v>
      </c>
    </row>
    <row r="20" spans="1:5">
      <c r="A20" s="9" t="s">
        <v>555</v>
      </c>
      <c r="B20" t="str">
        <f>VLOOKUP(A20,Sheet3!$A$2:$B$34,2,FALSE)</f>
        <v>Senior Plan</v>
      </c>
      <c r="D20" s="9"/>
      <c r="E20" t="e">
        <f>VLOOKUP(D20,Sheet3!$A$2:$B$34,2,FALSE)</f>
        <v>#N/A</v>
      </c>
    </row>
    <row r="21" spans="1:5">
      <c r="A21" s="9" t="s">
        <v>556</v>
      </c>
      <c r="B21" t="str">
        <f>VLOOKUP(A21,Sheet3!$A$2:$B$34,2,FALSE)</f>
        <v>RevoEase</v>
      </c>
      <c r="D21" s="9"/>
      <c r="E21" t="e">
        <f>VLOOKUP(D21,Sheet3!$A$2:$B$34,2,FALSE)</f>
        <v>#N/A</v>
      </c>
    </row>
    <row r="22" spans="1:5">
      <c r="A22" s="9" t="s">
        <v>557</v>
      </c>
      <c r="B22" t="str">
        <f>VLOOKUP(A22,Sheet3!$A$2:$B$34,2,FALSE)</f>
        <v>LP RevoSave</v>
      </c>
      <c r="D22" s="9"/>
      <c r="E22" t="e">
        <f>VLOOKUP(D22,Sheet3!$A$2:$B$34,2,FALSE)</f>
        <v>#N/A</v>
      </c>
    </row>
    <row r="23" spans="1:5">
      <c r="A23" s="9" t="s">
        <v>330</v>
      </c>
      <c r="B23" t="str">
        <f>VLOOKUP(A23,Sheet3!$A$2:$B$34,2,FALSE)</f>
        <v>VivoLife 350</v>
      </c>
      <c r="D23" s="9"/>
      <c r="E23" t="e">
        <f>VLOOKUP(D23,Sheet3!$A$2:$B$34,2,FALSE)</f>
        <v>#N/A</v>
      </c>
    </row>
    <row r="24" spans="1:5">
      <c r="A24" s="9" t="s">
        <v>286</v>
      </c>
      <c r="B24" t="str">
        <f>VLOOKUP(A24,Sheet3!$A$2:$B$34,2,FALSE)</f>
        <v>Endowment</v>
      </c>
      <c r="D24" s="9" t="s">
        <v>560</v>
      </c>
      <c r="E24" t="e">
        <f>VLOOKUP(D24,Sheet3!$A$2:$B$34,2,FALSE)</f>
        <v>#N/A</v>
      </c>
    </row>
    <row r="25" spans="1:5">
      <c r="A25" s="9" t="s">
        <v>557</v>
      </c>
      <c r="B25" t="str">
        <f>VLOOKUP(A25,Sheet3!$A$2:$B$34,2,FALSE)</f>
        <v>LP RevoSave</v>
      </c>
      <c r="D25" s="9" t="s">
        <v>282</v>
      </c>
      <c r="E25" t="e">
        <f>VLOOKUP(D25,Sheet3!$A$2:$B$34,2,FALSE)</f>
        <v>#N/A</v>
      </c>
    </row>
    <row r="26" spans="1:5">
      <c r="A26" s="9" t="s">
        <v>330</v>
      </c>
      <c r="B26" t="str">
        <f>VLOOKUP(A26,Sheet3!$A$2:$B$34,2,FALSE)</f>
        <v>VivoLife 350</v>
      </c>
      <c r="D26" s="9" t="s">
        <v>552</v>
      </c>
      <c r="E26" t="e">
        <f>VLOOKUP(D26,Sheet3!$A$2:$B$34,2,FALSE)</f>
        <v>#N/A</v>
      </c>
    </row>
    <row r="27" spans="1:5">
      <c r="A27" s="9" t="s">
        <v>333</v>
      </c>
      <c r="B27" t="str">
        <f>VLOOKUP(A27,Sheet3!$A$2:$B$34,2,FALSE)</f>
        <v>iTerm</v>
      </c>
      <c r="D27" s="9" t="s">
        <v>334</v>
      </c>
      <c r="E27" t="e">
        <f>VLOOKUP(D27,Sheet3!$A$2:$B$34,2,FALSE)</f>
        <v>#N/A</v>
      </c>
    </row>
    <row r="28" spans="1:5">
      <c r="A28" s="9" t="s">
        <v>330</v>
      </c>
      <c r="B28" t="str">
        <f>VLOOKUP(A28,Sheet3!$A$2:$B$34,2,FALSE)</f>
        <v>VivoLife 350</v>
      </c>
      <c r="D28" s="9"/>
      <c r="E28" t="e">
        <f>VLOOKUP(D28,Sheet3!$A$2:$B$34,2,FALSE)</f>
        <v>#N/A</v>
      </c>
    </row>
    <row r="29" spans="1:5">
      <c r="A29" s="9" t="s">
        <v>557</v>
      </c>
      <c r="B29" t="str">
        <f>VLOOKUP(A29,Sheet3!$A$2:$B$34,2,FALSE)</f>
        <v>LP RevoSave</v>
      </c>
      <c r="D29" s="9" t="s">
        <v>282</v>
      </c>
      <c r="E29" t="e">
        <f>VLOOKUP(D29,Sheet3!$A$2:$B$34,2,FALSE)</f>
        <v>#N/A</v>
      </c>
    </row>
    <row r="30" spans="1:5">
      <c r="A30" s="9" t="s">
        <v>286</v>
      </c>
      <c r="B30" t="str">
        <f>VLOOKUP(A30,Sheet3!$A$2:$B$34,2,FALSE)</f>
        <v>Endowment</v>
      </c>
      <c r="D30" s="9"/>
      <c r="E30" t="e">
        <f>VLOOKUP(D30,Sheet3!$A$2:$B$34,2,FALSE)</f>
        <v>#N/A</v>
      </c>
    </row>
    <row r="31" spans="1:5">
      <c r="A31" s="9" t="s">
        <v>557</v>
      </c>
      <c r="B31" t="str">
        <f>VLOOKUP(A31,Sheet3!$A$2:$B$34,2,FALSE)</f>
        <v>LP RevoSave</v>
      </c>
      <c r="D31" s="9" t="s">
        <v>282</v>
      </c>
      <c r="E31" t="e">
        <f>VLOOKUP(D31,Sheet3!$A$2:$B$34,2,FALSE)</f>
        <v>#N/A</v>
      </c>
    </row>
    <row r="32" spans="1:5">
      <c r="A32" s="9"/>
      <c r="B32" t="e">
        <f>VLOOKUP(A32,Sheet3!$A$2:$B$34,2,FALSE)</f>
        <v>#N/A</v>
      </c>
      <c r="D32" s="9"/>
      <c r="E32" t="e">
        <f>VLOOKUP(D32,Sheet3!$A$2:$B$34,2,FALSE)</f>
        <v>#N/A</v>
      </c>
    </row>
    <row r="33" spans="1:5">
      <c r="A33" s="9"/>
      <c r="B33" t="e">
        <f>VLOOKUP(A33,Sheet3!$A$2:$B$34,2,FALSE)</f>
        <v>#N/A</v>
      </c>
      <c r="D33" s="9"/>
      <c r="E33" t="e">
        <f>VLOOKUP(D33,Sheet3!$A$2:$B$34,2,FALSE)</f>
        <v>#N/A</v>
      </c>
    </row>
    <row r="34" spans="1:5">
      <c r="A34" s="9" t="s">
        <v>330</v>
      </c>
      <c r="B34" t="str">
        <f>VLOOKUP(A34,Sheet3!$A$2:$B$34,2,FALSE)</f>
        <v>VivoLife 350</v>
      </c>
      <c r="D34" s="9" t="s">
        <v>403</v>
      </c>
      <c r="E34" t="e">
        <f>VLOOKUP(D34,Sheet3!$A$2:$B$34,2,FALSE)</f>
        <v>#N/A</v>
      </c>
    </row>
    <row r="35" spans="1:5">
      <c r="A35" s="9"/>
      <c r="B35" t="e">
        <f>VLOOKUP(A35,Sheet3!$A$2:$B$34,2,FALSE)</f>
        <v>#N/A</v>
      </c>
      <c r="D35" s="9"/>
      <c r="E35" t="e">
        <f>VLOOKUP(D35,Sheet3!$A$2:$B$34,2,FALSE)</f>
        <v>#N/A</v>
      </c>
    </row>
    <row r="36" spans="1:5">
      <c r="A36" s="9" t="s">
        <v>286</v>
      </c>
      <c r="B36" t="str">
        <f>VLOOKUP(A36,Sheet3!$A$2:$B$34,2,FALSE)</f>
        <v>Endowment</v>
      </c>
      <c r="D36" s="9"/>
      <c r="E36" t="e">
        <f>VLOOKUP(D36,Sheet3!$A$2:$B$34,2,FALSE)</f>
        <v>#N/A</v>
      </c>
    </row>
    <row r="37" spans="1:5">
      <c r="A37" s="9"/>
      <c r="B37" t="e">
        <f>VLOOKUP(A37,Sheet3!$A$2:$B$34,2,FALSE)</f>
        <v>#N/A</v>
      </c>
      <c r="D37" s="9"/>
      <c r="E37" t="e">
        <f>VLOOKUP(D37,Sheet3!$A$2:$B$34,2,FALSE)</f>
        <v>#N/A</v>
      </c>
    </row>
    <row r="38" spans="1:5">
      <c r="A38" s="9" t="s">
        <v>332</v>
      </c>
      <c r="B38" t="str">
        <f>VLOOKUP(A38,Sheet3!$A$2:$B$34,2,FALSE)</f>
        <v>DIRECT - Term</v>
      </c>
      <c r="D38" s="9"/>
      <c r="E38" t="e">
        <f>VLOOKUP(D38,Sheet3!$A$2:$B$34,2,FALSE)</f>
        <v>#N/A</v>
      </c>
    </row>
    <row r="39" spans="1:5">
      <c r="A39" s="9" t="s">
        <v>330</v>
      </c>
      <c r="B39" t="str">
        <f>VLOOKUP(A39,Sheet3!$A$2:$B$34,2,FALSE)</f>
        <v>VivoLife 350</v>
      </c>
      <c r="D39" s="9" t="s">
        <v>403</v>
      </c>
      <c r="E39" t="e">
        <f>VLOOKUP(D39,Sheet3!$A$2:$B$34,2,FALSE)</f>
        <v>#N/A</v>
      </c>
    </row>
    <row r="40" spans="1:5">
      <c r="A40" s="9" t="s">
        <v>576</v>
      </c>
      <c r="B40" t="e">
        <f>VLOOKUP(A40,Sheet3!$A$2:$B$34,2,FALSE)</f>
        <v>#N/A</v>
      </c>
      <c r="D40" s="9"/>
      <c r="E40" t="e">
        <f>VLOOKUP(D40,Sheet3!$A$2:$B$34,2,FALSE)</f>
        <v>#N/A</v>
      </c>
    </row>
    <row r="41" spans="1:5">
      <c r="A41" s="9" t="s">
        <v>286</v>
      </c>
      <c r="B41" t="str">
        <f>VLOOKUP(A41,Sheet3!$A$2:$B$34,2,FALSE)</f>
        <v>Endowment</v>
      </c>
      <c r="D41" s="9" t="s">
        <v>560</v>
      </c>
      <c r="E41" t="e">
        <f>VLOOKUP(D41,Sheet3!$A$2:$B$34,2,FALSE)</f>
        <v>#N/A</v>
      </c>
    </row>
    <row r="42" spans="1:5">
      <c r="A42" s="9" t="s">
        <v>330</v>
      </c>
      <c r="B42" t="str">
        <f>VLOOKUP(A42,Sheet3!$A$2:$B$34,2,FALSE)</f>
        <v>VivoLife 350</v>
      </c>
      <c r="D42" s="9"/>
      <c r="E42" t="e">
        <f>VLOOKUP(D42,Sheet3!$A$2:$B$34,2,FALSE)</f>
        <v>#N/A</v>
      </c>
    </row>
    <row r="43" spans="1:5">
      <c r="A43" s="9" t="s">
        <v>286</v>
      </c>
      <c r="B43" t="str">
        <f>VLOOKUP(A43,Sheet3!$A$2:$B$34,2,FALSE)</f>
        <v>Endowment</v>
      </c>
      <c r="D43" s="9" t="s">
        <v>560</v>
      </c>
      <c r="E43" t="e">
        <f>VLOOKUP(D43,Sheet3!$A$2:$B$34,2,FALSE)</f>
        <v>#N/A</v>
      </c>
    </row>
    <row r="44" spans="1:5">
      <c r="A44" s="9" t="s">
        <v>576</v>
      </c>
      <c r="B44" t="e">
        <f>VLOOKUP(A44,Sheet3!$A$2:$B$34,2,FALSE)</f>
        <v>#N/A</v>
      </c>
      <c r="D44" s="9"/>
      <c r="E44" t="e">
        <f>VLOOKUP(D44,Sheet3!$A$2:$B$34,2,FALSE)</f>
        <v>#N/A</v>
      </c>
    </row>
    <row r="45" spans="1:5">
      <c r="A45" s="9" t="s">
        <v>291</v>
      </c>
      <c r="B45" t="e">
        <f>VLOOKUP(A45,Sheet3!$A$2:$B$34,2,FALSE)</f>
        <v>#N/A</v>
      </c>
      <c r="D45" s="9" t="s">
        <v>560</v>
      </c>
      <c r="E45" t="e">
        <f>VLOOKUP(D45,Sheet3!$A$2:$B$34,2,FALSE)</f>
        <v>#N/A</v>
      </c>
    </row>
    <row r="46" spans="1:5">
      <c r="A46" s="9" t="s">
        <v>286</v>
      </c>
      <c r="B46" t="str">
        <f>VLOOKUP(A46,Sheet3!$A$2:$B$34,2,FALSE)</f>
        <v>Endowment</v>
      </c>
      <c r="D46" s="9" t="s">
        <v>560</v>
      </c>
      <c r="E46" t="e">
        <f>VLOOKUP(D46,Sheet3!$A$2:$B$34,2,FALSE)</f>
        <v>#N/A</v>
      </c>
    </row>
    <row r="47" spans="1:5">
      <c r="A47" s="9" t="s">
        <v>291</v>
      </c>
      <c r="B47" t="e">
        <f>VLOOKUP(A47,Sheet3!$A$2:$B$34,2,FALSE)</f>
        <v>#N/A</v>
      </c>
      <c r="D47" s="9" t="s">
        <v>560</v>
      </c>
      <c r="E47" t="e">
        <f>VLOOKUP(D47,Sheet3!$A$2:$B$34,2,FALSE)</f>
        <v>#N/A</v>
      </c>
    </row>
    <row r="48" spans="1:5">
      <c r="A48" s="9" t="s">
        <v>329</v>
      </c>
      <c r="B48" t="str">
        <f>VLOOKUP(A48,Sheet3!$A$2:$B$34,2,FALSE)</f>
        <v>RevoRetire</v>
      </c>
      <c r="D48" s="9"/>
      <c r="E48" t="e">
        <f>VLOOKUP(D48,Sheet3!$A$2:$B$34,2,FALSE)</f>
        <v>#N/A</v>
      </c>
    </row>
    <row r="49" spans="1:5">
      <c r="A49" s="9" t="s">
        <v>330</v>
      </c>
      <c r="B49" t="str">
        <f>VLOOKUP(A49,Sheet3!$A$2:$B$34,2,FALSE)</f>
        <v>VivoLife 350</v>
      </c>
      <c r="D49" s="9" t="s">
        <v>552</v>
      </c>
      <c r="E49" t="e">
        <f>VLOOKUP(D49,Sheet3!$A$2:$B$34,2,FALSE)</f>
        <v>#N/A</v>
      </c>
    </row>
    <row r="50" spans="1:5">
      <c r="A50" s="9" t="s">
        <v>330</v>
      </c>
      <c r="B50" t="str">
        <f>VLOOKUP(A50,Sheet3!$A$2:$B$34,2,FALSE)</f>
        <v>VivoLife 350</v>
      </c>
      <c r="D50" s="9" t="s">
        <v>560</v>
      </c>
      <c r="E50" t="e">
        <f>VLOOKUP(D50,Sheet3!$A$2:$B$34,2,FALSE)</f>
        <v>#N/A</v>
      </c>
    </row>
    <row r="51" spans="1:5">
      <c r="A51" s="9" t="s">
        <v>557</v>
      </c>
      <c r="B51" t="str">
        <f>VLOOKUP(A51,Sheet3!$A$2:$B$34,2,FALSE)</f>
        <v>LP RevoSave</v>
      </c>
      <c r="D51" s="9"/>
      <c r="E51" t="e">
        <f>VLOOKUP(D51,Sheet3!$A$2:$B$34,2,FALSE)</f>
        <v>#N/A</v>
      </c>
    </row>
    <row r="52" spans="1:5">
      <c r="A52" t="s">
        <v>332</v>
      </c>
      <c r="B52" t="str">
        <f>VLOOKUP(A52,Sheet3!$A$2:$B$34,2,FALSE)</f>
        <v>DIRECT - Term</v>
      </c>
      <c r="D52" t="s">
        <v>884</v>
      </c>
      <c r="E52" t="e">
        <f>VLOOKUP(D52,Sheet3!$A$2:$B$34,2,FALSE)</f>
        <v>#N/A</v>
      </c>
    </row>
    <row r="53" spans="1:5">
      <c r="A53" t="s">
        <v>330</v>
      </c>
      <c r="B53" t="str">
        <f>VLOOKUP(A53,Sheet3!$A$2:$B$34,2,FALSE)</f>
        <v>VivoLife 350</v>
      </c>
      <c r="D53" t="s">
        <v>552</v>
      </c>
      <c r="E53" t="e">
        <f>VLOOKUP(D53,Sheet3!$A$2:$B$34,2,FALSE)</f>
        <v>#N/A</v>
      </c>
    </row>
    <row r="54" spans="1:5">
      <c r="A54" t="s">
        <v>286</v>
      </c>
      <c r="B54" t="str">
        <f>VLOOKUP(A54,Sheet3!$A$2:$B$34,2,FALSE)</f>
        <v>Endowment</v>
      </c>
      <c r="E54" t="e">
        <f>VLOOKUP(D54,Sheet3!$A$2:$B$34,2,FALSE)</f>
        <v>#N/A</v>
      </c>
    </row>
    <row r="55" spans="1:5">
      <c r="A55" t="s">
        <v>286</v>
      </c>
      <c r="B55" t="str">
        <f>VLOOKUP(A55,Sheet3!$A$2:$B$34,2,FALSE)</f>
        <v>Endowment</v>
      </c>
      <c r="D55" t="s">
        <v>560</v>
      </c>
      <c r="E55" t="e">
        <f>VLOOKUP(D55,Sheet3!$A$2:$B$34,2,FALSE)</f>
        <v>#N/A</v>
      </c>
    </row>
    <row r="56" spans="1:5">
      <c r="A56" t="s">
        <v>329</v>
      </c>
      <c r="B56" t="str">
        <f>VLOOKUP(A56,Sheet3!$A$2:$B$34,2,FALSE)</f>
        <v>RevoRetire</v>
      </c>
      <c r="D56" t="s">
        <v>286</v>
      </c>
      <c r="E56" t="str">
        <f>VLOOKUP(D56,Sheet3!$A$2:$B$34,2,FALSE)</f>
        <v>Endowment</v>
      </c>
    </row>
    <row r="57" spans="1:5">
      <c r="A57" t="s">
        <v>286</v>
      </c>
      <c r="B57" t="str">
        <f>VLOOKUP(A57,Sheet3!$A$2:$B$34,2,FALSE)</f>
        <v>Endowment</v>
      </c>
      <c r="D57" t="s">
        <v>334</v>
      </c>
      <c r="E57" t="e">
        <f>VLOOKUP(D57,Sheet3!$A$2:$B$34,2,FALSE)</f>
        <v>#N/A</v>
      </c>
    </row>
    <row r="58" spans="1:5">
      <c r="A58" t="s">
        <v>576</v>
      </c>
      <c r="B58" t="e">
        <f>VLOOKUP(A58,Sheet3!$A$2:$B$34,2,FALSE)</f>
        <v>#N/A</v>
      </c>
      <c r="E58" t="e">
        <f>VLOOKUP(D58,Sheet3!$A$2:$B$34,2,FALSE)</f>
        <v>#N/A</v>
      </c>
    </row>
    <row r="59" spans="1:5">
      <c r="A59" t="s">
        <v>330</v>
      </c>
      <c r="B59" t="str">
        <f>VLOOKUP(A59,Sheet3!$A$2:$B$34,2,FALSE)</f>
        <v>VivoLife 350</v>
      </c>
      <c r="E59" t="e">
        <f>VLOOKUP(D59,Sheet3!$A$2:$B$34,2,FALSE)</f>
        <v>#N/A</v>
      </c>
    </row>
    <row r="60" spans="1:5">
      <c r="A60" t="s">
        <v>291</v>
      </c>
      <c r="B60" t="e">
        <f>VLOOKUP(A60,Sheet3!$A$2:$B$34,2,FALSE)</f>
        <v>#N/A</v>
      </c>
      <c r="D60" t="s">
        <v>560</v>
      </c>
      <c r="E60" t="e">
        <f>VLOOKUP(D60,Sheet3!$A$2:$B$34,2,FALSE)</f>
        <v>#N/A</v>
      </c>
    </row>
    <row r="61" spans="1:5">
      <c r="A61" t="s">
        <v>286</v>
      </c>
      <c r="B61" t="str">
        <f>VLOOKUP(A61,Sheet3!$A$2:$B$34,2,FALSE)</f>
        <v>Endowment</v>
      </c>
      <c r="E61" t="e">
        <f>VLOOKUP(D61,Sheet3!$A$2:$B$34,2,FALSE)</f>
        <v>#N/A</v>
      </c>
    </row>
    <row r="62" spans="1:5">
      <c r="A62" t="s">
        <v>330</v>
      </c>
      <c r="B62" t="str">
        <f>VLOOKUP(A62,Sheet3!$A$2:$B$34,2,FALSE)</f>
        <v>VivoLife 350</v>
      </c>
      <c r="E62" t="e">
        <f>VLOOKUP(D62,Sheet3!$A$2:$B$34,2,FALSE)</f>
        <v>#N/A</v>
      </c>
    </row>
    <row r="63" spans="1:5">
      <c r="A63" t="s">
        <v>286</v>
      </c>
      <c r="B63" t="str">
        <f>VLOOKUP(A63,Sheet3!$A$2:$B$34,2,FALSE)</f>
        <v>Endowment</v>
      </c>
      <c r="D63" t="s">
        <v>560</v>
      </c>
      <c r="E63" t="e">
        <f>VLOOKUP(D63,Sheet3!$A$2:$B$34,2,FALSE)</f>
        <v>#N/A</v>
      </c>
    </row>
    <row r="64" spans="1:5">
      <c r="A64" t="s">
        <v>330</v>
      </c>
      <c r="B64" t="str">
        <f>VLOOKUP(A64,Sheet3!$A$2:$B$34,2,FALSE)</f>
        <v>VivoLife 350</v>
      </c>
      <c r="D64" t="s">
        <v>403</v>
      </c>
      <c r="E64" t="e">
        <f>VLOOKUP(D64,Sheet3!$A$2:$B$34,2,FALSE)</f>
        <v>#N/A</v>
      </c>
    </row>
    <row r="65" spans="1:5">
      <c r="A65" t="s">
        <v>333</v>
      </c>
      <c r="B65" t="str">
        <f>VLOOKUP(A65,Sheet3!$A$2:$B$34,2,FALSE)</f>
        <v>iTerm</v>
      </c>
      <c r="E65" t="e">
        <f>VLOOKUP(D65,Sheet3!$A$2:$B$34,2,FALSE)</f>
        <v>#N/A</v>
      </c>
    </row>
    <row r="66" spans="1:5">
      <c r="A66" t="s">
        <v>333</v>
      </c>
      <c r="B66" t="str">
        <f>VLOOKUP(A66,Sheet3!$A$2:$B$34,2,FALSE)</f>
        <v>iTerm</v>
      </c>
      <c r="D66" t="s">
        <v>286</v>
      </c>
      <c r="E66" t="str">
        <f>VLOOKUP(D66,Sheet3!$A$2:$B$34,2,FALSE)</f>
        <v>Endowment</v>
      </c>
    </row>
    <row r="67" spans="1:5">
      <c r="A67" t="s">
        <v>331</v>
      </c>
      <c r="B67" t="str">
        <f>VLOOKUP(A67,Sheet3!$A$2:$B$34,2,FALSE)</f>
        <v>DIRECT - Term</v>
      </c>
      <c r="D67" t="s">
        <v>884</v>
      </c>
      <c r="E67" t="e">
        <f>VLOOKUP(D67,Sheet3!$A$2:$B$34,2,FALSE)</f>
        <v>#N/A</v>
      </c>
    </row>
    <row r="68" spans="1:5">
      <c r="A68" t="s">
        <v>286</v>
      </c>
      <c r="B68" t="str">
        <f>VLOOKUP(A68,Sheet3!$A$2:$B$34,2,FALSE)</f>
        <v>Endowment</v>
      </c>
      <c r="D68" t="s">
        <v>560</v>
      </c>
      <c r="E68" t="e">
        <f>VLOOKUP(D68,Sheet3!$A$2:$B$34,2,FALSE)</f>
        <v>#N/A</v>
      </c>
    </row>
    <row r="69" spans="1:5">
      <c r="A69" t="s">
        <v>286</v>
      </c>
      <c r="B69" t="str">
        <f>VLOOKUP(A69,Sheet3!$A$2:$B$34,2,FALSE)</f>
        <v>Endowment</v>
      </c>
      <c r="D69" t="s">
        <v>334</v>
      </c>
      <c r="E69" t="e">
        <f>VLOOKUP(D69,Sheet3!$A$2:$B$34,2,FALSE)</f>
        <v>#N/A</v>
      </c>
    </row>
    <row r="70" spans="1:5">
      <c r="A70" t="s">
        <v>333</v>
      </c>
      <c r="B70" t="str">
        <f>VLOOKUP(A70,Sheet3!$A$2:$B$34,2,FALSE)</f>
        <v>iTerm</v>
      </c>
      <c r="D70" t="s">
        <v>286</v>
      </c>
      <c r="E70" t="str">
        <f>VLOOKUP(D70,Sheet3!$A$2:$B$34,2,FALSE)</f>
        <v>Endowment</v>
      </c>
    </row>
    <row r="71" spans="1:5">
      <c r="A71" t="s">
        <v>331</v>
      </c>
      <c r="B71" t="str">
        <f>VLOOKUP(A71,Sheet3!$A$2:$B$34,2,FALSE)</f>
        <v>DIRECT - Term</v>
      </c>
      <c r="E71" t="e">
        <f>VLOOKUP(D71,Sheet3!$A$2:$B$34,2,FALSE)</f>
        <v>#N/A</v>
      </c>
    </row>
    <row r="72" spans="1:5">
      <c r="A72" t="s">
        <v>332</v>
      </c>
      <c r="B72" t="str">
        <f>VLOOKUP(A72,Sheet3!$A$2:$B$34,2,FALSE)</f>
        <v>DIRECT - Term</v>
      </c>
      <c r="D72" t="s">
        <v>884</v>
      </c>
      <c r="E72" t="e">
        <f>VLOOKUP(D72,Sheet3!$A$2:$B$34,2,FALSE)</f>
        <v>#N/A</v>
      </c>
    </row>
    <row r="73" spans="1:5">
      <c r="A73" t="s">
        <v>896</v>
      </c>
      <c r="B73" t="e">
        <f>VLOOKUP(A73,Sheet3!$A$2:$B$34,2,FALSE)</f>
        <v>#N/A</v>
      </c>
      <c r="D73" t="s">
        <v>560</v>
      </c>
      <c r="E73" t="e">
        <f>VLOOKUP(D73,Sheet3!$A$2:$B$34,2,FALSE)</f>
        <v>#N/A</v>
      </c>
    </row>
    <row r="74" spans="1:5">
      <c r="A74" t="s">
        <v>547</v>
      </c>
      <c r="B74" t="e">
        <f>VLOOKUP(A74,Sheet3!$A$2:$B$34,2,FALSE)</f>
        <v>#N/A</v>
      </c>
      <c r="D74" t="s">
        <v>560</v>
      </c>
      <c r="E74" t="e">
        <f>VLOOKUP(D74,Sheet3!$A$2:$B$34,2,FALSE)</f>
        <v>#N/A</v>
      </c>
    </row>
    <row r="75" spans="1:5">
      <c r="A75" t="s">
        <v>291</v>
      </c>
      <c r="B75" t="e">
        <f>VLOOKUP(A75,Sheet3!$A$2:$B$34,2,FALSE)</f>
        <v>#N/A</v>
      </c>
      <c r="D75" t="s">
        <v>560</v>
      </c>
      <c r="E75" t="e">
        <f>VLOOKUP(D75,Sheet3!$A$2:$B$34,2,FALSE)</f>
        <v>#N/A</v>
      </c>
    </row>
    <row r="76" spans="1:5">
      <c r="A76" t="s">
        <v>333</v>
      </c>
      <c r="B76" t="str">
        <f>VLOOKUP(A76,Sheet3!$A$2:$B$34,2,FALSE)</f>
        <v>iTerm</v>
      </c>
      <c r="D76" t="s">
        <v>560</v>
      </c>
      <c r="E76" t="e">
        <f>VLOOKUP(D76,Sheet3!$A$2:$B$34,2,FALSE)</f>
        <v>#N/A</v>
      </c>
    </row>
    <row r="77" spans="1:5">
      <c r="A77" t="s">
        <v>556</v>
      </c>
      <c r="B77" t="str">
        <f>VLOOKUP(A77,Sheet3!$A$2:$B$34,2,FALSE)</f>
        <v>RevoEase</v>
      </c>
      <c r="D77" t="s">
        <v>282</v>
      </c>
      <c r="E77" t="e">
        <f>VLOOKUP(D77,Sheet3!$A$2:$B$34,2,FALSE)</f>
        <v>#N/A</v>
      </c>
    </row>
    <row r="78" spans="1:5">
      <c r="A78" t="s">
        <v>286</v>
      </c>
      <c r="B78" t="str">
        <f>VLOOKUP(A78,Sheet3!$A$2:$B$34,2,FALSE)</f>
        <v>Endowment</v>
      </c>
      <c r="D78" t="s">
        <v>334</v>
      </c>
      <c r="E78" t="e">
        <f>VLOOKUP(D78,Sheet3!$A$2:$B$34,2,FALSE)</f>
        <v>#N/A</v>
      </c>
    </row>
    <row r="79" spans="1:5">
      <c r="A79" t="s">
        <v>576</v>
      </c>
      <c r="B79" t="e">
        <f>VLOOKUP(A79,Sheet3!$A$2:$B$34,2,FALSE)</f>
        <v>#N/A</v>
      </c>
      <c r="D79" t="s">
        <v>282</v>
      </c>
      <c r="E79" t="e">
        <f>VLOOKUP(D79,Sheet3!$A$2:$B$34,2,FALSE)</f>
        <v>#N/A</v>
      </c>
    </row>
    <row r="80" spans="1:5">
      <c r="A80" t="s">
        <v>286</v>
      </c>
      <c r="B80" t="str">
        <f>VLOOKUP(A80,Sheet3!$A$2:$B$34,2,FALSE)</f>
        <v>Endowment</v>
      </c>
      <c r="D80" t="s">
        <v>334</v>
      </c>
      <c r="E80" t="e">
        <f>VLOOKUP(D80,Sheet3!$A$2:$B$34,2,FALSE)</f>
        <v>#N/A</v>
      </c>
    </row>
    <row r="81" spans="1:5">
      <c r="A81" t="s">
        <v>907</v>
      </c>
      <c r="B81" t="e">
        <f>VLOOKUP(A81,Sheet3!$A$2:$B$34,2,FALSE)</f>
        <v>#N/A</v>
      </c>
      <c r="D81" t="s">
        <v>334</v>
      </c>
      <c r="E81" t="e">
        <f>VLOOKUP(D81,Sheet3!$A$2:$B$34,2,FALSE)</f>
        <v>#N/A</v>
      </c>
    </row>
    <row r="82" spans="1:5">
      <c r="A82" t="s">
        <v>331</v>
      </c>
      <c r="B82" t="str">
        <f>VLOOKUP(A82,Sheet3!$A$2:$B$34,2,FALSE)</f>
        <v>DIRECT - Term</v>
      </c>
      <c r="D82" t="s">
        <v>884</v>
      </c>
      <c r="E82" t="e">
        <f>VLOOKUP(D82,Sheet3!$A$2:$B$34,2,FALSE)</f>
        <v>#N/A</v>
      </c>
    </row>
    <row r="83" spans="1:5">
      <c r="A83" t="s">
        <v>333</v>
      </c>
      <c r="B83" t="str">
        <f>VLOOKUP(A83,Sheet3!$A$2:$B$34,2,FALSE)</f>
        <v>iTerm</v>
      </c>
      <c r="D83" t="s">
        <v>560</v>
      </c>
      <c r="E83" t="e">
        <f>VLOOKUP(D83,Sheet3!$A$2:$B$34,2,FALSE)</f>
        <v>#N/A</v>
      </c>
    </row>
    <row r="84" spans="1:5">
      <c r="A84" t="s">
        <v>560</v>
      </c>
      <c r="B84" t="e">
        <f>VLOOKUP(A84,Sheet3!$A$2:$B$34,2,FALSE)</f>
        <v>#N/A</v>
      </c>
      <c r="D84" t="s">
        <v>286</v>
      </c>
      <c r="E84" t="str">
        <f>VLOOKUP(D84,Sheet3!$A$2:$B$34,2,FALSE)</f>
        <v>Endowment</v>
      </c>
    </row>
    <row r="85" spans="1:5">
      <c r="A85" t="s">
        <v>330</v>
      </c>
      <c r="B85" t="str">
        <f>VLOOKUP(A85,Sheet3!$A$2:$B$34,2,FALSE)</f>
        <v>VivoLife 350</v>
      </c>
      <c r="D85" t="s">
        <v>552</v>
      </c>
      <c r="E85" t="e">
        <f>VLOOKUP(D85,Sheet3!$A$2:$B$34,2,FALSE)</f>
        <v>#N/A</v>
      </c>
    </row>
    <row r="86" spans="1:5">
      <c r="A86" t="s">
        <v>332</v>
      </c>
      <c r="B86" t="str">
        <f>VLOOKUP(A86,Sheet3!$A$2:$B$34,2,FALSE)</f>
        <v>DIRECT - Term</v>
      </c>
      <c r="D86" t="s">
        <v>884</v>
      </c>
      <c r="E86" t="e">
        <f>VLOOKUP(D86,Sheet3!$A$2:$B$34,2,FALSE)</f>
        <v>#N/A</v>
      </c>
    </row>
    <row r="87" spans="1:5">
      <c r="A87" t="s">
        <v>330</v>
      </c>
      <c r="B87" t="str">
        <f>VLOOKUP(A87,Sheet3!$A$2:$B$34,2,FALSE)</f>
        <v>VivoLife 350</v>
      </c>
      <c r="D87" t="s">
        <v>552</v>
      </c>
      <c r="E87" t="e">
        <f>VLOOKUP(D87,Sheet3!$A$2:$B$34,2,FALSE)</f>
        <v>#N/A</v>
      </c>
    </row>
    <row r="88" spans="1:5">
      <c r="B88" t="e">
        <f>VLOOKUP(A88,Sheet3!$A$2:$B$34,2,FALSE)</f>
        <v>#N/A</v>
      </c>
      <c r="E88" t="e">
        <f>VLOOKUP(D88,Sheet3!$A$2:$B$34,2,FALSE)</f>
        <v>#N/A</v>
      </c>
    </row>
    <row r="89" spans="1:5">
      <c r="A89" t="s">
        <v>286</v>
      </c>
      <c r="B89" t="str">
        <f>VLOOKUP(A89,Sheet3!$A$2:$B$34,2,FALSE)</f>
        <v>Endowment</v>
      </c>
      <c r="D89" t="s">
        <v>560</v>
      </c>
      <c r="E89" t="e">
        <f>VLOOKUP(D89,Sheet3!$A$2:$B$34,2,FALSE)</f>
        <v>#N/A</v>
      </c>
    </row>
    <row r="90" spans="1:5">
      <c r="B90" t="e">
        <f>VLOOKUP(A90,Sheet3!$A$2:$B$34,2,FALSE)</f>
        <v>#N/A</v>
      </c>
      <c r="E90" t="e">
        <f>VLOOKUP(D90,Sheet3!$A$2:$B$34,2,FALSE)</f>
        <v>#N/A</v>
      </c>
    </row>
    <row r="91" spans="1:5">
      <c r="A91" t="s">
        <v>331</v>
      </c>
      <c r="B91" t="str">
        <f>VLOOKUP(A91,Sheet3!$A$2:$B$34,2,FALSE)</f>
        <v>DIRECT - Term</v>
      </c>
      <c r="D91" t="s">
        <v>884</v>
      </c>
      <c r="E91" t="e">
        <f>VLOOKUP(D91,Sheet3!$A$2:$B$34,2,FALSE)</f>
        <v>#N/A</v>
      </c>
    </row>
    <row r="92" spans="1:5">
      <c r="A92" t="s">
        <v>291</v>
      </c>
      <c r="B92" t="e">
        <f>VLOOKUP(A92,Sheet3!$A$2:$B$34,2,FALSE)</f>
        <v>#N/A</v>
      </c>
      <c r="D92" t="s">
        <v>560</v>
      </c>
      <c r="E92" t="e">
        <f>VLOOKUP(D92,Sheet3!$A$2:$B$34,2,FALSE)</f>
        <v>#N/A</v>
      </c>
    </row>
    <row r="93" spans="1:5">
      <c r="A93" t="s">
        <v>332</v>
      </c>
      <c r="B93" t="str">
        <f>VLOOKUP(A93,Sheet3!$A$2:$B$34,2,FALSE)</f>
        <v>DIRECT - Term</v>
      </c>
      <c r="D93" t="s">
        <v>333</v>
      </c>
      <c r="E93" t="str">
        <f>VLOOKUP(D93,Sheet3!$A$2:$B$34,2,FALSE)</f>
        <v>iTerm</v>
      </c>
    </row>
    <row r="94" spans="1:5">
      <c r="A94" t="s">
        <v>332</v>
      </c>
      <c r="B94" t="str">
        <f>VLOOKUP(A94,Sheet3!$A$2:$B$34,2,FALSE)</f>
        <v>DIRECT - Term</v>
      </c>
      <c r="D94" t="s">
        <v>884</v>
      </c>
      <c r="E94" t="e">
        <f>VLOOKUP(D94,Sheet3!$A$2:$B$34,2,FALSE)</f>
        <v>#N/A</v>
      </c>
    </row>
    <row r="95" spans="1:5">
      <c r="A95" t="s">
        <v>332</v>
      </c>
      <c r="B95" t="str">
        <f>VLOOKUP(A95,Sheet3!$A$2:$B$34,2,FALSE)</f>
        <v>DIRECT - Term</v>
      </c>
      <c r="D95" t="s">
        <v>884</v>
      </c>
      <c r="E95" t="e">
        <f>VLOOKUP(D95,Sheet3!$A$2:$B$34,2,FALSE)</f>
        <v>#N/A</v>
      </c>
    </row>
    <row r="96" spans="1:5">
      <c r="A96" t="s">
        <v>331</v>
      </c>
      <c r="B96" t="str">
        <f>VLOOKUP(A96,Sheet3!$A$2:$B$34,2,FALSE)</f>
        <v>DIRECT - Term</v>
      </c>
      <c r="D96" t="s">
        <v>884</v>
      </c>
      <c r="E96" t="e">
        <f>VLOOKUP(D96,Sheet3!$A$2:$B$34,2,FALSE)</f>
        <v>#N/A</v>
      </c>
    </row>
    <row r="97" spans="1:5">
      <c r="A97" t="s">
        <v>330</v>
      </c>
      <c r="B97" t="str">
        <f>VLOOKUP(A97,Sheet3!$A$2:$B$34,2,FALSE)</f>
        <v>VivoLife 350</v>
      </c>
      <c r="D97" t="s">
        <v>552</v>
      </c>
      <c r="E97" t="e">
        <f>VLOOKUP(D97,Sheet3!$A$2:$B$34,2,FALSE)</f>
        <v>#N/A</v>
      </c>
    </row>
    <row r="98" spans="1:5">
      <c r="A98" t="s">
        <v>286</v>
      </c>
      <c r="B98" t="str">
        <f>VLOOKUP(A98,Sheet3!$A$2:$B$34,2,FALSE)</f>
        <v>Endowment</v>
      </c>
      <c r="D98" t="s">
        <v>560</v>
      </c>
      <c r="E98" t="e">
        <f>VLOOKUP(D98,Sheet3!$A$2:$B$34,2,FALSE)</f>
        <v>#N/A</v>
      </c>
    </row>
    <row r="99" spans="1:5">
      <c r="A99" t="s">
        <v>286</v>
      </c>
      <c r="B99" t="str">
        <f>VLOOKUP(A99,Sheet3!$A$2:$B$34,2,FALSE)</f>
        <v>Endowment</v>
      </c>
      <c r="D99" t="s">
        <v>560</v>
      </c>
      <c r="E99" t="e">
        <f>VLOOKUP(D99,Sheet3!$A$2:$B$34,2,FALSE)</f>
        <v>#N/A</v>
      </c>
    </row>
    <row r="100" spans="1:5">
      <c r="A100" t="s">
        <v>286</v>
      </c>
      <c r="B100" t="str">
        <f>VLOOKUP(A100,Sheet3!$A$2:$B$34,2,FALSE)</f>
        <v>Endowment</v>
      </c>
      <c r="D100" t="s">
        <v>560</v>
      </c>
      <c r="E100" t="e">
        <f>VLOOKUP(D100,Sheet3!$A$2:$B$34,2,FALSE)</f>
        <v>#N/A</v>
      </c>
    </row>
    <row r="101" spans="1:5">
      <c r="A101" t="s">
        <v>330</v>
      </c>
      <c r="B101" t="str">
        <f>VLOOKUP(A101,Sheet3!$A$2:$B$34,2,FALSE)</f>
        <v>VivoLife 350</v>
      </c>
      <c r="D101" t="s">
        <v>552</v>
      </c>
      <c r="E101" t="e">
        <f>VLOOKUP(D101,Sheet3!$A$2:$B$34,2,FALSE)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8CC93-3DD0-4CCC-9CC5-B054F04197C6}">
  <dimension ref="A1:EQ105"/>
  <sheetViews>
    <sheetView topLeftCell="C1" workbookViewId="0">
      <selection activeCell="C113" sqref="C113"/>
    </sheetView>
  </sheetViews>
  <sheetFormatPr baseColWidth="10" defaultColWidth="8.83203125" defaultRowHeight="15"/>
  <cols>
    <col min="3" max="3" width="73.6640625" bestFit="1" customWidth="1"/>
    <col min="6" max="6" width="10.5" style="17" bestFit="1" customWidth="1"/>
  </cols>
  <sheetData>
    <row r="1" spans="1:147">
      <c r="A1" s="9"/>
      <c r="B1" s="9" t="s">
        <v>497</v>
      </c>
      <c r="C1" s="9" t="s">
        <v>378</v>
      </c>
      <c r="D1" s="10"/>
      <c r="E1" s="9" t="s">
        <v>105</v>
      </c>
      <c r="F1" s="4">
        <v>30133</v>
      </c>
      <c r="G1" s="9">
        <v>1</v>
      </c>
      <c r="H1" s="10"/>
      <c r="I1" s="10"/>
      <c r="J1" s="9"/>
      <c r="K1" s="9" t="s">
        <v>106</v>
      </c>
      <c r="L1" s="10"/>
      <c r="M1" s="10"/>
      <c r="N1" s="9"/>
      <c r="O1" s="9"/>
      <c r="P1" s="9"/>
      <c r="Q1" s="9"/>
      <c r="R1" s="10">
        <v>1</v>
      </c>
      <c r="S1" s="9"/>
      <c r="T1" s="10" t="s">
        <v>121</v>
      </c>
      <c r="U1" s="10" t="s">
        <v>121</v>
      </c>
      <c r="V1" s="9" t="s">
        <v>121</v>
      </c>
      <c r="W1" s="10" t="s">
        <v>121</v>
      </c>
      <c r="X1" s="10">
        <v>100000</v>
      </c>
      <c r="Y1" s="10">
        <v>20</v>
      </c>
      <c r="Z1" s="9" t="s">
        <v>121</v>
      </c>
      <c r="AA1" s="9" t="s">
        <v>121</v>
      </c>
      <c r="AB1" s="9" t="s">
        <v>121</v>
      </c>
      <c r="AC1" s="9" t="s">
        <v>121</v>
      </c>
      <c r="AD1" s="9"/>
      <c r="AE1" s="9"/>
      <c r="AF1" s="9"/>
      <c r="AG1" s="9"/>
      <c r="AH1" s="9"/>
      <c r="AI1" s="9"/>
      <c r="AJ1" s="10"/>
      <c r="AK1" s="9"/>
      <c r="AL1" s="9"/>
      <c r="AM1" s="9"/>
      <c r="AN1" s="9"/>
      <c r="AO1" s="9"/>
      <c r="AP1" s="9"/>
      <c r="AQ1" s="9" t="s">
        <v>107</v>
      </c>
      <c r="AR1" s="9"/>
      <c r="AS1" s="9" t="s">
        <v>108</v>
      </c>
      <c r="AT1" s="10">
        <v>5000</v>
      </c>
      <c r="AU1" s="10">
        <v>3000</v>
      </c>
      <c r="AV1" s="10">
        <v>30000</v>
      </c>
      <c r="AW1" s="10">
        <v>0</v>
      </c>
      <c r="AX1" s="9" t="s">
        <v>109</v>
      </c>
      <c r="AY1" s="9">
        <v>850</v>
      </c>
      <c r="AZ1" s="9"/>
      <c r="BA1" s="9"/>
      <c r="BB1" s="9">
        <v>36</v>
      </c>
      <c r="BC1" s="9">
        <v>30000</v>
      </c>
      <c r="BD1" s="9">
        <v>2000</v>
      </c>
      <c r="BE1" s="9">
        <v>1000</v>
      </c>
      <c r="BF1" s="9" t="s">
        <v>130</v>
      </c>
      <c r="BG1" s="9" t="s">
        <v>130</v>
      </c>
      <c r="BH1" s="9" t="s">
        <v>130</v>
      </c>
      <c r="BI1" s="9" t="s">
        <v>130</v>
      </c>
      <c r="BJ1" s="9" t="s">
        <v>130</v>
      </c>
      <c r="BK1" s="9" t="s">
        <v>130</v>
      </c>
      <c r="BL1" s="9"/>
      <c r="BM1" s="9" t="s">
        <v>130</v>
      </c>
      <c r="BN1" s="9" t="s">
        <v>130</v>
      </c>
      <c r="BO1" s="9" t="s">
        <v>107</v>
      </c>
      <c r="BP1" s="9" t="s">
        <v>131</v>
      </c>
      <c r="BQ1" s="9" t="s">
        <v>131</v>
      </c>
      <c r="BR1" s="9" t="s">
        <v>131</v>
      </c>
      <c r="BS1" s="9" t="s">
        <v>131</v>
      </c>
      <c r="BT1" s="9" t="s">
        <v>131</v>
      </c>
      <c r="BU1" s="9" t="s">
        <v>131</v>
      </c>
      <c r="BV1" s="9" t="s">
        <v>131</v>
      </c>
      <c r="BW1" s="9" t="s">
        <v>131</v>
      </c>
      <c r="BX1" s="9" t="s">
        <v>131</v>
      </c>
      <c r="BY1" s="9" t="s">
        <v>131</v>
      </c>
      <c r="BZ1" s="9" t="s">
        <v>131</v>
      </c>
      <c r="CA1" s="9" t="s">
        <v>131</v>
      </c>
      <c r="CB1" s="9" t="s">
        <v>131</v>
      </c>
      <c r="CC1" s="9" t="s">
        <v>131</v>
      </c>
      <c r="CD1" s="9" t="s">
        <v>131</v>
      </c>
      <c r="CE1" s="9">
        <v>156969.17911165606</v>
      </c>
      <c r="CF1" s="9" t="s">
        <v>131</v>
      </c>
      <c r="CG1" s="9">
        <v>156969.17911165606</v>
      </c>
      <c r="CH1" s="9" t="s">
        <v>131</v>
      </c>
      <c r="CI1" s="9" t="s">
        <v>131</v>
      </c>
      <c r="CJ1" s="9" t="s">
        <v>131</v>
      </c>
      <c r="CK1" s="9" t="s">
        <v>131</v>
      </c>
      <c r="CL1" s="9" t="s">
        <v>131</v>
      </c>
      <c r="CM1" s="9" t="s">
        <v>131</v>
      </c>
      <c r="CN1" s="9" t="s">
        <v>112</v>
      </c>
      <c r="CO1" s="9" t="s">
        <v>276</v>
      </c>
      <c r="CP1" s="9">
        <v>110308.3</v>
      </c>
      <c r="CQ1" s="9">
        <v>156969</v>
      </c>
      <c r="CR1" s="9">
        <v>573.6</v>
      </c>
      <c r="CS1" s="9">
        <v>15</v>
      </c>
      <c r="CT1" s="9">
        <v>20</v>
      </c>
      <c r="CU1" s="9" t="s">
        <v>145</v>
      </c>
      <c r="CV1" s="9" t="s">
        <v>282</v>
      </c>
      <c r="CW1" s="9">
        <v>573.6</v>
      </c>
      <c r="CX1" s="9"/>
      <c r="CY1" s="9">
        <v>16.899999999999999</v>
      </c>
      <c r="CZ1" s="9">
        <v>15</v>
      </c>
      <c r="DA1" s="9">
        <v>15</v>
      </c>
      <c r="DB1" s="9">
        <v>590.5</v>
      </c>
      <c r="DC1" s="9" t="s">
        <v>31</v>
      </c>
      <c r="DD1" s="9">
        <v>156969</v>
      </c>
      <c r="DE1" s="9">
        <v>99.999885893742274</v>
      </c>
      <c r="DF1" s="9" t="s">
        <v>130</v>
      </c>
      <c r="DG1" s="9"/>
      <c r="DH1" s="9"/>
      <c r="DI1" s="9" t="s">
        <v>130</v>
      </c>
      <c r="DJ1" s="9"/>
      <c r="DK1" s="9"/>
      <c r="DL1" s="9" t="s">
        <v>110</v>
      </c>
      <c r="DM1" s="9" t="s">
        <v>286</v>
      </c>
      <c r="DN1" s="9">
        <v>97487.25</v>
      </c>
      <c r="DO1" s="9">
        <v>156969</v>
      </c>
      <c r="DP1" s="9">
        <v>483.55</v>
      </c>
      <c r="DQ1" s="9">
        <v>20</v>
      </c>
      <c r="DR1" s="9">
        <v>20</v>
      </c>
      <c r="DS1" s="9" t="s">
        <v>31</v>
      </c>
      <c r="DT1" s="9">
        <v>156969</v>
      </c>
      <c r="DU1" s="9">
        <v>99.999885893742274</v>
      </c>
      <c r="DV1" s="9" t="s">
        <v>130</v>
      </c>
      <c r="DW1" s="9"/>
      <c r="DX1" s="9"/>
      <c r="DY1" s="9" t="s">
        <v>130</v>
      </c>
      <c r="DZ1" s="9"/>
      <c r="EA1" s="9"/>
      <c r="EB1" s="9" t="s">
        <v>111</v>
      </c>
      <c r="EC1" s="9" t="s">
        <v>291</v>
      </c>
      <c r="ED1" s="9">
        <v>67049.45</v>
      </c>
      <c r="EE1" s="9">
        <v>156969</v>
      </c>
      <c r="EF1" s="9">
        <v>516.29999999999995</v>
      </c>
      <c r="EG1" s="9">
        <v>20</v>
      </c>
      <c r="EH1">
        <v>20</v>
      </c>
      <c r="EI1" t="s">
        <v>31</v>
      </c>
      <c r="EJ1">
        <v>156969</v>
      </c>
      <c r="EK1">
        <v>99.999885893742274</v>
      </c>
      <c r="EL1" t="s">
        <v>130</v>
      </c>
      <c r="EO1" t="s">
        <v>130</v>
      </c>
    </row>
    <row r="2" spans="1:147">
      <c r="A2" s="9"/>
      <c r="B2" s="9" t="s">
        <v>625</v>
      </c>
      <c r="C2" s="9" t="s">
        <v>379</v>
      </c>
      <c r="D2" s="9"/>
      <c r="E2" s="9" t="s">
        <v>105</v>
      </c>
      <c r="F2" s="4">
        <v>32356</v>
      </c>
      <c r="G2" s="9"/>
      <c r="H2" s="10"/>
      <c r="I2" s="9"/>
      <c r="J2" s="9">
        <v>1</v>
      </c>
      <c r="K2" s="9" t="s">
        <v>106</v>
      </c>
      <c r="L2" s="9">
        <v>1</v>
      </c>
      <c r="M2" s="9"/>
      <c r="N2" s="9"/>
      <c r="O2" s="10"/>
      <c r="P2" s="9"/>
      <c r="Q2" s="9"/>
      <c r="R2" s="9"/>
      <c r="S2" s="9"/>
      <c r="T2" s="9" t="s">
        <v>121</v>
      </c>
      <c r="U2" s="9" t="s">
        <v>121</v>
      </c>
      <c r="V2" s="9">
        <v>2000</v>
      </c>
      <c r="W2" s="10">
        <v>15</v>
      </c>
      <c r="X2" s="9" t="s">
        <v>121</v>
      </c>
      <c r="Y2" s="9" t="s">
        <v>121</v>
      </c>
      <c r="Z2" s="9" t="s">
        <v>121</v>
      </c>
      <c r="AA2" s="9" t="s">
        <v>121</v>
      </c>
      <c r="AB2" s="9" t="s">
        <v>121</v>
      </c>
      <c r="AC2" s="9" t="s">
        <v>121</v>
      </c>
      <c r="AD2" s="9"/>
      <c r="AE2" s="9"/>
      <c r="AF2" s="9"/>
      <c r="AG2" s="9"/>
      <c r="AH2" s="9"/>
      <c r="AI2" s="9"/>
      <c r="AJ2" s="9"/>
      <c r="AK2" s="9"/>
      <c r="AL2" s="9"/>
      <c r="AM2" s="9"/>
      <c r="AN2" s="9"/>
      <c r="AO2" s="9"/>
      <c r="AP2" s="9"/>
      <c r="AQ2" s="9" t="s">
        <v>107</v>
      </c>
      <c r="AR2" s="9"/>
      <c r="AS2" s="9" t="s">
        <v>108</v>
      </c>
      <c r="AT2" s="10">
        <v>5000</v>
      </c>
      <c r="AU2" s="10">
        <v>3000</v>
      </c>
      <c r="AV2" s="10">
        <v>20000</v>
      </c>
      <c r="AW2" s="10">
        <v>0</v>
      </c>
      <c r="AX2" s="9" t="s">
        <v>109</v>
      </c>
      <c r="AY2" s="9">
        <v>500</v>
      </c>
      <c r="AZ2" s="9"/>
      <c r="BA2" s="9"/>
      <c r="BB2" s="9">
        <v>30</v>
      </c>
      <c r="BC2" s="9">
        <v>20000</v>
      </c>
      <c r="BD2" s="9">
        <v>2000</v>
      </c>
      <c r="BE2" s="9">
        <v>1000</v>
      </c>
      <c r="BF2" s="9"/>
      <c r="BG2" s="9" t="s">
        <v>107</v>
      </c>
      <c r="BH2" s="9"/>
      <c r="BI2" s="9"/>
      <c r="BJ2" s="9" t="s">
        <v>130</v>
      </c>
      <c r="BK2" s="9" t="s">
        <v>130</v>
      </c>
      <c r="BL2" s="9"/>
      <c r="BM2" s="9" t="s">
        <v>130</v>
      </c>
      <c r="BN2" s="9" t="s">
        <v>130</v>
      </c>
      <c r="BO2" s="9" t="s">
        <v>130</v>
      </c>
      <c r="BP2" s="9">
        <v>433541.17442695104</v>
      </c>
      <c r="BQ2" s="9" t="s">
        <v>131</v>
      </c>
      <c r="BR2" s="9">
        <v>433541.17442695104</v>
      </c>
      <c r="BS2" s="9" t="s">
        <v>131</v>
      </c>
      <c r="BT2" s="9" t="s">
        <v>131</v>
      </c>
      <c r="BU2" s="9" t="s">
        <v>131</v>
      </c>
      <c r="BV2" s="9" t="s">
        <v>131</v>
      </c>
      <c r="BW2" s="9" t="s">
        <v>131</v>
      </c>
      <c r="BX2" s="9" t="s">
        <v>131</v>
      </c>
      <c r="BY2" s="9" t="s">
        <v>131</v>
      </c>
      <c r="BZ2" s="9" t="s">
        <v>131</v>
      </c>
      <c r="CA2" s="9" t="s">
        <v>131</v>
      </c>
      <c r="CB2" s="9" t="s">
        <v>131</v>
      </c>
      <c r="CC2" s="9" t="s">
        <v>131</v>
      </c>
      <c r="CD2" s="9" t="s">
        <v>131</v>
      </c>
      <c r="CE2" s="9" t="s">
        <v>131</v>
      </c>
      <c r="CF2" s="9" t="s">
        <v>131</v>
      </c>
      <c r="CG2" s="9" t="s">
        <v>131</v>
      </c>
      <c r="CH2" s="9" t="s">
        <v>131</v>
      </c>
      <c r="CI2" s="9" t="s">
        <v>131</v>
      </c>
      <c r="CJ2" s="9" t="s">
        <v>131</v>
      </c>
      <c r="CK2" s="9" t="s">
        <v>131</v>
      </c>
      <c r="CL2" s="9" t="s">
        <v>131</v>
      </c>
      <c r="CM2" s="9" t="s">
        <v>131</v>
      </c>
      <c r="CN2" s="9" t="s">
        <v>137</v>
      </c>
      <c r="CO2" s="9" t="s">
        <v>330</v>
      </c>
      <c r="CP2" s="9">
        <v>123868.9</v>
      </c>
      <c r="CQ2" s="9"/>
      <c r="CR2" s="9">
        <v>335.7</v>
      </c>
      <c r="CS2" s="9">
        <v>25</v>
      </c>
      <c r="CT2" s="9" t="s">
        <v>140</v>
      </c>
      <c r="CU2" s="9" t="s">
        <v>133</v>
      </c>
      <c r="CV2" s="9" t="s">
        <v>403</v>
      </c>
      <c r="CW2" s="9">
        <v>335.7</v>
      </c>
      <c r="CX2" s="9"/>
      <c r="CY2" s="9">
        <v>7.6</v>
      </c>
      <c r="CZ2" s="9">
        <v>25</v>
      </c>
      <c r="DA2" s="9">
        <v>25</v>
      </c>
      <c r="DB2" s="9">
        <v>343.3</v>
      </c>
      <c r="DC2" s="9" t="s">
        <v>25</v>
      </c>
      <c r="DD2" s="9">
        <v>433541.14999999997</v>
      </c>
      <c r="DE2" s="9">
        <v>99.99999436571369</v>
      </c>
      <c r="DF2" s="9" t="s">
        <v>130</v>
      </c>
      <c r="DG2" s="9"/>
      <c r="DH2" s="9"/>
      <c r="DI2" s="9" t="s">
        <v>130</v>
      </c>
      <c r="DJ2" s="9"/>
      <c r="DK2" s="9"/>
      <c r="DL2" s="9" t="s">
        <v>115</v>
      </c>
      <c r="DM2" s="9" t="s">
        <v>333</v>
      </c>
      <c r="DN2" s="9">
        <v>433541.15</v>
      </c>
      <c r="DO2" s="9"/>
      <c r="DP2" s="9">
        <v>36.25</v>
      </c>
      <c r="DQ2" s="9">
        <v>24</v>
      </c>
      <c r="DR2" s="9">
        <v>24</v>
      </c>
      <c r="DS2" s="9" t="s">
        <v>25</v>
      </c>
      <c r="DT2" s="9">
        <v>433541.15</v>
      </c>
      <c r="DU2" s="9">
        <v>99.99999436571369</v>
      </c>
      <c r="DV2" s="9" t="s">
        <v>130</v>
      </c>
      <c r="DW2" s="9"/>
      <c r="DX2" s="9"/>
      <c r="DY2" s="9" t="s">
        <v>130</v>
      </c>
      <c r="DZ2" s="9"/>
      <c r="EA2" s="9"/>
      <c r="EB2" s="9"/>
      <c r="EC2" s="9"/>
      <c r="ED2" s="9"/>
      <c r="EE2" s="9"/>
      <c r="EF2" s="9"/>
      <c r="EG2" s="9" t="s">
        <v>130</v>
      </c>
      <c r="EH2" t="s">
        <v>130</v>
      </c>
      <c r="EL2" t="s">
        <v>130</v>
      </c>
      <c r="EO2" t="s">
        <v>130</v>
      </c>
    </row>
    <row r="3" spans="1:147">
      <c r="A3" s="9"/>
      <c r="B3" s="9" t="s">
        <v>393</v>
      </c>
      <c r="C3" s="9" t="s">
        <v>380</v>
      </c>
      <c r="D3" s="9"/>
      <c r="E3" s="9" t="s">
        <v>117</v>
      </c>
      <c r="F3" s="4">
        <v>34912</v>
      </c>
      <c r="G3" s="9"/>
      <c r="H3" s="9"/>
      <c r="I3" s="9"/>
      <c r="J3" s="10">
        <v>1</v>
      </c>
      <c r="K3" s="9" t="s">
        <v>107</v>
      </c>
      <c r="L3" s="10"/>
      <c r="M3" s="9"/>
      <c r="N3" s="9"/>
      <c r="O3" s="9"/>
      <c r="P3" s="9"/>
      <c r="Q3" s="9"/>
      <c r="R3" s="9">
        <v>1</v>
      </c>
      <c r="S3" s="9"/>
      <c r="T3" s="9" t="s">
        <v>121</v>
      </c>
      <c r="U3" s="9" t="s">
        <v>121</v>
      </c>
      <c r="V3" s="10" t="s">
        <v>121</v>
      </c>
      <c r="W3" s="10" t="s">
        <v>869</v>
      </c>
      <c r="X3" s="9">
        <v>25000</v>
      </c>
      <c r="Y3" s="9">
        <v>5</v>
      </c>
      <c r="Z3" s="9" t="s">
        <v>121</v>
      </c>
      <c r="AA3" s="9" t="s">
        <v>121</v>
      </c>
      <c r="AB3" s="9" t="s">
        <v>121</v>
      </c>
      <c r="AC3" s="9" t="s">
        <v>121</v>
      </c>
      <c r="AD3" s="10"/>
      <c r="AE3" s="9"/>
      <c r="AF3" s="9"/>
      <c r="AG3" s="9"/>
      <c r="AH3" s="9"/>
      <c r="AI3" s="9"/>
      <c r="AJ3" s="9"/>
      <c r="AK3" s="9"/>
      <c r="AL3" s="9"/>
      <c r="AM3" s="9"/>
      <c r="AN3" s="9"/>
      <c r="AO3" s="9"/>
      <c r="AP3" s="9"/>
      <c r="AQ3" s="9" t="s">
        <v>107</v>
      </c>
      <c r="AR3" s="9"/>
      <c r="AS3" s="9" t="s">
        <v>108</v>
      </c>
      <c r="AT3" s="10">
        <v>2000</v>
      </c>
      <c r="AU3" s="10">
        <v>1900</v>
      </c>
      <c r="AV3" s="10">
        <v>35000</v>
      </c>
      <c r="AW3" s="10">
        <v>0</v>
      </c>
      <c r="AX3" s="9" t="s">
        <v>109</v>
      </c>
      <c r="AY3" s="9">
        <v>30</v>
      </c>
      <c r="AZ3" s="9"/>
      <c r="BA3" s="9">
        <v>99</v>
      </c>
      <c r="BB3" s="9">
        <v>23</v>
      </c>
      <c r="BC3" s="9">
        <v>35000</v>
      </c>
      <c r="BD3" s="9">
        <v>100</v>
      </c>
      <c r="BE3" s="9">
        <v>50</v>
      </c>
      <c r="BF3" s="9" t="s">
        <v>130</v>
      </c>
      <c r="BG3" s="9" t="s">
        <v>130</v>
      </c>
      <c r="BH3" s="9" t="s">
        <v>130</v>
      </c>
      <c r="BI3" s="9" t="s">
        <v>130</v>
      </c>
      <c r="BJ3" s="9" t="s">
        <v>130</v>
      </c>
      <c r="BK3" s="9" t="s">
        <v>130</v>
      </c>
      <c r="BL3" s="9" t="s">
        <v>130</v>
      </c>
      <c r="BM3" s="9" t="s">
        <v>130</v>
      </c>
      <c r="BN3" s="9" t="s">
        <v>130</v>
      </c>
      <c r="BO3" s="9" t="s">
        <v>130</v>
      </c>
      <c r="BP3" s="9" t="s">
        <v>131</v>
      </c>
      <c r="BQ3" s="9" t="s">
        <v>131</v>
      </c>
      <c r="BR3" s="9" t="s">
        <v>131</v>
      </c>
      <c r="BS3" s="9" t="s">
        <v>131</v>
      </c>
      <c r="BT3" s="9" t="s">
        <v>131</v>
      </c>
      <c r="BU3" s="9" t="s">
        <v>131</v>
      </c>
      <c r="BV3" s="9" t="s">
        <v>131</v>
      </c>
      <c r="BW3" s="9" t="s">
        <v>131</v>
      </c>
      <c r="BX3" s="9" t="s">
        <v>131</v>
      </c>
      <c r="BY3" s="9" t="s">
        <v>131</v>
      </c>
      <c r="BZ3" s="9" t="s">
        <v>131</v>
      </c>
      <c r="CA3" s="9" t="s">
        <v>131</v>
      </c>
      <c r="CB3" s="9" t="s">
        <v>131</v>
      </c>
      <c r="CC3" s="9" t="s">
        <v>131</v>
      </c>
      <c r="CD3" s="9" t="s">
        <v>131</v>
      </c>
      <c r="CE3" s="9">
        <v>27982.957021236354</v>
      </c>
      <c r="CF3" s="9" t="s">
        <v>131</v>
      </c>
      <c r="CG3" s="9">
        <v>27982.957021236354</v>
      </c>
      <c r="CH3" s="9" t="s">
        <v>131</v>
      </c>
      <c r="CI3" s="9" t="s">
        <v>131</v>
      </c>
      <c r="CJ3" s="9" t="s">
        <v>131</v>
      </c>
      <c r="CK3" s="9" t="s">
        <v>131</v>
      </c>
      <c r="CL3" s="9" t="s">
        <v>131</v>
      </c>
      <c r="CM3" s="9" t="s">
        <v>131</v>
      </c>
      <c r="CN3" s="9" t="s">
        <v>404</v>
      </c>
      <c r="CO3" s="9"/>
      <c r="CP3" s="9"/>
      <c r="CQ3" s="9"/>
      <c r="CR3" s="9"/>
      <c r="CS3" s="9" t="s">
        <v>130</v>
      </c>
      <c r="CT3" s="9" t="s">
        <v>130</v>
      </c>
      <c r="CU3" s="9"/>
      <c r="CV3" s="9"/>
      <c r="CW3" s="9"/>
      <c r="CX3" s="9"/>
      <c r="CY3" s="9"/>
      <c r="CZ3" s="9" t="s">
        <v>130</v>
      </c>
      <c r="DA3" s="9" t="s">
        <v>130</v>
      </c>
      <c r="DB3" s="9" t="s">
        <v>130</v>
      </c>
      <c r="DC3" s="9"/>
      <c r="DD3" s="9"/>
      <c r="DE3" s="9"/>
      <c r="DF3" s="9" t="s">
        <v>130</v>
      </c>
      <c r="DG3" s="9"/>
      <c r="DH3" s="9"/>
      <c r="DI3" s="9" t="s">
        <v>130</v>
      </c>
      <c r="DJ3" s="9"/>
      <c r="DK3" s="9"/>
      <c r="DL3" s="9"/>
      <c r="DM3" s="9"/>
      <c r="DN3" s="9"/>
      <c r="DO3" s="9"/>
      <c r="DP3" s="9"/>
      <c r="DQ3" s="9" t="s">
        <v>130</v>
      </c>
      <c r="DR3" s="9" t="s">
        <v>130</v>
      </c>
      <c r="DS3" s="9"/>
      <c r="DT3" s="9"/>
      <c r="DU3" s="9"/>
      <c r="DV3" s="9" t="s">
        <v>130</v>
      </c>
      <c r="DW3" s="9"/>
      <c r="DX3" s="9"/>
      <c r="DY3" s="9" t="s">
        <v>130</v>
      </c>
      <c r="DZ3" s="9"/>
      <c r="EA3" s="9"/>
      <c r="EB3" s="9"/>
      <c r="EC3" s="9"/>
      <c r="ED3" s="9"/>
      <c r="EE3" s="9"/>
      <c r="EF3" s="9"/>
      <c r="EG3" s="9" t="s">
        <v>130</v>
      </c>
      <c r="EH3" t="s">
        <v>130</v>
      </c>
      <c r="EL3" t="s">
        <v>130</v>
      </c>
      <c r="EO3" t="s">
        <v>130</v>
      </c>
    </row>
    <row r="4" spans="1:147">
      <c r="A4" s="9"/>
      <c r="B4" s="9" t="s">
        <v>198</v>
      </c>
      <c r="C4" s="9" t="s">
        <v>381</v>
      </c>
      <c r="D4" s="9"/>
      <c r="E4" s="9" t="s">
        <v>117</v>
      </c>
      <c r="F4" s="4">
        <v>29007</v>
      </c>
      <c r="G4" s="9"/>
      <c r="H4" s="10"/>
      <c r="I4" s="9">
        <v>1</v>
      </c>
      <c r="J4" s="9"/>
      <c r="K4" s="9" t="s">
        <v>107</v>
      </c>
      <c r="L4" s="10">
        <v>2</v>
      </c>
      <c r="M4" s="9"/>
      <c r="N4" s="9"/>
      <c r="O4" s="9"/>
      <c r="P4" s="9"/>
      <c r="Q4" s="9"/>
      <c r="R4" s="9">
        <v>1</v>
      </c>
      <c r="S4" s="9"/>
      <c r="T4" s="10" t="s">
        <v>121</v>
      </c>
      <c r="U4" s="9">
        <v>1000</v>
      </c>
      <c r="V4" s="9" t="s">
        <v>121</v>
      </c>
      <c r="W4" s="10">
        <v>10</v>
      </c>
      <c r="X4" s="9">
        <v>200000</v>
      </c>
      <c r="Y4" s="9">
        <v>9</v>
      </c>
      <c r="Z4" s="9" t="s">
        <v>121</v>
      </c>
      <c r="AA4" s="9" t="s">
        <v>121</v>
      </c>
      <c r="AB4" s="9" t="s">
        <v>121</v>
      </c>
      <c r="AC4" s="9" t="s">
        <v>121</v>
      </c>
      <c r="AD4" s="10"/>
      <c r="AE4" s="9"/>
      <c r="AF4" s="9"/>
      <c r="AG4" s="9"/>
      <c r="AH4" s="9"/>
      <c r="AI4" s="9"/>
      <c r="AJ4" s="9"/>
      <c r="AK4" s="9"/>
      <c r="AL4" s="9"/>
      <c r="AM4" s="9"/>
      <c r="AN4" s="9"/>
      <c r="AO4" s="9"/>
      <c r="AP4" s="9"/>
      <c r="AQ4" s="9" t="s">
        <v>107</v>
      </c>
      <c r="AR4" s="9"/>
      <c r="AS4" s="9" t="s">
        <v>870</v>
      </c>
      <c r="AT4" s="10">
        <v>4000</v>
      </c>
      <c r="AU4" s="10">
        <v>2000</v>
      </c>
      <c r="AV4" s="10">
        <v>20000</v>
      </c>
      <c r="AW4" s="10">
        <v>0</v>
      </c>
      <c r="AX4" s="9" t="s">
        <v>109</v>
      </c>
      <c r="AY4" s="9">
        <v>80</v>
      </c>
      <c r="AZ4" s="9">
        <v>15</v>
      </c>
      <c r="BA4" s="9">
        <v>99</v>
      </c>
      <c r="BB4" s="9">
        <v>39</v>
      </c>
      <c r="BC4" s="9">
        <v>20000</v>
      </c>
      <c r="BD4" s="9">
        <v>2000</v>
      </c>
      <c r="BE4" s="9">
        <v>500</v>
      </c>
      <c r="BF4" s="9"/>
      <c r="BG4" s="9"/>
      <c r="BH4" s="9"/>
      <c r="BI4" s="9"/>
      <c r="BJ4" s="9" t="s">
        <v>130</v>
      </c>
      <c r="BK4" s="9" t="s">
        <v>130</v>
      </c>
      <c r="BL4" s="9" t="s">
        <v>130</v>
      </c>
      <c r="BM4" s="9" t="s">
        <v>130</v>
      </c>
      <c r="BN4" s="9" t="s">
        <v>130</v>
      </c>
      <c r="BO4" s="9" t="s">
        <v>130</v>
      </c>
      <c r="BP4" s="9">
        <v>143091.27044409324</v>
      </c>
      <c r="BQ4" s="9" t="s">
        <v>131</v>
      </c>
      <c r="BR4" s="9">
        <v>143091.27044409324</v>
      </c>
      <c r="BS4" s="9" t="s">
        <v>131</v>
      </c>
      <c r="BT4" s="9" t="s">
        <v>131</v>
      </c>
      <c r="BU4" s="9" t="s">
        <v>131</v>
      </c>
      <c r="BV4" s="9" t="s">
        <v>131</v>
      </c>
      <c r="BW4" s="9" t="s">
        <v>131</v>
      </c>
      <c r="BX4" s="9" t="s">
        <v>131</v>
      </c>
      <c r="BY4" s="9" t="s">
        <v>131</v>
      </c>
      <c r="BZ4" s="9" t="s">
        <v>131</v>
      </c>
      <c r="CA4" s="9" t="s">
        <v>131</v>
      </c>
      <c r="CB4" s="9" t="s">
        <v>131</v>
      </c>
      <c r="CC4" s="9" t="s">
        <v>131</v>
      </c>
      <c r="CD4" s="9" t="s">
        <v>131</v>
      </c>
      <c r="CE4" s="9">
        <v>244988.93504962407</v>
      </c>
      <c r="CF4" s="9" t="s">
        <v>131</v>
      </c>
      <c r="CG4" s="9">
        <v>244988.93504962407</v>
      </c>
      <c r="CH4" s="9" t="s">
        <v>131</v>
      </c>
      <c r="CI4" s="9" t="s">
        <v>131</v>
      </c>
      <c r="CJ4" s="9" t="s">
        <v>131</v>
      </c>
      <c r="CK4" s="9" t="s">
        <v>131</v>
      </c>
      <c r="CL4" s="9" t="s">
        <v>131</v>
      </c>
      <c r="CM4" s="9" t="s">
        <v>131</v>
      </c>
      <c r="CN4" s="9" t="s">
        <v>132</v>
      </c>
      <c r="CO4" s="9" t="s">
        <v>332</v>
      </c>
      <c r="CP4" s="9">
        <v>143091.25</v>
      </c>
      <c r="CQ4" s="9"/>
      <c r="CR4" s="9">
        <v>18.05</v>
      </c>
      <c r="CS4" s="9">
        <v>5</v>
      </c>
      <c r="CT4" s="9">
        <v>5</v>
      </c>
      <c r="CU4" s="9"/>
      <c r="CV4" s="9"/>
      <c r="CW4" s="9"/>
      <c r="CX4" s="9"/>
      <c r="CY4" s="9"/>
      <c r="CZ4" s="9" t="s">
        <v>130</v>
      </c>
      <c r="DA4" s="9" t="s">
        <v>130</v>
      </c>
      <c r="DB4" s="9">
        <v>18.05</v>
      </c>
      <c r="DC4" s="9" t="s">
        <v>31</v>
      </c>
      <c r="DD4" s="9">
        <v>0</v>
      </c>
      <c r="DE4" s="9">
        <v>0</v>
      </c>
      <c r="DF4" s="9" t="s">
        <v>25</v>
      </c>
      <c r="DG4" s="9">
        <v>143091.25</v>
      </c>
      <c r="DH4" s="9">
        <v>99.999985712550327</v>
      </c>
      <c r="DI4" s="9" t="s">
        <v>130</v>
      </c>
      <c r="DJ4" s="9"/>
      <c r="DK4" s="9"/>
      <c r="DL4" s="9" t="s">
        <v>115</v>
      </c>
      <c r="DM4" s="9" t="s">
        <v>333</v>
      </c>
      <c r="DN4" s="9">
        <v>143091.25</v>
      </c>
      <c r="DO4" s="9"/>
      <c r="DP4" s="9">
        <v>38.700000000000003</v>
      </c>
      <c r="DQ4" s="9">
        <v>15</v>
      </c>
      <c r="DR4" s="9">
        <v>15</v>
      </c>
      <c r="DS4" s="9" t="s">
        <v>31</v>
      </c>
      <c r="DT4" s="9">
        <v>0</v>
      </c>
      <c r="DU4" s="9">
        <v>0</v>
      </c>
      <c r="DV4" s="9" t="s">
        <v>25</v>
      </c>
      <c r="DW4" s="9">
        <v>143091.25</v>
      </c>
      <c r="DX4" s="9">
        <v>99.999985712550327</v>
      </c>
      <c r="DY4" s="9" t="s">
        <v>130</v>
      </c>
      <c r="DZ4" s="9"/>
      <c r="EA4" s="9"/>
      <c r="EB4" s="9"/>
      <c r="EC4" s="9"/>
      <c r="ED4" s="9"/>
      <c r="EE4" s="9"/>
      <c r="EF4" s="9"/>
      <c r="EG4" s="9" t="s">
        <v>130</v>
      </c>
      <c r="EH4" t="s">
        <v>130</v>
      </c>
      <c r="EO4" t="s">
        <v>130</v>
      </c>
    </row>
    <row r="5" spans="1:147">
      <c r="A5" s="9"/>
      <c r="B5" s="9" t="s">
        <v>626</v>
      </c>
      <c r="C5" s="9" t="s">
        <v>388</v>
      </c>
      <c r="D5" s="9"/>
      <c r="E5" s="9" t="s">
        <v>105</v>
      </c>
      <c r="F5" s="4">
        <v>28703</v>
      </c>
      <c r="G5" s="9"/>
      <c r="H5" s="9"/>
      <c r="I5" s="10">
        <v>1</v>
      </c>
      <c r="J5" s="9">
        <v>1</v>
      </c>
      <c r="K5" s="9" t="s">
        <v>107</v>
      </c>
      <c r="L5" s="9"/>
      <c r="M5" s="9"/>
      <c r="N5" s="9"/>
      <c r="O5" s="10">
        <v>1</v>
      </c>
      <c r="P5" s="9"/>
      <c r="Q5" s="9"/>
      <c r="R5" s="10">
        <v>2</v>
      </c>
      <c r="S5" s="9"/>
      <c r="T5" s="9" t="s">
        <v>121</v>
      </c>
      <c r="U5" s="9" t="s">
        <v>121</v>
      </c>
      <c r="V5" s="9" t="s">
        <v>121</v>
      </c>
      <c r="W5" s="9" t="s">
        <v>869</v>
      </c>
      <c r="X5" s="10">
        <v>15500</v>
      </c>
      <c r="Y5" s="10">
        <v>20</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v>7200</v>
      </c>
      <c r="AU5" s="10">
        <v>6500</v>
      </c>
      <c r="AV5" s="10">
        <v>60000</v>
      </c>
      <c r="AW5" s="10">
        <v>0</v>
      </c>
      <c r="AX5" s="9" t="s">
        <v>109</v>
      </c>
      <c r="AY5" s="9">
        <v>80</v>
      </c>
      <c r="AZ5" s="9">
        <v>20</v>
      </c>
      <c r="BA5" s="9">
        <v>99</v>
      </c>
      <c r="BB5" s="9">
        <v>40</v>
      </c>
      <c r="BC5" s="9">
        <v>60000</v>
      </c>
      <c r="BD5" s="9">
        <v>700</v>
      </c>
      <c r="BE5" s="9">
        <v>350</v>
      </c>
      <c r="BF5" s="9" t="s">
        <v>130</v>
      </c>
      <c r="BG5" s="9" t="s">
        <v>130</v>
      </c>
      <c r="BH5" s="9" t="s">
        <v>130</v>
      </c>
      <c r="BI5" s="9" t="s">
        <v>130</v>
      </c>
      <c r="BJ5" s="9" t="s">
        <v>130</v>
      </c>
      <c r="BK5" s="9" t="s">
        <v>130</v>
      </c>
      <c r="BL5" s="9"/>
      <c r="BM5" s="9"/>
      <c r="BN5" s="9"/>
      <c r="BO5" s="9"/>
      <c r="BP5" s="9" t="s">
        <v>131</v>
      </c>
      <c r="BQ5" s="9" t="s">
        <v>131</v>
      </c>
      <c r="BR5" s="9" t="s">
        <v>131</v>
      </c>
      <c r="BS5" s="9" t="s">
        <v>131</v>
      </c>
      <c r="BT5" s="9" t="s">
        <v>131</v>
      </c>
      <c r="BU5" s="9" t="s">
        <v>131</v>
      </c>
      <c r="BV5" s="9" t="s">
        <v>131</v>
      </c>
      <c r="BW5" s="9" t="s">
        <v>131</v>
      </c>
      <c r="BX5" s="9" t="s">
        <v>131</v>
      </c>
      <c r="BY5" s="9">
        <v>508194.11869550112</v>
      </c>
      <c r="BZ5" s="9" t="s">
        <v>131</v>
      </c>
      <c r="CA5" s="9">
        <v>508194.11869550112</v>
      </c>
      <c r="CB5" s="9" t="s">
        <v>131</v>
      </c>
      <c r="CC5" s="9" t="s">
        <v>131</v>
      </c>
      <c r="CD5" s="9" t="s">
        <v>131</v>
      </c>
      <c r="CE5" s="9">
        <v>24330.22276230669</v>
      </c>
      <c r="CF5" s="9" t="s">
        <v>131</v>
      </c>
      <c r="CG5" s="9">
        <v>24330.22276230669</v>
      </c>
      <c r="CH5" s="9" t="s">
        <v>131</v>
      </c>
      <c r="CI5" s="9" t="s">
        <v>131</v>
      </c>
      <c r="CJ5" s="9" t="s">
        <v>131</v>
      </c>
      <c r="CK5" s="9" t="s">
        <v>131</v>
      </c>
      <c r="CL5" s="9" t="s">
        <v>131</v>
      </c>
      <c r="CM5" s="9" t="s">
        <v>131</v>
      </c>
      <c r="CN5" s="9" t="s">
        <v>110</v>
      </c>
      <c r="CO5" s="9" t="s">
        <v>286</v>
      </c>
      <c r="CP5" s="9">
        <v>15110.5</v>
      </c>
      <c r="CQ5" s="9">
        <v>24331</v>
      </c>
      <c r="CR5" s="9">
        <v>75.25</v>
      </c>
      <c r="CS5" s="9">
        <v>20</v>
      </c>
      <c r="CT5" s="9">
        <v>20</v>
      </c>
      <c r="CU5" s="9"/>
      <c r="CV5" s="9"/>
      <c r="CW5" s="9"/>
      <c r="CX5" s="9"/>
      <c r="CY5" s="9"/>
      <c r="CZ5" s="9" t="s">
        <v>130</v>
      </c>
      <c r="DA5" s="9" t="s">
        <v>130</v>
      </c>
      <c r="DB5" s="9">
        <v>75.25</v>
      </c>
      <c r="DC5" s="9" t="s">
        <v>28</v>
      </c>
      <c r="DD5" s="9">
        <v>0</v>
      </c>
      <c r="DE5" s="9">
        <v>0</v>
      </c>
      <c r="DF5" s="9" t="s">
        <v>31</v>
      </c>
      <c r="DG5" s="9">
        <v>24331</v>
      </c>
      <c r="DH5" s="9">
        <v>100.00319453586965</v>
      </c>
      <c r="DI5" s="9" t="s">
        <v>130</v>
      </c>
      <c r="DJ5" s="9"/>
      <c r="DK5" s="9"/>
      <c r="DL5" s="9"/>
      <c r="DM5" s="9"/>
      <c r="DN5" s="9"/>
      <c r="DO5" s="9"/>
      <c r="DP5" s="9"/>
      <c r="DQ5" s="9" t="s">
        <v>130</v>
      </c>
      <c r="DR5" s="9" t="s">
        <v>130</v>
      </c>
      <c r="DS5" s="9"/>
      <c r="DT5" s="9"/>
      <c r="DU5" s="9"/>
      <c r="DV5" s="9"/>
      <c r="DW5" s="9"/>
      <c r="DX5" s="9"/>
      <c r="DY5" s="9" t="s">
        <v>130</v>
      </c>
      <c r="DZ5" s="9"/>
      <c r="EA5" s="9"/>
      <c r="EB5" s="9"/>
      <c r="EC5" s="9"/>
      <c r="ED5" s="9"/>
      <c r="EE5" s="9"/>
      <c r="EF5" s="9"/>
      <c r="EG5" s="9" t="s">
        <v>130</v>
      </c>
      <c r="EH5" t="s">
        <v>130</v>
      </c>
      <c r="EO5" t="s">
        <v>130</v>
      </c>
    </row>
    <row r="6" spans="1:147">
      <c r="A6" s="9"/>
      <c r="B6" s="9" t="s">
        <v>366</v>
      </c>
      <c r="C6" s="9" t="s">
        <v>867</v>
      </c>
      <c r="D6" s="9"/>
      <c r="E6" s="9" t="s">
        <v>105</v>
      </c>
      <c r="F6" s="4">
        <v>30133</v>
      </c>
      <c r="G6" s="10"/>
      <c r="H6" s="9"/>
      <c r="I6" s="9">
        <v>1</v>
      </c>
      <c r="J6" s="9"/>
      <c r="K6" s="9" t="s">
        <v>107</v>
      </c>
      <c r="L6" s="9"/>
      <c r="M6" s="9"/>
      <c r="N6" s="9"/>
      <c r="O6" s="9"/>
      <c r="P6" s="9"/>
      <c r="Q6" s="9"/>
      <c r="R6" s="10">
        <v>2</v>
      </c>
      <c r="S6" s="9">
        <v>1</v>
      </c>
      <c r="T6" s="9" t="s">
        <v>121</v>
      </c>
      <c r="U6" s="9" t="s">
        <v>121</v>
      </c>
      <c r="V6" s="9" t="s">
        <v>121</v>
      </c>
      <c r="W6" s="9">
        <v>10</v>
      </c>
      <c r="X6" s="10">
        <v>300000</v>
      </c>
      <c r="Y6" s="10">
        <v>10</v>
      </c>
      <c r="Z6" s="9" t="s">
        <v>121</v>
      </c>
      <c r="AA6" s="9" t="s">
        <v>121</v>
      </c>
      <c r="AB6" s="9">
        <v>5</v>
      </c>
      <c r="AC6" s="9">
        <v>500000</v>
      </c>
      <c r="AD6" s="9"/>
      <c r="AE6" s="9"/>
      <c r="AF6" s="9"/>
      <c r="AG6" s="9"/>
      <c r="AH6" s="9"/>
      <c r="AI6" s="9"/>
      <c r="AJ6" s="9"/>
      <c r="AK6" s="9"/>
      <c r="AL6" s="9"/>
      <c r="AM6" s="9"/>
      <c r="AN6" s="9"/>
      <c r="AO6" s="9"/>
      <c r="AP6" s="9"/>
      <c r="AQ6" s="9" t="s">
        <v>107</v>
      </c>
      <c r="AR6" s="9"/>
      <c r="AS6" s="9" t="s">
        <v>108</v>
      </c>
      <c r="AT6" s="10">
        <v>5000</v>
      </c>
      <c r="AU6" s="10">
        <v>3000</v>
      </c>
      <c r="AV6" s="10">
        <v>25000</v>
      </c>
      <c r="AW6" s="10">
        <v>0</v>
      </c>
      <c r="AX6" s="9" t="s">
        <v>109</v>
      </c>
      <c r="AY6" s="9">
        <v>200</v>
      </c>
      <c r="AZ6" s="9"/>
      <c r="BA6" s="9">
        <v>99</v>
      </c>
      <c r="BB6" s="9">
        <v>36</v>
      </c>
      <c r="BC6" s="9">
        <v>25000</v>
      </c>
      <c r="BD6" s="9">
        <v>2000</v>
      </c>
      <c r="BE6" s="9">
        <v>1000</v>
      </c>
      <c r="BF6" s="9" t="s">
        <v>130</v>
      </c>
      <c r="BG6" s="9" t="s">
        <v>130</v>
      </c>
      <c r="BH6" s="9" t="s">
        <v>130</v>
      </c>
      <c r="BI6" s="9" t="s">
        <v>130</v>
      </c>
      <c r="BJ6" s="9" t="s">
        <v>130</v>
      </c>
      <c r="BK6" s="9" t="s">
        <v>130</v>
      </c>
      <c r="BL6" s="9"/>
      <c r="BM6" s="9" t="s">
        <v>130</v>
      </c>
      <c r="BN6" s="9" t="s">
        <v>130</v>
      </c>
      <c r="BO6" s="9"/>
      <c r="BP6" s="9" t="s">
        <v>131</v>
      </c>
      <c r="BQ6" s="9" t="s">
        <v>131</v>
      </c>
      <c r="BR6" s="9" t="s">
        <v>131</v>
      </c>
      <c r="BS6" s="9" t="s">
        <v>131</v>
      </c>
      <c r="BT6" s="9" t="s">
        <v>131</v>
      </c>
      <c r="BU6" s="9" t="s">
        <v>131</v>
      </c>
      <c r="BV6" s="9" t="s">
        <v>131</v>
      </c>
      <c r="BW6" s="9" t="s">
        <v>131</v>
      </c>
      <c r="BX6" s="9" t="s">
        <v>131</v>
      </c>
      <c r="BY6" s="9" t="s">
        <v>131</v>
      </c>
      <c r="BZ6" s="9" t="s">
        <v>131</v>
      </c>
      <c r="CA6" s="9" t="s">
        <v>131</v>
      </c>
      <c r="CB6" s="9" t="s">
        <v>131</v>
      </c>
      <c r="CC6" s="9" t="s">
        <v>131</v>
      </c>
      <c r="CD6" s="9" t="s">
        <v>131</v>
      </c>
      <c r="CE6" s="9">
        <v>375862.02415313316</v>
      </c>
      <c r="CF6" s="9" t="s">
        <v>131</v>
      </c>
      <c r="CG6" s="9">
        <v>375862.02415313316</v>
      </c>
      <c r="CH6" s="9" t="s">
        <v>131</v>
      </c>
      <c r="CI6" s="9" t="s">
        <v>131</v>
      </c>
      <c r="CJ6" s="9" t="s">
        <v>131</v>
      </c>
      <c r="CK6" s="9">
        <v>685551.48401720938</v>
      </c>
      <c r="CL6" s="9" t="s">
        <v>131</v>
      </c>
      <c r="CM6" s="9">
        <v>685551.48401720938</v>
      </c>
      <c r="CN6" s="9" t="s">
        <v>110</v>
      </c>
      <c r="CO6" s="9" t="s">
        <v>286</v>
      </c>
      <c r="CP6" s="9">
        <v>19541.349999999999</v>
      </c>
      <c r="CQ6" s="9">
        <v>24903</v>
      </c>
      <c r="CR6" s="9">
        <v>193.85</v>
      </c>
      <c r="CS6" s="9">
        <v>10</v>
      </c>
      <c r="CT6" s="9">
        <v>10</v>
      </c>
      <c r="CU6" s="9" t="s">
        <v>143</v>
      </c>
      <c r="CV6" s="9" t="s">
        <v>560</v>
      </c>
      <c r="CW6" s="9">
        <v>10000</v>
      </c>
      <c r="CX6" s="9"/>
      <c r="CY6" s="9">
        <v>6.15</v>
      </c>
      <c r="CZ6" s="9">
        <v>10</v>
      </c>
      <c r="DA6" s="9">
        <v>10</v>
      </c>
      <c r="DB6" s="9">
        <v>200</v>
      </c>
      <c r="DC6" s="9" t="s">
        <v>32</v>
      </c>
      <c r="DD6" s="9">
        <v>24903</v>
      </c>
      <c r="DE6" s="9">
        <v>3.6325499368877248</v>
      </c>
      <c r="DF6" s="9" t="s">
        <v>31</v>
      </c>
      <c r="DG6" s="9">
        <v>0</v>
      </c>
      <c r="DH6" s="9">
        <v>0</v>
      </c>
      <c r="DI6" s="9" t="s">
        <v>130</v>
      </c>
      <c r="DJ6" s="9"/>
      <c r="DK6" s="9"/>
      <c r="DL6" s="9"/>
      <c r="DM6" s="9"/>
      <c r="DN6" s="9"/>
      <c r="DO6" s="9"/>
      <c r="DP6" s="9"/>
      <c r="DQ6" s="9" t="s">
        <v>130</v>
      </c>
      <c r="DR6" s="9" t="s">
        <v>130</v>
      </c>
      <c r="DS6" s="9"/>
      <c r="DT6" s="9"/>
      <c r="DU6" s="9"/>
      <c r="DV6" s="9"/>
      <c r="DW6" s="9"/>
      <c r="DX6" s="9"/>
      <c r="DY6" s="9" t="s">
        <v>130</v>
      </c>
      <c r="DZ6" s="9"/>
      <c r="EA6" s="9"/>
      <c r="EB6" s="9"/>
      <c r="EC6" s="9"/>
      <c r="ED6" s="9"/>
      <c r="EE6" s="9"/>
      <c r="EF6" s="9"/>
      <c r="EG6" s="9" t="s">
        <v>130</v>
      </c>
      <c r="EH6" t="s">
        <v>130</v>
      </c>
      <c r="EO6" t="s">
        <v>130</v>
      </c>
    </row>
    <row r="7" spans="1:147">
      <c r="A7" s="9"/>
      <c r="B7" s="9" t="s">
        <v>622</v>
      </c>
      <c r="C7" s="9" t="s">
        <v>382</v>
      </c>
      <c r="D7" s="9"/>
      <c r="E7" s="9" t="s">
        <v>105</v>
      </c>
      <c r="F7" s="4">
        <v>27607</v>
      </c>
      <c r="G7" s="9"/>
      <c r="H7" s="9">
        <v>1</v>
      </c>
      <c r="I7" s="9"/>
      <c r="J7" s="10"/>
      <c r="K7" s="9" t="s">
        <v>106</v>
      </c>
      <c r="L7" s="10">
        <v>1</v>
      </c>
      <c r="M7" s="9">
        <v>2</v>
      </c>
      <c r="N7" s="10"/>
      <c r="O7" s="9"/>
      <c r="P7" s="9"/>
      <c r="Q7" s="9"/>
      <c r="R7" s="9"/>
      <c r="S7" s="9"/>
      <c r="T7" s="9">
        <v>1500</v>
      </c>
      <c r="U7" s="9" t="s">
        <v>121</v>
      </c>
      <c r="V7" s="10" t="s">
        <v>121</v>
      </c>
      <c r="W7" s="10">
        <v>10</v>
      </c>
      <c r="X7" s="9">
        <v>300000</v>
      </c>
      <c r="Y7" s="9">
        <v>5</v>
      </c>
      <c r="Z7" s="9" t="s">
        <v>121</v>
      </c>
      <c r="AA7" s="9" t="s">
        <v>121</v>
      </c>
      <c r="AB7" s="9" t="s">
        <v>121</v>
      </c>
      <c r="AC7" s="9" t="s">
        <v>121</v>
      </c>
      <c r="AD7" s="10"/>
      <c r="AE7" s="9"/>
      <c r="AF7" s="10"/>
      <c r="AG7" s="9"/>
      <c r="AH7" s="9"/>
      <c r="AI7" s="9"/>
      <c r="AJ7" s="9"/>
      <c r="AK7" s="9"/>
      <c r="AL7" s="9"/>
      <c r="AM7" s="9"/>
      <c r="AN7" s="9"/>
      <c r="AO7" s="9"/>
      <c r="AP7" s="9"/>
      <c r="AQ7" s="9" t="s">
        <v>107</v>
      </c>
      <c r="AR7" s="9"/>
      <c r="AS7" s="9" t="s">
        <v>122</v>
      </c>
      <c r="AT7" s="10">
        <v>5000</v>
      </c>
      <c r="AU7" s="10">
        <v>4000</v>
      </c>
      <c r="AV7" s="10">
        <v>30000</v>
      </c>
      <c r="AW7" s="10">
        <v>0</v>
      </c>
      <c r="AX7" s="9" t="s">
        <v>109</v>
      </c>
      <c r="AY7" s="9">
        <v>14</v>
      </c>
      <c r="AZ7" s="9">
        <v>90</v>
      </c>
      <c r="BA7" s="9"/>
      <c r="BB7" s="9">
        <v>43</v>
      </c>
      <c r="BC7" s="9">
        <v>30000</v>
      </c>
      <c r="BD7" s="9">
        <v>1000</v>
      </c>
      <c r="BE7" s="9">
        <v>250</v>
      </c>
      <c r="BF7" s="9"/>
      <c r="BG7" s="9"/>
      <c r="BH7" s="9"/>
      <c r="BI7" s="9"/>
      <c r="BJ7" s="9"/>
      <c r="BK7" s="9"/>
      <c r="BL7" s="9"/>
      <c r="BM7" s="9"/>
      <c r="BN7" s="9"/>
      <c r="BO7" s="9"/>
      <c r="BP7" s="9">
        <v>209636.90566613985</v>
      </c>
      <c r="BQ7" s="9" t="s">
        <v>131</v>
      </c>
      <c r="BR7" s="9">
        <v>209636.90566613985</v>
      </c>
      <c r="BS7" s="9">
        <v>1225685.5095744617</v>
      </c>
      <c r="BT7" s="9" t="s">
        <v>131</v>
      </c>
      <c r="BU7" s="9">
        <v>1225685.5095744617</v>
      </c>
      <c r="BV7" s="9" t="s">
        <v>131</v>
      </c>
      <c r="BW7" s="9" t="s">
        <v>131</v>
      </c>
      <c r="BX7" s="9" t="s">
        <v>131</v>
      </c>
      <c r="BY7" s="9" t="s">
        <v>131</v>
      </c>
      <c r="BZ7" s="9" t="s">
        <v>131</v>
      </c>
      <c r="CA7" s="9" t="s">
        <v>131</v>
      </c>
      <c r="CB7" s="9" t="s">
        <v>131</v>
      </c>
      <c r="CC7" s="9" t="s">
        <v>131</v>
      </c>
      <c r="CD7" s="9" t="s">
        <v>131</v>
      </c>
      <c r="CE7" s="9" t="s">
        <v>131</v>
      </c>
      <c r="CF7" s="9" t="s">
        <v>131</v>
      </c>
      <c r="CG7" s="9" t="s">
        <v>131</v>
      </c>
      <c r="CH7" s="9" t="s">
        <v>131</v>
      </c>
      <c r="CI7" s="9" t="s">
        <v>131</v>
      </c>
      <c r="CJ7" s="9" t="s">
        <v>131</v>
      </c>
      <c r="CK7" s="9" t="s">
        <v>131</v>
      </c>
      <c r="CL7" s="9" t="s">
        <v>131</v>
      </c>
      <c r="CM7" s="9" t="s">
        <v>131</v>
      </c>
      <c r="CN7" s="9" t="s">
        <v>123</v>
      </c>
      <c r="CO7" s="9" t="s">
        <v>331</v>
      </c>
      <c r="CP7" s="9">
        <v>99290.8</v>
      </c>
      <c r="CQ7" s="9"/>
      <c r="CR7" s="9">
        <v>14</v>
      </c>
      <c r="CS7" s="9">
        <v>21</v>
      </c>
      <c r="CT7" s="9">
        <v>21</v>
      </c>
      <c r="CU7" s="9"/>
      <c r="CV7" s="9"/>
      <c r="CW7" s="9"/>
      <c r="CX7" s="9"/>
      <c r="CY7" s="9"/>
      <c r="CZ7" s="9"/>
      <c r="DA7" s="9"/>
      <c r="DB7" s="9">
        <v>14</v>
      </c>
      <c r="DC7" s="9" t="s">
        <v>25</v>
      </c>
      <c r="DD7" s="9">
        <v>99290.8</v>
      </c>
      <c r="DE7" s="9">
        <v>47.363225327379588</v>
      </c>
      <c r="DF7" s="9" t="s">
        <v>26</v>
      </c>
      <c r="DG7" s="9">
        <v>99290.8</v>
      </c>
      <c r="DH7" s="9">
        <v>8.100838202327461</v>
      </c>
      <c r="DI7" s="9" t="s">
        <v>130</v>
      </c>
      <c r="DJ7" s="9"/>
      <c r="DK7" s="9"/>
      <c r="DL7" s="9" t="s">
        <v>418</v>
      </c>
      <c r="DM7" s="9" t="s">
        <v>332</v>
      </c>
      <c r="DN7" s="9">
        <v>145833.35</v>
      </c>
      <c r="DO7" s="9"/>
      <c r="DP7" s="9">
        <v>14</v>
      </c>
      <c r="DQ7" s="9">
        <v>5</v>
      </c>
      <c r="DR7" s="9">
        <v>5</v>
      </c>
      <c r="DS7" s="9" t="s">
        <v>25</v>
      </c>
      <c r="DT7" s="9">
        <v>145833.35</v>
      </c>
      <c r="DU7" s="9">
        <v>69.564731236898197</v>
      </c>
      <c r="DV7" s="9" t="s">
        <v>26</v>
      </c>
      <c r="DW7" s="9">
        <v>145833.35</v>
      </c>
      <c r="DX7" s="9">
        <v>11.898105089830995</v>
      </c>
      <c r="DY7" s="9" t="s">
        <v>130</v>
      </c>
      <c r="DZ7" s="9"/>
      <c r="EA7" s="9"/>
      <c r="EB7" s="9" t="s">
        <v>124</v>
      </c>
      <c r="EC7" s="9" t="s">
        <v>333</v>
      </c>
      <c r="ED7" s="9">
        <v>33849.15</v>
      </c>
      <c r="EE7" s="9"/>
      <c r="EF7" s="9">
        <v>14</v>
      </c>
      <c r="EG7" s="9">
        <v>35</v>
      </c>
      <c r="EH7">
        <v>35</v>
      </c>
      <c r="EI7" t="s">
        <v>25</v>
      </c>
      <c r="EJ7">
        <v>33849.15</v>
      </c>
      <c r="EK7">
        <v>16.146560593632749</v>
      </c>
      <c r="EL7" t="s">
        <v>26</v>
      </c>
      <c r="EM7">
        <v>33849.15</v>
      </c>
      <c r="EN7">
        <v>2.7616504997070481</v>
      </c>
      <c r="EO7" t="s">
        <v>130</v>
      </c>
    </row>
    <row r="8" spans="1:147">
      <c r="A8" s="9"/>
      <c r="B8" s="9" t="s">
        <v>320</v>
      </c>
      <c r="C8" s="9" t="s">
        <v>871</v>
      </c>
      <c r="D8" s="9"/>
      <c r="E8" s="9" t="s">
        <v>105</v>
      </c>
      <c r="F8" s="4">
        <v>27576</v>
      </c>
      <c r="G8" s="9">
        <v>1</v>
      </c>
      <c r="H8" s="10"/>
      <c r="I8" s="10"/>
      <c r="J8" s="9"/>
      <c r="K8" s="9" t="s">
        <v>107</v>
      </c>
      <c r="L8" s="9"/>
      <c r="M8" s="9"/>
      <c r="N8" s="9"/>
      <c r="O8" s="9"/>
      <c r="P8" s="9"/>
      <c r="Q8" s="9">
        <v>1</v>
      </c>
      <c r="R8" s="9">
        <v>2</v>
      </c>
      <c r="S8" s="10"/>
      <c r="T8" s="10" t="s">
        <v>121</v>
      </c>
      <c r="U8" s="10" t="s">
        <v>121</v>
      </c>
      <c r="V8" s="9" t="s">
        <v>121</v>
      </c>
      <c r="W8" s="10" t="s">
        <v>121</v>
      </c>
      <c r="X8" s="9">
        <v>100000</v>
      </c>
      <c r="Y8" s="9">
        <v>10</v>
      </c>
      <c r="Z8" s="9">
        <v>60</v>
      </c>
      <c r="AA8" s="9">
        <v>2000</v>
      </c>
      <c r="AB8" s="10" t="s">
        <v>121</v>
      </c>
      <c r="AC8" s="10" t="s">
        <v>121</v>
      </c>
      <c r="AD8" s="9"/>
      <c r="AE8" s="9"/>
      <c r="AF8" s="9"/>
      <c r="AG8" s="9"/>
      <c r="AH8" s="9"/>
      <c r="AI8" s="9"/>
      <c r="AJ8" s="9">
        <v>10000</v>
      </c>
      <c r="AK8" s="9"/>
      <c r="AL8" s="9"/>
      <c r="AM8" s="9">
        <v>20000</v>
      </c>
      <c r="AN8" s="9"/>
      <c r="AO8" s="9"/>
      <c r="AP8" s="9"/>
      <c r="AQ8" s="9" t="s">
        <v>107</v>
      </c>
      <c r="AR8" s="9"/>
      <c r="AS8" s="9" t="s">
        <v>108</v>
      </c>
      <c r="AT8" s="10">
        <v>16000</v>
      </c>
      <c r="AU8" s="10">
        <v>3000</v>
      </c>
      <c r="AV8" s="10">
        <v>30000</v>
      </c>
      <c r="AW8" s="10">
        <v>0</v>
      </c>
      <c r="AX8" s="9" t="s">
        <v>109</v>
      </c>
      <c r="AY8" s="9">
        <v>6000</v>
      </c>
      <c r="AZ8" s="9">
        <v>99</v>
      </c>
      <c r="BA8" s="9">
        <v>99</v>
      </c>
      <c r="BB8" s="9">
        <v>43</v>
      </c>
      <c r="BC8" s="9">
        <v>30000</v>
      </c>
      <c r="BD8" s="9">
        <v>13000</v>
      </c>
      <c r="BE8" s="9">
        <v>6500</v>
      </c>
      <c r="BF8" s="9" t="s">
        <v>130</v>
      </c>
      <c r="BG8" s="9" t="s">
        <v>130</v>
      </c>
      <c r="BH8" s="9" t="s">
        <v>130</v>
      </c>
      <c r="BI8" s="9" t="s">
        <v>130</v>
      </c>
      <c r="BJ8" s="9" t="s">
        <v>130</v>
      </c>
      <c r="BK8" s="9"/>
      <c r="BL8" s="9"/>
      <c r="BM8" s="9"/>
      <c r="BN8" s="9"/>
      <c r="BO8" s="9"/>
      <c r="BP8" s="9" t="s">
        <v>131</v>
      </c>
      <c r="BQ8" s="9" t="s">
        <v>131</v>
      </c>
      <c r="BR8" s="9" t="s">
        <v>131</v>
      </c>
      <c r="BS8" s="9" t="s">
        <v>131</v>
      </c>
      <c r="BT8" s="9" t="s">
        <v>131</v>
      </c>
      <c r="BU8" s="9" t="s">
        <v>131</v>
      </c>
      <c r="BV8" s="9" t="s">
        <v>131</v>
      </c>
      <c r="BW8" s="9" t="s">
        <v>131</v>
      </c>
      <c r="BX8" s="9" t="s">
        <v>131</v>
      </c>
      <c r="BY8" s="9" t="s">
        <v>131</v>
      </c>
      <c r="BZ8" s="9" t="s">
        <v>131</v>
      </c>
      <c r="CA8" s="9" t="s">
        <v>131</v>
      </c>
      <c r="CB8" s="9" t="s">
        <v>131</v>
      </c>
      <c r="CC8" s="9" t="s">
        <v>131</v>
      </c>
      <c r="CD8" s="9" t="s">
        <v>131</v>
      </c>
      <c r="CE8" s="9">
        <v>125287.34138437771</v>
      </c>
      <c r="CF8" s="9">
        <v>10000</v>
      </c>
      <c r="CG8" s="9">
        <v>115287.34138437771</v>
      </c>
      <c r="CH8" s="9">
        <v>1415970.0813735062</v>
      </c>
      <c r="CI8" s="9">
        <v>20000</v>
      </c>
      <c r="CJ8" s="9">
        <v>1395970.0813735062</v>
      </c>
      <c r="CK8" s="9" t="s">
        <v>131</v>
      </c>
      <c r="CL8" s="9" t="s">
        <v>131</v>
      </c>
      <c r="CM8" s="9" t="s">
        <v>131</v>
      </c>
      <c r="CN8" s="9" t="s">
        <v>125</v>
      </c>
      <c r="CO8" s="9" t="s">
        <v>329</v>
      </c>
      <c r="CP8" s="9"/>
      <c r="CQ8" s="9">
        <v>3877.69</v>
      </c>
      <c r="CR8" s="9">
        <v>3647.7927631489229</v>
      </c>
      <c r="CS8" s="9">
        <v>12</v>
      </c>
      <c r="CT8" s="9">
        <v>47</v>
      </c>
      <c r="CU8" s="9" t="s">
        <v>110</v>
      </c>
      <c r="CV8" s="9" t="s">
        <v>286</v>
      </c>
      <c r="CW8" s="9">
        <v>90466.1</v>
      </c>
      <c r="CX8" s="9">
        <v>115287</v>
      </c>
      <c r="CY8" s="9">
        <v>899.25</v>
      </c>
      <c r="CZ8" s="9">
        <v>10</v>
      </c>
      <c r="DA8" s="9">
        <v>10</v>
      </c>
      <c r="DB8" s="9">
        <v>4547.0427631489229</v>
      </c>
      <c r="DC8" s="9" t="s">
        <v>30</v>
      </c>
      <c r="DD8" s="9">
        <v>1395968.4</v>
      </c>
      <c r="DE8" s="9">
        <v>99.999879555190418</v>
      </c>
      <c r="DF8" s="9" t="s">
        <v>31</v>
      </c>
      <c r="DG8" s="9">
        <v>115287</v>
      </c>
      <c r="DH8" s="9">
        <v>99.999703883901205</v>
      </c>
      <c r="DI8" s="9" t="s">
        <v>130</v>
      </c>
      <c r="DJ8" s="9"/>
      <c r="DK8" s="9"/>
      <c r="DL8" s="9" t="s">
        <v>111</v>
      </c>
      <c r="DM8" s="9" t="s">
        <v>291</v>
      </c>
      <c r="DN8" s="9">
        <v>669988.99</v>
      </c>
      <c r="DO8" s="9">
        <v>1395970.08</v>
      </c>
      <c r="DP8" s="9">
        <v>5634.6</v>
      </c>
      <c r="DQ8" s="9">
        <v>17</v>
      </c>
      <c r="DR8" s="9">
        <v>17</v>
      </c>
      <c r="DS8" s="9" t="s">
        <v>30</v>
      </c>
      <c r="DT8" s="9">
        <v>1395970.08</v>
      </c>
      <c r="DU8" s="9">
        <v>99.999999901609186</v>
      </c>
      <c r="DV8" s="9" t="s">
        <v>31</v>
      </c>
      <c r="DW8" s="9">
        <v>0</v>
      </c>
      <c r="DX8" s="9">
        <v>0</v>
      </c>
      <c r="DY8" s="9" t="s">
        <v>130</v>
      </c>
      <c r="DZ8" s="9"/>
      <c r="EA8" s="9"/>
      <c r="EB8" s="9" t="s">
        <v>110</v>
      </c>
      <c r="EC8" s="9" t="s">
        <v>286</v>
      </c>
      <c r="ED8" s="9">
        <v>973491.35</v>
      </c>
      <c r="EE8" s="9">
        <v>1395970.08</v>
      </c>
      <c r="EF8" s="9">
        <v>6454.25</v>
      </c>
      <c r="EG8" s="9">
        <v>15</v>
      </c>
      <c r="EH8">
        <v>15</v>
      </c>
      <c r="EI8" t="s">
        <v>30</v>
      </c>
      <c r="EJ8">
        <v>1395970.08</v>
      </c>
      <c r="EK8">
        <v>99.999999901609186</v>
      </c>
      <c r="EL8" t="s">
        <v>31</v>
      </c>
      <c r="EM8">
        <v>0</v>
      </c>
      <c r="EN8">
        <v>0</v>
      </c>
      <c r="EO8" t="s">
        <v>130</v>
      </c>
    </row>
    <row r="9" spans="1:147">
      <c r="A9" s="9"/>
      <c r="B9" s="9" t="s">
        <v>157</v>
      </c>
      <c r="C9" s="9" t="s">
        <v>383</v>
      </c>
      <c r="D9" s="9"/>
      <c r="E9" s="9" t="s">
        <v>105</v>
      </c>
      <c r="F9" s="4">
        <v>29403</v>
      </c>
      <c r="G9" s="10"/>
      <c r="H9" s="9"/>
      <c r="I9" s="9"/>
      <c r="J9" s="9">
        <v>1</v>
      </c>
      <c r="K9" s="9" t="s">
        <v>106</v>
      </c>
      <c r="L9" s="9">
        <v>1</v>
      </c>
      <c r="M9" s="9">
        <v>2</v>
      </c>
      <c r="N9" s="9"/>
      <c r="O9" s="9"/>
      <c r="P9" s="9"/>
      <c r="Q9" s="9"/>
      <c r="R9" s="10"/>
      <c r="S9" s="9"/>
      <c r="T9" s="9" t="s">
        <v>121</v>
      </c>
      <c r="U9" s="9" t="s">
        <v>121</v>
      </c>
      <c r="V9" s="9">
        <v>2500</v>
      </c>
      <c r="W9" s="9">
        <v>20</v>
      </c>
      <c r="X9" s="10" t="s">
        <v>121</v>
      </c>
      <c r="Y9" s="10" t="s">
        <v>121</v>
      </c>
      <c r="Z9" s="9" t="s">
        <v>121</v>
      </c>
      <c r="AA9" s="9" t="s">
        <v>121</v>
      </c>
      <c r="AB9" s="9" t="s">
        <v>121</v>
      </c>
      <c r="AC9" s="9" t="s">
        <v>121</v>
      </c>
      <c r="AD9" s="9"/>
      <c r="AE9" s="9"/>
      <c r="AF9" s="9"/>
      <c r="AG9" s="9"/>
      <c r="AH9" s="9"/>
      <c r="AI9" s="9"/>
      <c r="AJ9" s="9"/>
      <c r="AK9" s="9"/>
      <c r="AL9" s="9"/>
      <c r="AM9" s="9"/>
      <c r="AN9" s="9"/>
      <c r="AO9" s="9"/>
      <c r="AP9" s="9"/>
      <c r="AQ9" s="9" t="s">
        <v>107</v>
      </c>
      <c r="AR9" s="9"/>
      <c r="AS9" s="9" t="s">
        <v>126</v>
      </c>
      <c r="AT9" s="9">
        <v>5000</v>
      </c>
      <c r="AU9" s="9">
        <v>2000</v>
      </c>
      <c r="AV9" s="9">
        <v>30000</v>
      </c>
      <c r="AW9" s="10">
        <v>0</v>
      </c>
      <c r="AX9" s="9" t="s">
        <v>109</v>
      </c>
      <c r="AY9" s="9">
        <v>750</v>
      </c>
      <c r="AZ9" s="9">
        <v>50</v>
      </c>
      <c r="BA9" s="9"/>
      <c r="BB9" s="9">
        <v>38</v>
      </c>
      <c r="BC9" s="9">
        <v>30000</v>
      </c>
      <c r="BD9" s="9">
        <v>3000</v>
      </c>
      <c r="BE9" s="9">
        <v>750</v>
      </c>
      <c r="BF9" s="9"/>
      <c r="BG9" s="9" t="s">
        <v>107</v>
      </c>
      <c r="BH9" s="9" t="s">
        <v>107</v>
      </c>
      <c r="BI9" s="9" t="s">
        <v>107</v>
      </c>
      <c r="BJ9" s="9" t="s">
        <v>130</v>
      </c>
      <c r="BK9" s="9" t="s">
        <v>130</v>
      </c>
      <c r="BL9" s="9" t="s">
        <v>130</v>
      </c>
      <c r="BM9" s="9" t="s">
        <v>130</v>
      </c>
      <c r="BN9" s="9" t="s">
        <v>130</v>
      </c>
      <c r="BO9" s="9" t="s">
        <v>130</v>
      </c>
      <c r="BP9" s="9">
        <v>759594.46199547441</v>
      </c>
      <c r="BQ9" s="9" t="s">
        <v>131</v>
      </c>
      <c r="BR9" s="9">
        <v>759594.46199547441</v>
      </c>
      <c r="BS9" s="9">
        <v>855598.37504486053</v>
      </c>
      <c r="BT9" s="9" t="s">
        <v>131</v>
      </c>
      <c r="BU9" s="9">
        <v>855598.37504486053</v>
      </c>
      <c r="BV9" s="9" t="s">
        <v>131</v>
      </c>
      <c r="BW9" s="9" t="s">
        <v>131</v>
      </c>
      <c r="BX9" s="9" t="s">
        <v>131</v>
      </c>
      <c r="BY9" s="9" t="s">
        <v>131</v>
      </c>
      <c r="BZ9" s="9" t="s">
        <v>131</v>
      </c>
      <c r="CA9" s="9" t="s">
        <v>131</v>
      </c>
      <c r="CB9" s="9" t="s">
        <v>131</v>
      </c>
      <c r="CC9" s="9" t="s">
        <v>131</v>
      </c>
      <c r="CD9" s="9" t="s">
        <v>131</v>
      </c>
      <c r="CE9" s="9" t="s">
        <v>131</v>
      </c>
      <c r="CF9" s="9" t="s">
        <v>131</v>
      </c>
      <c r="CG9" s="9" t="s">
        <v>131</v>
      </c>
      <c r="CH9" s="9" t="s">
        <v>131</v>
      </c>
      <c r="CI9" s="9" t="s">
        <v>131</v>
      </c>
      <c r="CJ9" s="9" t="s">
        <v>131</v>
      </c>
      <c r="CK9" s="9" t="s">
        <v>131</v>
      </c>
      <c r="CL9" s="9" t="s">
        <v>131</v>
      </c>
      <c r="CM9" s="9" t="s">
        <v>131</v>
      </c>
      <c r="CN9" s="9" t="s">
        <v>137</v>
      </c>
      <c r="CO9" s="9" t="s">
        <v>330</v>
      </c>
      <c r="CP9" s="9">
        <v>244456.7</v>
      </c>
      <c r="CQ9" s="9"/>
      <c r="CR9" s="9">
        <v>738.25</v>
      </c>
      <c r="CS9" s="9">
        <v>46</v>
      </c>
      <c r="CT9" s="9" t="s">
        <v>140</v>
      </c>
      <c r="CU9" s="9"/>
      <c r="CV9" s="9"/>
      <c r="CW9" s="9"/>
      <c r="CX9" s="9"/>
      <c r="CY9" s="9"/>
      <c r="CZ9" s="9"/>
      <c r="DA9" s="9"/>
      <c r="DB9" s="9">
        <v>738.25</v>
      </c>
      <c r="DC9" s="9" t="s">
        <v>25</v>
      </c>
      <c r="DD9" s="9">
        <v>855598.45000000007</v>
      </c>
      <c r="DE9" s="9">
        <v>112.63884780733137</v>
      </c>
      <c r="DF9" s="9" t="s">
        <v>26</v>
      </c>
      <c r="DG9" s="9">
        <v>855598.45000000007</v>
      </c>
      <c r="DH9" s="9">
        <v>100.00000876055188</v>
      </c>
      <c r="DI9" s="9" t="s">
        <v>130</v>
      </c>
      <c r="DJ9" s="9"/>
      <c r="DK9" s="9"/>
      <c r="DL9" s="9" t="s">
        <v>123</v>
      </c>
      <c r="DM9" s="9" t="s">
        <v>331</v>
      </c>
      <c r="DN9" s="9">
        <v>400000</v>
      </c>
      <c r="DO9" s="9" t="s">
        <v>130</v>
      </c>
      <c r="DP9" s="9">
        <v>69.55</v>
      </c>
      <c r="DQ9" s="9">
        <v>26</v>
      </c>
      <c r="DR9" s="9">
        <v>26</v>
      </c>
      <c r="DS9" s="9" t="s">
        <v>25</v>
      </c>
      <c r="DT9" s="9">
        <v>400000</v>
      </c>
      <c r="DU9" s="9">
        <v>52.659678290595956</v>
      </c>
      <c r="DV9" s="9" t="s">
        <v>26</v>
      </c>
      <c r="DW9" s="9">
        <v>400000</v>
      </c>
      <c r="DX9" s="9">
        <v>46.750906928619088</v>
      </c>
      <c r="DY9" s="9" t="s">
        <v>130</v>
      </c>
      <c r="DZ9" s="9"/>
      <c r="EA9" s="9"/>
      <c r="EB9" s="9" t="s">
        <v>132</v>
      </c>
      <c r="EC9" s="9" t="s">
        <v>332</v>
      </c>
      <c r="ED9" s="9">
        <v>400000</v>
      </c>
      <c r="EE9" s="9"/>
      <c r="EF9" s="9">
        <v>39.15</v>
      </c>
      <c r="EG9" s="9">
        <v>5</v>
      </c>
      <c r="EH9">
        <v>5</v>
      </c>
      <c r="EI9" t="s">
        <v>25</v>
      </c>
      <c r="EJ9">
        <v>400000</v>
      </c>
      <c r="EK9">
        <v>52.659678290595956</v>
      </c>
      <c r="EL9" t="s">
        <v>26</v>
      </c>
      <c r="EM9">
        <v>400000</v>
      </c>
      <c r="EN9">
        <v>46.750906928619088</v>
      </c>
      <c r="EO9" t="s">
        <v>130</v>
      </c>
    </row>
    <row r="10" spans="1:147">
      <c r="A10" s="9"/>
      <c r="B10" s="9" t="s">
        <v>464</v>
      </c>
      <c r="C10" s="9" t="s">
        <v>384</v>
      </c>
      <c r="D10" s="9"/>
      <c r="E10" s="9" t="s">
        <v>117</v>
      </c>
      <c r="F10" s="4">
        <v>22159</v>
      </c>
      <c r="G10" s="10"/>
      <c r="H10" s="9">
        <v>1</v>
      </c>
      <c r="I10" s="9"/>
      <c r="J10" s="9"/>
      <c r="K10" s="9" t="s">
        <v>107</v>
      </c>
      <c r="L10" s="10">
        <v>1</v>
      </c>
      <c r="M10" s="9">
        <v>2</v>
      </c>
      <c r="N10" s="9"/>
      <c r="O10" s="10"/>
      <c r="P10" s="9"/>
      <c r="Q10" s="9"/>
      <c r="R10" s="10"/>
      <c r="S10" s="9"/>
      <c r="T10" s="9">
        <v>400</v>
      </c>
      <c r="U10" s="9" t="s">
        <v>121</v>
      </c>
      <c r="V10" s="9" t="s">
        <v>121</v>
      </c>
      <c r="W10" s="9">
        <v>10</v>
      </c>
      <c r="X10" s="10" t="s">
        <v>121</v>
      </c>
      <c r="Y10" s="10" t="s">
        <v>121</v>
      </c>
      <c r="Z10" s="9" t="s">
        <v>121</v>
      </c>
      <c r="AA10" s="9" t="s">
        <v>121</v>
      </c>
      <c r="AB10" s="9" t="s">
        <v>121</v>
      </c>
      <c r="AC10" s="9" t="s">
        <v>121</v>
      </c>
      <c r="AD10" s="9"/>
      <c r="AE10" s="9"/>
      <c r="AF10" s="9"/>
      <c r="AG10" s="9"/>
      <c r="AH10" s="9">
        <v>50000</v>
      </c>
      <c r="AI10" s="9"/>
      <c r="AJ10" s="9"/>
      <c r="AK10" s="9"/>
      <c r="AL10" s="9"/>
      <c r="AM10" s="9"/>
      <c r="AN10" s="9"/>
      <c r="AO10" s="9"/>
      <c r="AP10" s="9"/>
      <c r="AQ10" s="9" t="s">
        <v>107</v>
      </c>
      <c r="AR10" s="9"/>
      <c r="AS10" s="9" t="s">
        <v>122</v>
      </c>
      <c r="AT10" s="9">
        <v>2000</v>
      </c>
      <c r="AU10" s="9">
        <v>300</v>
      </c>
      <c r="AV10" s="9">
        <v>80000</v>
      </c>
      <c r="AW10" s="10">
        <v>0</v>
      </c>
      <c r="AX10" s="9" t="s">
        <v>109</v>
      </c>
      <c r="AY10" s="9">
        <v>200</v>
      </c>
      <c r="AZ10" s="9">
        <v>10</v>
      </c>
      <c r="BA10" s="9"/>
      <c r="BB10" s="9">
        <v>58</v>
      </c>
      <c r="BC10" s="9">
        <v>80000</v>
      </c>
      <c r="BD10" s="9">
        <v>1700</v>
      </c>
      <c r="BE10" s="9">
        <v>425</v>
      </c>
      <c r="BF10" s="9"/>
      <c r="BG10" s="9"/>
      <c r="BH10" s="9" t="s">
        <v>130</v>
      </c>
      <c r="BI10" s="9" t="s">
        <v>130</v>
      </c>
      <c r="BJ10" s="9" t="s">
        <v>130</v>
      </c>
      <c r="BK10" s="9" t="s">
        <v>130</v>
      </c>
      <c r="BL10" s="9" t="s">
        <v>130</v>
      </c>
      <c r="BM10" s="9" t="s">
        <v>130</v>
      </c>
      <c r="BN10" s="9" t="s">
        <v>130</v>
      </c>
      <c r="BO10" s="9" t="s">
        <v>130</v>
      </c>
      <c r="BP10" s="9">
        <v>63236.50817763729</v>
      </c>
      <c r="BQ10" s="9" t="s">
        <v>131</v>
      </c>
      <c r="BR10" s="9">
        <v>63236.50817763729</v>
      </c>
      <c r="BS10" s="9">
        <v>114900.00836446712</v>
      </c>
      <c r="BT10" s="9" t="s">
        <v>131</v>
      </c>
      <c r="BU10" s="9">
        <v>114900.00836446712</v>
      </c>
      <c r="BV10" s="9" t="s">
        <v>131</v>
      </c>
      <c r="BW10" s="9" t="s">
        <v>131</v>
      </c>
      <c r="BX10" s="9" t="s">
        <v>131</v>
      </c>
      <c r="BY10" s="9" t="s">
        <v>131</v>
      </c>
      <c r="BZ10" s="9" t="s">
        <v>131</v>
      </c>
      <c r="CA10" s="9" t="s">
        <v>131</v>
      </c>
      <c r="CB10" s="9" t="s">
        <v>131</v>
      </c>
      <c r="CC10" s="9">
        <v>50000</v>
      </c>
      <c r="CD10" s="9" t="s">
        <v>131</v>
      </c>
      <c r="CE10" s="9" t="s">
        <v>131</v>
      </c>
      <c r="CF10" s="9" t="s">
        <v>131</v>
      </c>
      <c r="CG10" s="9" t="s">
        <v>131</v>
      </c>
      <c r="CH10" s="9" t="s">
        <v>131</v>
      </c>
      <c r="CI10" s="9" t="s">
        <v>131</v>
      </c>
      <c r="CJ10" s="9" t="s">
        <v>131</v>
      </c>
      <c r="CK10" s="9" t="s">
        <v>131</v>
      </c>
      <c r="CL10" s="9" t="s">
        <v>131</v>
      </c>
      <c r="CM10" s="9" t="s">
        <v>131</v>
      </c>
      <c r="CN10" s="9" t="s">
        <v>115</v>
      </c>
      <c r="CO10" s="9" t="s">
        <v>333</v>
      </c>
      <c r="CP10" s="9">
        <v>114900</v>
      </c>
      <c r="CQ10" s="9"/>
      <c r="CR10" s="9">
        <v>152.94999999999999</v>
      </c>
      <c r="CS10" s="9">
        <v>10</v>
      </c>
      <c r="CT10" s="9">
        <v>10</v>
      </c>
      <c r="CU10" s="9" t="s">
        <v>120</v>
      </c>
      <c r="CV10" s="9" t="s">
        <v>334</v>
      </c>
      <c r="CW10" s="9">
        <v>152.94999999999999</v>
      </c>
      <c r="CX10" s="9"/>
      <c r="CY10" s="9">
        <v>26.55</v>
      </c>
      <c r="CZ10" s="9">
        <v>10</v>
      </c>
      <c r="DA10" s="9">
        <v>10</v>
      </c>
      <c r="DB10" s="9">
        <v>179.5</v>
      </c>
      <c r="DC10" s="9" t="s">
        <v>25</v>
      </c>
      <c r="DD10" s="9">
        <v>114900</v>
      </c>
      <c r="DE10" s="9">
        <v>181.69883712939225</v>
      </c>
      <c r="DF10" s="9" t="s">
        <v>26</v>
      </c>
      <c r="DG10" s="9">
        <v>114900</v>
      </c>
      <c r="DH10" s="9">
        <v>99.999992720220604</v>
      </c>
      <c r="DI10" s="9" t="s">
        <v>130</v>
      </c>
      <c r="DJ10" s="9"/>
      <c r="DK10" s="9"/>
      <c r="DL10" s="9"/>
      <c r="DM10" s="9"/>
      <c r="DN10" s="9"/>
      <c r="DO10" s="9"/>
      <c r="DP10" s="9"/>
      <c r="DQ10" s="9" t="s">
        <v>130</v>
      </c>
      <c r="DR10" s="9" t="s">
        <v>130</v>
      </c>
      <c r="DS10" s="9"/>
      <c r="DT10" s="9"/>
      <c r="DU10" s="9"/>
      <c r="DV10" s="9"/>
      <c r="DW10" s="9"/>
      <c r="DX10" s="9"/>
      <c r="DY10" s="9" t="s">
        <v>130</v>
      </c>
      <c r="DZ10" s="9"/>
      <c r="EA10" s="9"/>
      <c r="EB10" s="9"/>
      <c r="EC10" s="9"/>
      <c r="ED10" s="9"/>
      <c r="EE10" s="9"/>
      <c r="EF10" s="9"/>
      <c r="EG10" s="9" t="s">
        <v>130</v>
      </c>
      <c r="EH10" t="s">
        <v>130</v>
      </c>
      <c r="EO10" t="s">
        <v>130</v>
      </c>
    </row>
    <row r="11" spans="1:147">
      <c r="A11" s="9"/>
      <c r="B11" s="9" t="s">
        <v>343</v>
      </c>
      <c r="C11" s="9" t="s">
        <v>385</v>
      </c>
      <c r="D11" s="9"/>
      <c r="E11" s="9" t="s">
        <v>117</v>
      </c>
      <c r="F11" s="4">
        <v>33817</v>
      </c>
      <c r="G11" s="9"/>
      <c r="H11" s="10">
        <v>1</v>
      </c>
      <c r="I11" s="9"/>
      <c r="J11" s="9">
        <v>1</v>
      </c>
      <c r="K11" s="9" t="s">
        <v>106</v>
      </c>
      <c r="L11" s="10"/>
      <c r="M11" s="10"/>
      <c r="N11" s="9"/>
      <c r="O11" s="9">
        <v>1</v>
      </c>
      <c r="P11" s="9"/>
      <c r="Q11" s="9">
        <v>2</v>
      </c>
      <c r="R11" s="10">
        <v>3</v>
      </c>
      <c r="S11" s="9"/>
      <c r="T11" s="10" t="s">
        <v>121</v>
      </c>
      <c r="U11" s="9" t="s">
        <v>121</v>
      </c>
      <c r="V11" s="9" t="s">
        <v>121</v>
      </c>
      <c r="W11" s="10" t="s">
        <v>121</v>
      </c>
      <c r="X11" s="10">
        <v>20000</v>
      </c>
      <c r="Y11" s="10">
        <v>5</v>
      </c>
      <c r="Z11" s="9">
        <v>55</v>
      </c>
      <c r="AA11" s="9">
        <v>1200</v>
      </c>
      <c r="AB11" s="9" t="s">
        <v>121</v>
      </c>
      <c r="AC11" s="9" t="s">
        <v>121</v>
      </c>
      <c r="AD11" s="10"/>
      <c r="AE11" s="10"/>
      <c r="AF11" s="9"/>
      <c r="AG11" s="9"/>
      <c r="AH11" s="9"/>
      <c r="AI11" s="9"/>
      <c r="AJ11" s="10"/>
      <c r="AK11" s="9"/>
      <c r="AL11" s="9"/>
      <c r="AM11" s="9"/>
      <c r="AN11" s="9"/>
      <c r="AO11" s="9"/>
      <c r="AP11" s="9"/>
      <c r="AQ11" s="9" t="s">
        <v>107</v>
      </c>
      <c r="AR11" s="9"/>
      <c r="AS11" s="9" t="s">
        <v>108</v>
      </c>
      <c r="AT11" s="9">
        <v>2500</v>
      </c>
      <c r="AU11" s="9">
        <v>2200</v>
      </c>
      <c r="AV11" s="9">
        <v>500</v>
      </c>
      <c r="AW11" s="10">
        <v>0</v>
      </c>
      <c r="AX11" s="9" t="s">
        <v>109</v>
      </c>
      <c r="AY11" s="9">
        <v>50</v>
      </c>
      <c r="AZ11" s="9">
        <v>5</v>
      </c>
      <c r="BA11" s="9">
        <v>99</v>
      </c>
      <c r="BB11" s="9">
        <v>26</v>
      </c>
      <c r="BC11" s="9">
        <v>500</v>
      </c>
      <c r="BD11" s="9">
        <v>300</v>
      </c>
      <c r="BE11" s="9">
        <v>150</v>
      </c>
      <c r="BF11" s="9" t="s">
        <v>130</v>
      </c>
      <c r="BG11" s="9" t="s">
        <v>107</v>
      </c>
      <c r="BH11" s="9"/>
      <c r="BI11" s="9"/>
      <c r="BJ11" s="9" t="s">
        <v>130</v>
      </c>
      <c r="BK11" s="9"/>
      <c r="BL11" s="9"/>
      <c r="BM11" s="9"/>
      <c r="BN11" s="9"/>
      <c r="BO11" s="9"/>
      <c r="BP11" s="9" t="s">
        <v>131</v>
      </c>
      <c r="BQ11" s="9" t="s">
        <v>131</v>
      </c>
      <c r="BR11" s="9" t="s">
        <v>131</v>
      </c>
      <c r="BS11" s="9" t="s">
        <v>131</v>
      </c>
      <c r="BT11" s="9" t="s">
        <v>131</v>
      </c>
      <c r="BU11" s="9" t="s">
        <v>131</v>
      </c>
      <c r="BV11" s="9" t="s">
        <v>131</v>
      </c>
      <c r="BW11" s="9" t="s">
        <v>131</v>
      </c>
      <c r="BX11" s="9" t="s">
        <v>131</v>
      </c>
      <c r="BY11" s="9">
        <v>238158.00940463116</v>
      </c>
      <c r="BZ11" s="9" t="s">
        <v>131</v>
      </c>
      <c r="CA11" s="9">
        <v>238158.00940463116</v>
      </c>
      <c r="CB11" s="9" t="s">
        <v>131</v>
      </c>
      <c r="CC11" s="9" t="s">
        <v>131</v>
      </c>
      <c r="CD11" s="9" t="s">
        <v>131</v>
      </c>
      <c r="CE11" s="9">
        <v>22386.365616989082</v>
      </c>
      <c r="CF11" s="9" t="s">
        <v>131</v>
      </c>
      <c r="CG11" s="9">
        <v>22386.365616989082</v>
      </c>
      <c r="CH11" s="9">
        <v>1109444.8380520782</v>
      </c>
      <c r="CI11" s="9" t="s">
        <v>131</v>
      </c>
      <c r="CJ11" s="9">
        <v>1109444.8380520782</v>
      </c>
      <c r="CK11" s="9" t="s">
        <v>131</v>
      </c>
      <c r="CL11" s="9" t="s">
        <v>131</v>
      </c>
      <c r="CM11" s="9" t="s">
        <v>131</v>
      </c>
      <c r="CN11" s="9" t="s">
        <v>404</v>
      </c>
      <c r="CO11" s="9"/>
      <c r="CP11" s="9"/>
      <c r="CQ11" s="9"/>
      <c r="CR11" s="9"/>
      <c r="CS11" s="9"/>
      <c r="CT11" s="9"/>
      <c r="CU11" s="9"/>
      <c r="CV11" s="9"/>
      <c r="CW11" s="9"/>
      <c r="CX11" s="9"/>
      <c r="CY11" s="9"/>
      <c r="CZ11" s="9"/>
      <c r="DA11" s="9"/>
      <c r="DB11" s="9" t="s">
        <v>130</v>
      </c>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row>
    <row r="12" spans="1:147">
      <c r="A12" s="9"/>
      <c r="B12" s="9" t="s">
        <v>435</v>
      </c>
      <c r="C12" s="9" t="s">
        <v>386</v>
      </c>
      <c r="D12" s="9"/>
      <c r="E12" s="9" t="s">
        <v>105</v>
      </c>
      <c r="F12" s="4">
        <v>30529</v>
      </c>
      <c r="G12" s="10"/>
      <c r="H12" s="9"/>
      <c r="I12" s="9">
        <v>1</v>
      </c>
      <c r="J12" s="9">
        <v>1</v>
      </c>
      <c r="K12" s="9" t="s">
        <v>106</v>
      </c>
      <c r="L12" s="9">
        <v>3</v>
      </c>
      <c r="M12" s="9"/>
      <c r="N12" s="9"/>
      <c r="O12" s="9"/>
      <c r="P12" s="10"/>
      <c r="Q12" s="9">
        <v>2</v>
      </c>
      <c r="R12" s="9">
        <v>1</v>
      </c>
      <c r="S12" s="9"/>
      <c r="T12" s="9" t="s">
        <v>121</v>
      </c>
      <c r="U12" s="9">
        <v>1000</v>
      </c>
      <c r="V12" s="9">
        <v>2500</v>
      </c>
      <c r="W12" s="9">
        <v>18</v>
      </c>
      <c r="X12" s="9">
        <v>100000</v>
      </c>
      <c r="Y12" s="9">
        <v>10</v>
      </c>
      <c r="Z12" s="9">
        <v>60</v>
      </c>
      <c r="AA12" s="9">
        <v>1500</v>
      </c>
      <c r="AB12" s="9" t="s">
        <v>121</v>
      </c>
      <c r="AC12" s="9" t="s">
        <v>121</v>
      </c>
      <c r="AD12" s="9">
        <v>200000</v>
      </c>
      <c r="AE12" s="9"/>
      <c r="AF12" s="9"/>
      <c r="AG12" s="9"/>
      <c r="AH12" s="9"/>
      <c r="AI12" s="9"/>
      <c r="AJ12" s="9"/>
      <c r="AK12" s="9"/>
      <c r="AL12" s="9"/>
      <c r="AM12" s="9"/>
      <c r="AN12" s="9"/>
      <c r="AO12" s="9"/>
      <c r="AP12" s="9"/>
      <c r="AQ12" s="9" t="s">
        <v>107</v>
      </c>
      <c r="AR12" s="9"/>
      <c r="AS12" s="9" t="s">
        <v>108</v>
      </c>
      <c r="AT12" s="9">
        <v>7500</v>
      </c>
      <c r="AU12" s="9">
        <v>6200</v>
      </c>
      <c r="AV12" s="9">
        <v>45000</v>
      </c>
      <c r="AW12" s="10">
        <v>5000</v>
      </c>
      <c r="AX12" s="9" t="s">
        <v>109</v>
      </c>
      <c r="AY12" s="9">
        <v>60</v>
      </c>
      <c r="AZ12" s="9">
        <v>25</v>
      </c>
      <c r="BA12" s="9">
        <v>99</v>
      </c>
      <c r="BB12" s="9">
        <v>35</v>
      </c>
      <c r="BC12" s="9">
        <v>40000</v>
      </c>
      <c r="BD12" s="9">
        <v>1300</v>
      </c>
      <c r="BE12" s="9">
        <v>650</v>
      </c>
      <c r="BF12" s="9"/>
      <c r="BG12" s="9" t="s">
        <v>107</v>
      </c>
      <c r="BH12" s="9"/>
      <c r="BI12" s="9"/>
      <c r="BJ12" s="9" t="s">
        <v>130</v>
      </c>
      <c r="BK12" s="9"/>
      <c r="BL12" s="9" t="s">
        <v>107</v>
      </c>
      <c r="BM12" s="9" t="s">
        <v>107</v>
      </c>
      <c r="BN12" s="9"/>
      <c r="BO12" s="9"/>
      <c r="BP12" s="9">
        <v>931954.26366606832</v>
      </c>
      <c r="BQ12" s="9">
        <v>200000</v>
      </c>
      <c r="BR12" s="9">
        <v>731954.26366606832</v>
      </c>
      <c r="BS12" s="9" t="s">
        <v>131</v>
      </c>
      <c r="BT12" s="9" t="s">
        <v>131</v>
      </c>
      <c r="BU12" s="9" t="s">
        <v>131</v>
      </c>
      <c r="BV12" s="9" t="s">
        <v>131</v>
      </c>
      <c r="BW12" s="9" t="s">
        <v>131</v>
      </c>
      <c r="BX12" s="9" t="s">
        <v>131</v>
      </c>
      <c r="BY12" s="9" t="s">
        <v>131</v>
      </c>
      <c r="BZ12" s="9" t="s">
        <v>131</v>
      </c>
      <c r="CA12" s="9" t="s">
        <v>131</v>
      </c>
      <c r="CB12" s="9" t="s">
        <v>131</v>
      </c>
      <c r="CC12" s="9" t="s">
        <v>131</v>
      </c>
      <c r="CD12" s="9" t="s">
        <v>131</v>
      </c>
      <c r="CE12" s="9">
        <v>125287.34138437771</v>
      </c>
      <c r="CF12" s="9" t="s">
        <v>131</v>
      </c>
      <c r="CG12" s="9">
        <v>125287.34138437771</v>
      </c>
      <c r="CH12" s="9">
        <v>1061977.5610301297</v>
      </c>
      <c r="CI12" s="9" t="s">
        <v>131</v>
      </c>
      <c r="CJ12" s="9">
        <v>1061977.5610301297</v>
      </c>
      <c r="CK12" s="9" t="s">
        <v>131</v>
      </c>
      <c r="CL12" s="9" t="s">
        <v>131</v>
      </c>
      <c r="CM12" s="9" t="s">
        <v>131</v>
      </c>
      <c r="CN12" s="9" t="s">
        <v>110</v>
      </c>
      <c r="CO12" s="9" t="s">
        <v>286</v>
      </c>
      <c r="CP12" s="9">
        <v>15345.25</v>
      </c>
      <c r="CQ12" s="9">
        <v>27686</v>
      </c>
      <c r="CR12" s="9">
        <v>60</v>
      </c>
      <c r="CS12" s="9">
        <v>25</v>
      </c>
      <c r="CT12" s="9">
        <v>25</v>
      </c>
      <c r="CU12" s="9"/>
      <c r="CV12" s="9"/>
      <c r="CW12" s="9"/>
      <c r="CX12" s="9"/>
      <c r="CY12" s="9"/>
      <c r="CZ12" s="9" t="s">
        <v>130</v>
      </c>
      <c r="DA12" s="9" t="s">
        <v>130</v>
      </c>
      <c r="DB12" s="9">
        <v>60</v>
      </c>
      <c r="DC12" s="9" t="s">
        <v>31</v>
      </c>
      <c r="DD12" s="9">
        <v>0</v>
      </c>
      <c r="DE12" s="9">
        <v>0</v>
      </c>
      <c r="DF12" s="9" t="s">
        <v>30</v>
      </c>
      <c r="DG12" s="9">
        <v>27686</v>
      </c>
      <c r="DH12" s="9">
        <v>2.607023068655451</v>
      </c>
      <c r="DI12" s="9" t="s">
        <v>25</v>
      </c>
      <c r="DJ12" s="9">
        <v>0</v>
      </c>
      <c r="DK12" s="9">
        <v>0</v>
      </c>
      <c r="DL12" s="9" t="s">
        <v>123</v>
      </c>
      <c r="DM12" s="9" t="s">
        <v>331</v>
      </c>
      <c r="DN12" s="9">
        <v>400000</v>
      </c>
      <c r="DO12" s="9"/>
      <c r="DP12" s="9">
        <v>26.7</v>
      </c>
      <c r="DQ12" s="9">
        <v>20</v>
      </c>
      <c r="DR12" s="9">
        <v>20</v>
      </c>
      <c r="DS12" s="9" t="s">
        <v>31</v>
      </c>
      <c r="DT12" s="9">
        <v>0</v>
      </c>
      <c r="DU12" s="9">
        <v>0</v>
      </c>
      <c r="DV12" s="9" t="s">
        <v>30</v>
      </c>
      <c r="DW12" s="9">
        <v>0</v>
      </c>
      <c r="DX12" s="9">
        <v>0</v>
      </c>
      <c r="DY12" s="9" t="s">
        <v>25</v>
      </c>
      <c r="DZ12" s="9">
        <v>400000</v>
      </c>
      <c r="EA12" s="9">
        <v>54.648223236867125</v>
      </c>
      <c r="EB12" s="9" t="s">
        <v>132</v>
      </c>
      <c r="EC12" s="9" t="s">
        <v>332</v>
      </c>
      <c r="ED12" s="9">
        <v>400000</v>
      </c>
      <c r="EE12" s="9"/>
      <c r="EF12" s="9">
        <v>22.7</v>
      </c>
      <c r="EG12" s="9">
        <v>5</v>
      </c>
      <c r="EH12">
        <v>5</v>
      </c>
      <c r="EI12" t="s">
        <v>31</v>
      </c>
      <c r="EJ12">
        <v>0</v>
      </c>
      <c r="EK12">
        <v>0</v>
      </c>
      <c r="EL12" t="s">
        <v>30</v>
      </c>
      <c r="EM12">
        <v>0</v>
      </c>
      <c r="EN12">
        <v>0</v>
      </c>
      <c r="EO12" t="s">
        <v>25</v>
      </c>
      <c r="EP12">
        <v>400000</v>
      </c>
      <c r="EQ12">
        <v>54.648223236867125</v>
      </c>
    </row>
    <row r="13" spans="1:147">
      <c r="A13" s="9"/>
      <c r="B13" s="9" t="s">
        <v>730</v>
      </c>
      <c r="C13" s="9" t="s">
        <v>872</v>
      </c>
      <c r="D13" s="9"/>
      <c r="E13" s="9" t="s">
        <v>117</v>
      </c>
      <c r="F13" s="4">
        <v>29504</v>
      </c>
      <c r="G13" s="10"/>
      <c r="H13" s="9"/>
      <c r="I13" s="9">
        <v>1</v>
      </c>
      <c r="J13" s="9"/>
      <c r="K13" s="9" t="s">
        <v>106</v>
      </c>
      <c r="L13" s="9">
        <v>1</v>
      </c>
      <c r="M13" s="9">
        <v>2</v>
      </c>
      <c r="N13" s="9"/>
      <c r="O13" s="9"/>
      <c r="P13" s="9"/>
      <c r="Q13" s="9"/>
      <c r="R13" s="10"/>
      <c r="S13" s="9">
        <v>3</v>
      </c>
      <c r="T13" s="9" t="s">
        <v>121</v>
      </c>
      <c r="U13" s="9">
        <v>200</v>
      </c>
      <c r="V13" s="9" t="s">
        <v>121</v>
      </c>
      <c r="W13" s="9">
        <v>5</v>
      </c>
      <c r="X13" s="10" t="s">
        <v>121</v>
      </c>
      <c r="Y13" s="10" t="s">
        <v>121</v>
      </c>
      <c r="Z13" s="9" t="s">
        <v>121</v>
      </c>
      <c r="AA13" s="9" t="s">
        <v>121</v>
      </c>
      <c r="AB13" s="9">
        <v>8</v>
      </c>
      <c r="AC13" s="9">
        <v>40000</v>
      </c>
      <c r="AD13" s="9">
        <v>200000</v>
      </c>
      <c r="AE13" s="9">
        <v>1500000</v>
      </c>
      <c r="AF13" s="9"/>
      <c r="AG13" s="9"/>
      <c r="AH13" s="9"/>
      <c r="AI13" s="9"/>
      <c r="AJ13" s="9"/>
      <c r="AK13" s="9"/>
      <c r="AL13" s="9"/>
      <c r="AM13" s="9"/>
      <c r="AN13" s="9"/>
      <c r="AO13" s="9"/>
      <c r="AP13" s="9"/>
      <c r="AQ13" s="9" t="s">
        <v>107</v>
      </c>
      <c r="AR13" s="9"/>
      <c r="AS13" s="9" t="s">
        <v>108</v>
      </c>
      <c r="AT13" s="9">
        <v>4500</v>
      </c>
      <c r="AU13" s="9">
        <v>3000</v>
      </c>
      <c r="AV13" s="9">
        <v>150000</v>
      </c>
      <c r="AW13" s="10">
        <v>0</v>
      </c>
      <c r="AX13" s="9" t="s">
        <v>109</v>
      </c>
      <c r="AY13" s="9"/>
      <c r="AZ13" s="9"/>
      <c r="BA13" s="9">
        <v>99</v>
      </c>
      <c r="BB13" s="9">
        <v>38</v>
      </c>
      <c r="BC13" s="9">
        <v>150000</v>
      </c>
      <c r="BD13" s="9">
        <v>1500</v>
      </c>
      <c r="BE13" s="9">
        <v>750</v>
      </c>
      <c r="BF13" s="9" t="s">
        <v>130</v>
      </c>
      <c r="BG13" s="9" t="s">
        <v>130</v>
      </c>
      <c r="BH13" s="9" t="s">
        <v>130</v>
      </c>
      <c r="BI13" s="9" t="s">
        <v>130</v>
      </c>
      <c r="BJ13" s="9"/>
      <c r="BK13" s="9"/>
      <c r="BL13" s="9" t="s">
        <v>130</v>
      </c>
      <c r="BM13" s="9"/>
      <c r="BN13" s="9"/>
      <c r="BO13" s="9"/>
      <c r="BP13" s="9">
        <v>22559.819036784647</v>
      </c>
      <c r="BQ13" s="9">
        <v>200000</v>
      </c>
      <c r="BR13" s="9" t="s">
        <v>148</v>
      </c>
      <c r="BS13" s="9">
        <v>1233397.5625672908</v>
      </c>
      <c r="BT13" s="9">
        <v>1500000</v>
      </c>
      <c r="BU13" s="9" t="s">
        <v>148</v>
      </c>
      <c r="BV13" s="9" t="s">
        <v>131</v>
      </c>
      <c r="BW13" s="9" t="s">
        <v>131</v>
      </c>
      <c r="BX13" s="9" t="s">
        <v>131</v>
      </c>
      <c r="BY13" s="9" t="s">
        <v>131</v>
      </c>
      <c r="BZ13" s="9" t="s">
        <v>131</v>
      </c>
      <c r="CA13" s="9" t="s">
        <v>131</v>
      </c>
      <c r="CB13" s="9" t="s">
        <v>131</v>
      </c>
      <c r="CC13" s="9" t="s">
        <v>131</v>
      </c>
      <c r="CD13" s="9" t="s">
        <v>131</v>
      </c>
      <c r="CE13" s="9" t="s">
        <v>131</v>
      </c>
      <c r="CF13" s="9" t="s">
        <v>131</v>
      </c>
      <c r="CG13" s="9" t="s">
        <v>131</v>
      </c>
      <c r="CH13" s="9" t="s">
        <v>131</v>
      </c>
      <c r="CI13" s="9" t="s">
        <v>131</v>
      </c>
      <c r="CJ13" s="9" t="s">
        <v>131</v>
      </c>
      <c r="CK13" s="9">
        <v>51257.557107176603</v>
      </c>
      <c r="CL13" s="9" t="s">
        <v>131</v>
      </c>
      <c r="CM13" s="9">
        <v>51257.557107176603</v>
      </c>
      <c r="CN13" s="9" t="s">
        <v>110</v>
      </c>
      <c r="CO13" s="9" t="s">
        <v>286</v>
      </c>
      <c r="CP13" s="9">
        <v>40221.85</v>
      </c>
      <c r="CQ13" s="9">
        <v>51258</v>
      </c>
      <c r="CR13" s="9">
        <v>399.8</v>
      </c>
      <c r="CS13" s="9">
        <v>10</v>
      </c>
      <c r="CT13" s="9">
        <v>10</v>
      </c>
      <c r="CU13" s="9" t="s">
        <v>120</v>
      </c>
      <c r="CV13" s="9" t="s">
        <v>334</v>
      </c>
      <c r="CW13" s="9">
        <v>399.8</v>
      </c>
      <c r="CX13" s="9"/>
      <c r="CY13" s="9">
        <v>9.5</v>
      </c>
      <c r="CZ13" s="9">
        <v>10</v>
      </c>
      <c r="DA13" s="9">
        <v>10</v>
      </c>
      <c r="DB13" s="9">
        <v>409.3</v>
      </c>
      <c r="DC13" s="9" t="s">
        <v>25</v>
      </c>
      <c r="DD13" s="9">
        <v>0</v>
      </c>
      <c r="DE13" s="9">
        <v>0</v>
      </c>
      <c r="DF13" s="9" t="s">
        <v>26</v>
      </c>
      <c r="DG13" s="9">
        <v>0</v>
      </c>
      <c r="DH13" s="9">
        <v>0</v>
      </c>
      <c r="DI13" s="9" t="s">
        <v>32</v>
      </c>
      <c r="DJ13" s="9">
        <v>51258</v>
      </c>
      <c r="DK13" s="9">
        <v>100.00086405370914</v>
      </c>
      <c r="DL13" s="9"/>
      <c r="DM13" s="9"/>
      <c r="DN13" s="9"/>
      <c r="DO13" s="9"/>
      <c r="DP13" s="9"/>
      <c r="DQ13" s="9"/>
      <c r="DR13" s="9"/>
      <c r="DS13" s="9"/>
      <c r="DT13" s="9"/>
      <c r="DU13" s="9"/>
      <c r="DV13" s="9"/>
      <c r="DW13" s="9"/>
      <c r="DX13" s="9"/>
      <c r="DY13" s="9"/>
      <c r="DZ13" s="9"/>
      <c r="EA13" s="9"/>
      <c r="EB13" s="9"/>
      <c r="EC13" s="9"/>
      <c r="ED13" s="9"/>
      <c r="EE13" s="9"/>
      <c r="EF13" s="9"/>
      <c r="EG13" s="9"/>
    </row>
    <row r="14" spans="1:147">
      <c r="A14" s="9"/>
      <c r="B14" s="9" t="s">
        <v>151</v>
      </c>
      <c r="C14" s="9" t="s">
        <v>388</v>
      </c>
      <c r="D14" s="9"/>
      <c r="E14" s="9" t="s">
        <v>117</v>
      </c>
      <c r="F14" s="4">
        <v>26649</v>
      </c>
      <c r="G14" s="9"/>
      <c r="H14" s="9"/>
      <c r="I14" s="9">
        <v>1</v>
      </c>
      <c r="J14" s="9"/>
      <c r="K14" s="9" t="s">
        <v>107</v>
      </c>
      <c r="L14" s="9"/>
      <c r="M14" s="9"/>
      <c r="N14" s="9"/>
      <c r="O14" s="9">
        <v>1</v>
      </c>
      <c r="P14" s="9"/>
      <c r="Q14" s="9">
        <v>2</v>
      </c>
      <c r="R14" s="10"/>
      <c r="S14" s="9">
        <v>3</v>
      </c>
      <c r="T14" s="9" t="s">
        <v>121</v>
      </c>
      <c r="U14" s="9" t="s">
        <v>121</v>
      </c>
      <c r="V14" s="9" t="s">
        <v>121</v>
      </c>
      <c r="W14" s="9" t="s">
        <v>121</v>
      </c>
      <c r="X14" s="10" t="s">
        <v>121</v>
      </c>
      <c r="Y14" s="10" t="s">
        <v>121</v>
      </c>
      <c r="Z14" s="9">
        <v>60</v>
      </c>
      <c r="AA14" s="9">
        <v>1000</v>
      </c>
      <c r="AB14" s="9">
        <v>13</v>
      </c>
      <c r="AC14" s="9">
        <v>35000</v>
      </c>
      <c r="AD14" s="9"/>
      <c r="AE14" s="9"/>
      <c r="AF14" s="9"/>
      <c r="AG14" s="9"/>
      <c r="AH14" s="9"/>
      <c r="AI14" s="9"/>
      <c r="AJ14" s="9"/>
      <c r="AK14" s="9"/>
      <c r="AL14" s="9"/>
      <c r="AM14" s="9"/>
      <c r="AN14" s="9"/>
      <c r="AO14" s="9"/>
      <c r="AP14" s="9">
        <v>10000</v>
      </c>
      <c r="AQ14" s="9" t="s">
        <v>107</v>
      </c>
      <c r="AR14" s="9"/>
      <c r="AS14" s="9" t="s">
        <v>108</v>
      </c>
      <c r="AT14" s="10">
        <v>5500</v>
      </c>
      <c r="AU14" s="9">
        <v>4800</v>
      </c>
      <c r="AV14" s="9">
        <v>50000</v>
      </c>
      <c r="AW14" s="9">
        <v>0</v>
      </c>
      <c r="AX14" s="9" t="s">
        <v>109</v>
      </c>
      <c r="AY14" s="9"/>
      <c r="AZ14" s="9">
        <v>5</v>
      </c>
      <c r="BA14" s="9">
        <v>99</v>
      </c>
      <c r="BB14" s="9">
        <v>46</v>
      </c>
      <c r="BC14" s="9">
        <v>50000</v>
      </c>
      <c r="BD14" s="9">
        <v>700</v>
      </c>
      <c r="BE14" s="9">
        <v>350</v>
      </c>
      <c r="BF14" s="9" t="s">
        <v>130</v>
      </c>
      <c r="BG14" s="9"/>
      <c r="BH14" s="9"/>
      <c r="BI14" s="9"/>
      <c r="BJ14" s="9" t="s">
        <v>130</v>
      </c>
      <c r="BK14" s="9" t="s">
        <v>107</v>
      </c>
      <c r="BL14" s="9"/>
      <c r="BM14" s="9"/>
      <c r="BN14" s="9" t="s">
        <v>107</v>
      </c>
      <c r="BO14" s="9"/>
      <c r="BP14" s="9" t="s">
        <v>131</v>
      </c>
      <c r="BQ14" s="9" t="s">
        <v>131</v>
      </c>
      <c r="BR14" s="9" t="s">
        <v>131</v>
      </c>
      <c r="BS14" s="9" t="s">
        <v>131</v>
      </c>
      <c r="BT14" s="9" t="s">
        <v>131</v>
      </c>
      <c r="BU14" s="9" t="s">
        <v>131</v>
      </c>
      <c r="BV14" s="9" t="s">
        <v>131</v>
      </c>
      <c r="BW14" s="9" t="s">
        <v>131</v>
      </c>
      <c r="BX14" s="9" t="s">
        <v>131</v>
      </c>
      <c r="BY14" s="9">
        <v>401435.65688283159</v>
      </c>
      <c r="BZ14" s="9" t="s">
        <v>131</v>
      </c>
      <c r="CA14" s="9">
        <v>401435.65688283159</v>
      </c>
      <c r="CB14" s="9" t="s">
        <v>131</v>
      </c>
      <c r="CC14" s="9" t="s">
        <v>131</v>
      </c>
      <c r="CD14" s="9" t="s">
        <v>131</v>
      </c>
      <c r="CE14" s="9" t="s">
        <v>131</v>
      </c>
      <c r="CF14" s="9" t="s">
        <v>131</v>
      </c>
      <c r="CG14" s="9" t="s">
        <v>131</v>
      </c>
      <c r="CH14" s="9">
        <v>707985.04068675311</v>
      </c>
      <c r="CI14" s="9" t="s">
        <v>131</v>
      </c>
      <c r="CJ14" s="9">
        <v>707985.04068675311</v>
      </c>
      <c r="CK14" s="9">
        <v>40069.355817848751</v>
      </c>
      <c r="CL14" s="9">
        <v>10000</v>
      </c>
      <c r="CM14" s="9">
        <v>30069.355817848751</v>
      </c>
      <c r="CN14" s="9" t="s">
        <v>129</v>
      </c>
      <c r="CO14" s="9" t="s">
        <v>576</v>
      </c>
      <c r="CP14" s="9">
        <v>31847.15</v>
      </c>
      <c r="CQ14" s="9">
        <v>39171.994500000001</v>
      </c>
      <c r="CR14" s="9">
        <v>350</v>
      </c>
      <c r="CS14" s="9">
        <v>10</v>
      </c>
      <c r="CT14" s="9">
        <v>54</v>
      </c>
      <c r="CU14" s="9"/>
      <c r="CV14" s="9"/>
      <c r="CW14" s="9"/>
      <c r="CX14" s="9"/>
      <c r="CY14" s="9"/>
      <c r="CZ14" s="9" t="s">
        <v>130</v>
      </c>
      <c r="DA14" s="9" t="s">
        <v>130</v>
      </c>
      <c r="DB14" s="9">
        <v>350</v>
      </c>
      <c r="DC14" s="9" t="s">
        <v>28</v>
      </c>
      <c r="DD14" s="9">
        <v>0</v>
      </c>
      <c r="DE14" s="9">
        <v>0</v>
      </c>
      <c r="DF14" s="9" t="s">
        <v>30</v>
      </c>
      <c r="DG14" s="9">
        <v>39171.994500000001</v>
      </c>
      <c r="DH14" s="9">
        <v>5.5328844889155775</v>
      </c>
      <c r="DI14" s="9" t="s">
        <v>32</v>
      </c>
      <c r="DJ14" s="9">
        <v>0</v>
      </c>
      <c r="DK14" s="9">
        <v>0</v>
      </c>
      <c r="DL14" s="9" t="s">
        <v>110</v>
      </c>
      <c r="DM14" s="9" t="s">
        <v>286</v>
      </c>
      <c r="DN14" s="9">
        <v>35070.15</v>
      </c>
      <c r="DO14" s="9">
        <v>44692</v>
      </c>
      <c r="DP14" s="9">
        <v>350</v>
      </c>
      <c r="DQ14" s="9">
        <v>10</v>
      </c>
      <c r="DR14" s="9">
        <v>10</v>
      </c>
      <c r="DS14" s="9" t="s">
        <v>28</v>
      </c>
      <c r="DT14" s="9">
        <v>0</v>
      </c>
      <c r="DU14" s="9">
        <v>0</v>
      </c>
      <c r="DV14" s="9" t="s">
        <v>30</v>
      </c>
      <c r="DW14" s="9">
        <v>44692</v>
      </c>
      <c r="DX14" s="9">
        <v>6.3125627565023521</v>
      </c>
      <c r="DY14" s="9" t="s">
        <v>32</v>
      </c>
      <c r="DZ14" s="9">
        <v>0</v>
      </c>
      <c r="EA14" s="9">
        <v>0</v>
      </c>
      <c r="EB14" s="9" t="s">
        <v>112</v>
      </c>
      <c r="EC14" s="9" t="s">
        <v>276</v>
      </c>
      <c r="ED14" s="9">
        <v>22771.65</v>
      </c>
      <c r="EE14" s="9">
        <v>31179</v>
      </c>
      <c r="EF14" s="9">
        <v>350</v>
      </c>
      <c r="EG14" s="9">
        <v>10</v>
      </c>
      <c r="EH14">
        <v>10</v>
      </c>
      <c r="EI14" t="s">
        <v>28</v>
      </c>
      <c r="EJ14">
        <v>0</v>
      </c>
      <c r="EK14">
        <v>0</v>
      </c>
      <c r="EL14" t="s">
        <v>30</v>
      </c>
      <c r="EM14">
        <v>31179</v>
      </c>
      <c r="EN14">
        <v>4.4039066093481338</v>
      </c>
      <c r="EO14" t="s">
        <v>32</v>
      </c>
      <c r="EP14">
        <v>0</v>
      </c>
      <c r="EQ14">
        <v>0</v>
      </c>
    </row>
    <row r="15" spans="1:147">
      <c r="A15" s="9"/>
      <c r="B15" s="9" t="s">
        <v>422</v>
      </c>
      <c r="C15" s="9" t="s">
        <v>387</v>
      </c>
      <c r="D15" s="9"/>
      <c r="E15" s="9" t="s">
        <v>105</v>
      </c>
      <c r="F15" s="4">
        <v>25184</v>
      </c>
      <c r="G15" s="10"/>
      <c r="H15" s="9">
        <v>1</v>
      </c>
      <c r="I15" s="9">
        <v>1</v>
      </c>
      <c r="J15" s="9"/>
      <c r="K15" s="9" t="s">
        <v>106</v>
      </c>
      <c r="L15" s="10">
        <v>2</v>
      </c>
      <c r="M15" s="9"/>
      <c r="N15" s="9"/>
      <c r="O15" s="9">
        <v>3</v>
      </c>
      <c r="P15" s="9"/>
      <c r="Q15" s="9"/>
      <c r="R15" s="10"/>
      <c r="S15" s="9">
        <v>1</v>
      </c>
      <c r="T15" s="9">
        <v>500</v>
      </c>
      <c r="U15" s="9">
        <v>1000</v>
      </c>
      <c r="V15" s="9" t="s">
        <v>121</v>
      </c>
      <c r="W15" s="10">
        <v>10</v>
      </c>
      <c r="X15" s="10" t="s">
        <v>121</v>
      </c>
      <c r="Y15" s="10" t="s">
        <v>121</v>
      </c>
      <c r="Z15" s="9" t="s">
        <v>121</v>
      </c>
      <c r="AA15" s="9" t="s">
        <v>121</v>
      </c>
      <c r="AB15" s="9">
        <v>16</v>
      </c>
      <c r="AC15" s="9">
        <v>40000</v>
      </c>
      <c r="AD15" s="10">
        <v>50000</v>
      </c>
      <c r="AE15" s="9"/>
      <c r="AF15" s="9"/>
      <c r="AG15" s="9"/>
      <c r="AH15" s="9"/>
      <c r="AI15" s="9"/>
      <c r="AJ15" s="9"/>
      <c r="AK15" s="9"/>
      <c r="AL15" s="9"/>
      <c r="AM15" s="9"/>
      <c r="AN15" s="9"/>
      <c r="AO15" s="9"/>
      <c r="AP15" s="9"/>
      <c r="AQ15" s="9" t="s">
        <v>107</v>
      </c>
      <c r="AR15" s="9"/>
      <c r="AS15" s="9" t="s">
        <v>108</v>
      </c>
      <c r="AT15" s="9">
        <v>6200</v>
      </c>
      <c r="AU15" s="9">
        <v>5000</v>
      </c>
      <c r="AV15" s="9">
        <v>50000</v>
      </c>
      <c r="AW15" s="10">
        <v>0</v>
      </c>
      <c r="AX15" s="9" t="s">
        <v>109</v>
      </c>
      <c r="AY15" s="9">
        <v>220</v>
      </c>
      <c r="AZ15" s="9">
        <v>10</v>
      </c>
      <c r="BA15" s="9"/>
      <c r="BB15" s="9">
        <v>50</v>
      </c>
      <c r="BC15" s="9">
        <v>50000</v>
      </c>
      <c r="BD15" s="9">
        <v>1200</v>
      </c>
      <c r="BE15" s="9">
        <v>600</v>
      </c>
      <c r="BF15" s="9"/>
      <c r="BG15" s="9"/>
      <c r="BH15" s="9" t="s">
        <v>107</v>
      </c>
      <c r="BI15" s="9" t="s">
        <v>107</v>
      </c>
      <c r="BJ15" s="9" t="s">
        <v>130</v>
      </c>
      <c r="BK15" s="9" t="s">
        <v>130</v>
      </c>
      <c r="BL15" s="9" t="s">
        <v>130</v>
      </c>
      <c r="BM15" s="9" t="s">
        <v>130</v>
      </c>
      <c r="BN15" s="9" t="s">
        <v>130</v>
      </c>
      <c r="BO15" s="9" t="s">
        <v>130</v>
      </c>
      <c r="BP15" s="9">
        <v>209636.90566613985</v>
      </c>
      <c r="BQ15" s="9">
        <v>50000</v>
      </c>
      <c r="BR15" s="9">
        <v>159636.90566613985</v>
      </c>
      <c r="BS15" s="9" t="s">
        <v>131</v>
      </c>
      <c r="BT15" s="9" t="s">
        <v>131</v>
      </c>
      <c r="BU15" s="9" t="s">
        <v>131</v>
      </c>
      <c r="BV15" s="9" t="s">
        <v>131</v>
      </c>
      <c r="BW15" s="9" t="s">
        <v>131</v>
      </c>
      <c r="BX15" s="9" t="s">
        <v>131</v>
      </c>
      <c r="BY15" s="9">
        <v>413995.47591961623</v>
      </c>
      <c r="BZ15" s="9" t="s">
        <v>131</v>
      </c>
      <c r="CA15" s="9">
        <v>413995.47591961623</v>
      </c>
      <c r="CB15" s="9" t="s">
        <v>131</v>
      </c>
      <c r="CC15" s="9" t="s">
        <v>131</v>
      </c>
      <c r="CD15" s="9" t="s">
        <v>131</v>
      </c>
      <c r="CE15" s="9" t="s">
        <v>131</v>
      </c>
      <c r="CF15" s="9" t="s">
        <v>131</v>
      </c>
      <c r="CG15" s="9" t="s">
        <v>131</v>
      </c>
      <c r="CH15" s="9" t="s">
        <v>131</v>
      </c>
      <c r="CI15" s="9" t="s">
        <v>131</v>
      </c>
      <c r="CJ15" s="9" t="s">
        <v>131</v>
      </c>
      <c r="CK15" s="9">
        <v>42798.854894079988</v>
      </c>
      <c r="CL15" s="9" t="s">
        <v>131</v>
      </c>
      <c r="CM15" s="9">
        <v>42798.854894079988</v>
      </c>
      <c r="CN15" s="9" t="s">
        <v>132</v>
      </c>
      <c r="CO15" s="9" t="s">
        <v>332</v>
      </c>
      <c r="CP15" s="9">
        <v>159636.9</v>
      </c>
      <c r="CQ15" s="9"/>
      <c r="CR15" s="9">
        <v>23.8</v>
      </c>
      <c r="CS15" s="9">
        <v>5</v>
      </c>
      <c r="CT15" s="9">
        <v>5</v>
      </c>
      <c r="CU15" s="9"/>
      <c r="CV15" s="9"/>
      <c r="CW15" s="9"/>
      <c r="CX15" s="9"/>
      <c r="CY15" s="9"/>
      <c r="CZ15" s="9"/>
      <c r="DA15" s="9"/>
      <c r="DB15" s="9">
        <v>23.8</v>
      </c>
      <c r="DC15" s="9" t="s">
        <v>32</v>
      </c>
      <c r="DD15" s="9">
        <v>0</v>
      </c>
      <c r="DE15" s="9">
        <v>0</v>
      </c>
      <c r="DF15" s="9" t="s">
        <v>25</v>
      </c>
      <c r="DG15" s="9">
        <v>159636.9</v>
      </c>
      <c r="DH15" s="9">
        <v>99.99999645060781</v>
      </c>
      <c r="DI15" s="9" t="s">
        <v>28</v>
      </c>
      <c r="DJ15" s="9">
        <v>0</v>
      </c>
      <c r="DK15" s="9">
        <v>0</v>
      </c>
      <c r="DL15" s="9" t="s">
        <v>115</v>
      </c>
      <c r="DM15" s="9" t="s">
        <v>333</v>
      </c>
      <c r="DN15" s="9">
        <v>159636.9</v>
      </c>
      <c r="DO15" s="9"/>
      <c r="DP15" s="9">
        <v>41.25</v>
      </c>
      <c r="DQ15" s="9">
        <v>10</v>
      </c>
      <c r="DR15" s="9">
        <v>10</v>
      </c>
      <c r="DS15" s="9" t="s">
        <v>32</v>
      </c>
      <c r="DT15" s="9">
        <v>0</v>
      </c>
      <c r="DU15" s="9">
        <v>0</v>
      </c>
      <c r="DV15" s="9" t="s">
        <v>25</v>
      </c>
      <c r="DW15" s="9">
        <v>159636.9</v>
      </c>
      <c r="DX15" s="9">
        <v>99.99999645060781</v>
      </c>
      <c r="DY15" s="9" t="s">
        <v>28</v>
      </c>
      <c r="DZ15" s="9">
        <v>0</v>
      </c>
      <c r="EA15" s="9">
        <v>0</v>
      </c>
      <c r="EB15" s="9"/>
      <c r="EC15" s="9"/>
      <c r="ED15" s="9"/>
      <c r="EE15" s="9"/>
      <c r="EF15" s="9"/>
      <c r="EG15" s="9" t="s">
        <v>130</v>
      </c>
      <c r="EH15" t="s">
        <v>130</v>
      </c>
    </row>
    <row r="16" spans="1:147">
      <c r="A16" s="9"/>
      <c r="B16" s="9" t="s">
        <v>738</v>
      </c>
      <c r="C16" s="9" t="s">
        <v>388</v>
      </c>
      <c r="D16" s="9"/>
      <c r="E16" s="9" t="s">
        <v>117</v>
      </c>
      <c r="F16" s="4">
        <v>29434</v>
      </c>
      <c r="G16" s="9"/>
      <c r="H16" s="10"/>
      <c r="I16" s="9">
        <v>1</v>
      </c>
      <c r="J16" s="9"/>
      <c r="K16" s="9" t="s">
        <v>107</v>
      </c>
      <c r="L16" s="10">
        <v>2</v>
      </c>
      <c r="M16" s="9"/>
      <c r="N16" s="9"/>
      <c r="O16" s="9"/>
      <c r="P16" s="9"/>
      <c r="Q16" s="9"/>
      <c r="R16" s="9">
        <v>1</v>
      </c>
      <c r="S16" s="9">
        <v>3</v>
      </c>
      <c r="T16" s="10" t="s">
        <v>121</v>
      </c>
      <c r="U16" s="9">
        <v>2000</v>
      </c>
      <c r="V16" s="9" t="s">
        <v>121</v>
      </c>
      <c r="W16" s="10">
        <v>10</v>
      </c>
      <c r="X16" s="9">
        <v>300000</v>
      </c>
      <c r="Y16" s="9">
        <v>5</v>
      </c>
      <c r="Z16" s="9" t="s">
        <v>121</v>
      </c>
      <c r="AA16" s="9" t="s">
        <v>121</v>
      </c>
      <c r="AB16" s="9">
        <v>10</v>
      </c>
      <c r="AC16" s="9">
        <v>40000</v>
      </c>
      <c r="AD16" s="10"/>
      <c r="AE16" s="9"/>
      <c r="AF16" s="9"/>
      <c r="AG16" s="9"/>
      <c r="AH16" s="9"/>
      <c r="AI16" s="9"/>
      <c r="AJ16" s="9"/>
      <c r="AK16" s="9"/>
      <c r="AL16" s="9"/>
      <c r="AM16" s="9"/>
      <c r="AN16" s="9"/>
      <c r="AO16" s="9"/>
      <c r="AP16" s="9"/>
      <c r="AQ16" s="9" t="s">
        <v>107</v>
      </c>
      <c r="AR16" s="9"/>
      <c r="AS16" s="9" t="s">
        <v>108</v>
      </c>
      <c r="AT16" s="9">
        <v>6000</v>
      </c>
      <c r="AU16" s="9">
        <v>2000</v>
      </c>
      <c r="AV16" s="9">
        <v>50000</v>
      </c>
      <c r="AW16" s="10">
        <v>0</v>
      </c>
      <c r="AX16" s="9" t="s">
        <v>109</v>
      </c>
      <c r="AY16" s="9">
        <v>185</v>
      </c>
      <c r="AZ16" s="9">
        <v>46</v>
      </c>
      <c r="BA16" s="9">
        <v>99</v>
      </c>
      <c r="BB16" s="9">
        <v>38</v>
      </c>
      <c r="BC16" s="9">
        <v>50000</v>
      </c>
      <c r="BD16" s="9">
        <v>4000</v>
      </c>
      <c r="BE16" s="9">
        <v>2000</v>
      </c>
      <c r="BF16" s="9"/>
      <c r="BG16" s="9"/>
      <c r="BH16" s="9"/>
      <c r="BI16" s="9" t="s">
        <v>107</v>
      </c>
      <c r="BJ16" s="9" t="s">
        <v>130</v>
      </c>
      <c r="BK16" s="9" t="s">
        <v>130</v>
      </c>
      <c r="BL16" s="9"/>
      <c r="BM16" s="9" t="s">
        <v>130</v>
      </c>
      <c r="BN16" s="9" t="s">
        <v>130</v>
      </c>
      <c r="BO16" s="9" t="s">
        <v>130</v>
      </c>
      <c r="BP16" s="9">
        <v>276182.54088818649</v>
      </c>
      <c r="BQ16" s="9" t="s">
        <v>131</v>
      </c>
      <c r="BR16" s="9">
        <v>276182.54088818649</v>
      </c>
      <c r="BS16" s="9" t="s">
        <v>131</v>
      </c>
      <c r="BT16" s="9" t="s">
        <v>131</v>
      </c>
      <c r="BU16" s="9" t="s">
        <v>131</v>
      </c>
      <c r="BV16" s="9" t="s">
        <v>131</v>
      </c>
      <c r="BW16" s="9" t="s">
        <v>131</v>
      </c>
      <c r="BX16" s="9" t="s">
        <v>131</v>
      </c>
      <c r="BY16" s="9" t="s">
        <v>131</v>
      </c>
      <c r="BZ16" s="9" t="s">
        <v>131</v>
      </c>
      <c r="CA16" s="9" t="s">
        <v>131</v>
      </c>
      <c r="CB16" s="9" t="s">
        <v>131</v>
      </c>
      <c r="CC16" s="9" t="s">
        <v>131</v>
      </c>
      <c r="CD16" s="9" t="s">
        <v>131</v>
      </c>
      <c r="CE16" s="9">
        <v>335795.48425483628</v>
      </c>
      <c r="CF16" s="9" t="s">
        <v>131</v>
      </c>
      <c r="CG16" s="9">
        <v>335795.48425483628</v>
      </c>
      <c r="CH16" s="9" t="s">
        <v>131</v>
      </c>
      <c r="CI16" s="9" t="s">
        <v>131</v>
      </c>
      <c r="CJ16" s="9" t="s">
        <v>131</v>
      </c>
      <c r="CK16" s="9">
        <v>48997.78700992481</v>
      </c>
      <c r="CL16" s="9" t="s">
        <v>131</v>
      </c>
      <c r="CM16" s="9">
        <v>48997.78700992481</v>
      </c>
      <c r="CN16" s="9" t="s">
        <v>137</v>
      </c>
      <c r="CO16" s="9" t="s">
        <v>330</v>
      </c>
      <c r="CP16" s="9">
        <v>56231</v>
      </c>
      <c r="CQ16" s="9"/>
      <c r="CR16" s="9">
        <v>185</v>
      </c>
      <c r="CS16" s="9">
        <v>46</v>
      </c>
      <c r="CT16" s="9" t="s">
        <v>140</v>
      </c>
      <c r="CU16" s="9"/>
      <c r="CV16" s="9"/>
      <c r="CW16" s="9"/>
      <c r="CX16" s="9"/>
      <c r="CY16" s="9"/>
      <c r="CZ16" s="9" t="s">
        <v>130</v>
      </c>
      <c r="DA16" s="9" t="s">
        <v>130</v>
      </c>
      <c r="DB16" s="9">
        <v>185</v>
      </c>
      <c r="DC16" s="9" t="s">
        <v>31</v>
      </c>
      <c r="DD16" s="9">
        <v>0</v>
      </c>
      <c r="DE16" s="9">
        <v>0</v>
      </c>
      <c r="DF16" s="9" t="s">
        <v>25</v>
      </c>
      <c r="DG16" s="9">
        <v>196808.5</v>
      </c>
      <c r="DH16" s="9">
        <v>71.260297398624715</v>
      </c>
      <c r="DI16" s="9" t="s">
        <v>32</v>
      </c>
      <c r="DJ16" s="9">
        <v>0</v>
      </c>
      <c r="DK16" s="9">
        <v>0</v>
      </c>
      <c r="DL16" s="9" t="s">
        <v>123</v>
      </c>
      <c r="DM16" s="9" t="s">
        <v>331</v>
      </c>
      <c r="DN16" s="9">
        <v>276182.55</v>
      </c>
      <c r="DO16" s="9"/>
      <c r="DP16" s="9">
        <v>70.2</v>
      </c>
      <c r="DQ16" s="9">
        <v>26</v>
      </c>
      <c r="DR16" s="9">
        <v>26</v>
      </c>
      <c r="DS16" s="9" t="s">
        <v>31</v>
      </c>
      <c r="DT16" s="9">
        <v>0</v>
      </c>
      <c r="DU16" s="9">
        <v>0</v>
      </c>
      <c r="DV16" s="9" t="s">
        <v>25</v>
      </c>
      <c r="DW16" s="9">
        <v>276182.55</v>
      </c>
      <c r="DX16" s="9">
        <v>100.00000329919968</v>
      </c>
      <c r="DY16" s="9" t="s">
        <v>32</v>
      </c>
      <c r="DZ16" s="9">
        <v>0</v>
      </c>
      <c r="EA16" s="9">
        <v>0</v>
      </c>
      <c r="EB16" s="9" t="s">
        <v>132</v>
      </c>
      <c r="EC16" s="9" t="s">
        <v>332</v>
      </c>
      <c r="ED16" s="9">
        <v>276182.55</v>
      </c>
      <c r="EE16" s="9"/>
      <c r="EF16" s="9">
        <v>31.3</v>
      </c>
      <c r="EG16" s="9">
        <v>5</v>
      </c>
      <c r="EH16">
        <v>5</v>
      </c>
      <c r="EI16" t="s">
        <v>31</v>
      </c>
      <c r="EJ16">
        <v>0</v>
      </c>
      <c r="EK16">
        <v>0</v>
      </c>
      <c r="EL16" t="s">
        <v>25</v>
      </c>
      <c r="EM16">
        <v>276182.55</v>
      </c>
      <c r="EN16">
        <v>100.00000329919968</v>
      </c>
      <c r="EO16" t="s">
        <v>32</v>
      </c>
      <c r="EP16">
        <v>0</v>
      </c>
      <c r="EQ16">
        <v>0</v>
      </c>
    </row>
    <row r="17" spans="1:147">
      <c r="A17" s="9"/>
      <c r="B17" s="9" t="s">
        <v>398</v>
      </c>
      <c r="C17" s="9" t="s">
        <v>873</v>
      </c>
      <c r="D17" s="9"/>
      <c r="E17" s="9" t="s">
        <v>117</v>
      </c>
      <c r="F17" s="4">
        <v>24030</v>
      </c>
      <c r="G17" s="9"/>
      <c r="H17" s="10">
        <v>1</v>
      </c>
      <c r="I17" s="9">
        <v>1</v>
      </c>
      <c r="J17" s="9"/>
      <c r="K17" s="9" t="s">
        <v>106</v>
      </c>
      <c r="L17" s="10">
        <v>2</v>
      </c>
      <c r="M17" s="9"/>
      <c r="N17" s="9"/>
      <c r="O17" s="9">
        <v>1</v>
      </c>
      <c r="P17" s="9"/>
      <c r="Q17" s="9"/>
      <c r="R17" s="9">
        <v>3</v>
      </c>
      <c r="S17" s="9"/>
      <c r="T17" s="10">
        <v>1200</v>
      </c>
      <c r="U17" s="9">
        <v>1500</v>
      </c>
      <c r="V17" s="9" t="s">
        <v>121</v>
      </c>
      <c r="W17" s="10">
        <v>15</v>
      </c>
      <c r="X17" s="9">
        <v>35000</v>
      </c>
      <c r="Y17" s="9">
        <v>10</v>
      </c>
      <c r="Z17" s="9" t="s">
        <v>121</v>
      </c>
      <c r="AA17" s="9" t="s">
        <v>121</v>
      </c>
      <c r="AB17" s="9" t="s">
        <v>121</v>
      </c>
      <c r="AC17" s="9" t="s">
        <v>121</v>
      </c>
      <c r="AD17" s="10">
        <v>200000</v>
      </c>
      <c r="AE17" s="9"/>
      <c r="AF17" s="9"/>
      <c r="AG17" s="9"/>
      <c r="AH17" s="9"/>
      <c r="AI17" s="9"/>
      <c r="AJ17" s="9">
        <v>10000</v>
      </c>
      <c r="AK17" s="9"/>
      <c r="AL17" s="9"/>
      <c r="AM17" s="9"/>
      <c r="AN17" s="9"/>
      <c r="AO17" s="9"/>
      <c r="AP17" s="9"/>
      <c r="AQ17" s="9" t="s">
        <v>107</v>
      </c>
      <c r="AR17" s="9"/>
      <c r="AS17" s="9" t="s">
        <v>108</v>
      </c>
      <c r="AT17" s="9">
        <v>8000</v>
      </c>
      <c r="AU17" s="9">
        <v>5500</v>
      </c>
      <c r="AV17" s="9">
        <v>50000</v>
      </c>
      <c r="AW17" s="10">
        <v>0</v>
      </c>
      <c r="AX17" s="9" t="s">
        <v>109</v>
      </c>
      <c r="AY17" s="9">
        <v>500</v>
      </c>
      <c r="AZ17" s="9">
        <v>5</v>
      </c>
      <c r="BA17" s="9">
        <v>5</v>
      </c>
      <c r="BB17" s="9">
        <v>53</v>
      </c>
      <c r="BC17" s="9">
        <v>50000</v>
      </c>
      <c r="BD17" s="9">
        <v>2500</v>
      </c>
      <c r="BE17" s="9">
        <v>1250</v>
      </c>
      <c r="BF17" s="9"/>
      <c r="BG17" s="9"/>
      <c r="BH17" s="9" t="s">
        <v>107</v>
      </c>
      <c r="BI17" s="9" t="s">
        <v>107</v>
      </c>
      <c r="BJ17" s="9" t="s">
        <v>130</v>
      </c>
      <c r="BK17" s="9" t="s">
        <v>130</v>
      </c>
      <c r="BL17" s="9"/>
      <c r="BM17" s="9" t="s">
        <v>130</v>
      </c>
      <c r="BN17" s="9" t="s">
        <v>130</v>
      </c>
      <c r="BO17" s="9"/>
      <c r="BP17" s="9">
        <v>581780.58547638392</v>
      </c>
      <c r="BQ17" s="9">
        <v>200000</v>
      </c>
      <c r="BR17" s="9">
        <v>381780.58547638392</v>
      </c>
      <c r="BS17" s="9" t="s">
        <v>131</v>
      </c>
      <c r="BT17" s="9" t="s">
        <v>131</v>
      </c>
      <c r="BU17" s="9" t="s">
        <v>131</v>
      </c>
      <c r="BV17" s="9" t="s">
        <v>131</v>
      </c>
      <c r="BW17" s="9" t="s">
        <v>131</v>
      </c>
      <c r="BX17" s="9" t="s">
        <v>131</v>
      </c>
      <c r="BY17" s="9">
        <v>445395.02351157786</v>
      </c>
      <c r="BZ17" s="9" t="s">
        <v>131</v>
      </c>
      <c r="CA17" s="9">
        <v>445395.02351157786</v>
      </c>
      <c r="CB17" s="9" t="s">
        <v>131</v>
      </c>
      <c r="CC17" s="9" t="s">
        <v>131</v>
      </c>
      <c r="CD17" s="9" t="s">
        <v>131</v>
      </c>
      <c r="CE17" s="9">
        <v>43850.5694845322</v>
      </c>
      <c r="CF17" s="9">
        <v>10000</v>
      </c>
      <c r="CG17" s="9">
        <v>33850.5694845322</v>
      </c>
      <c r="CH17" s="9" t="s">
        <v>131</v>
      </c>
      <c r="CI17" s="9" t="s">
        <v>131</v>
      </c>
      <c r="CJ17" s="9" t="s">
        <v>131</v>
      </c>
      <c r="CK17" s="9" t="s">
        <v>131</v>
      </c>
      <c r="CL17" s="9" t="s">
        <v>131</v>
      </c>
      <c r="CM17" s="9" t="s">
        <v>131</v>
      </c>
      <c r="CN17" s="9" t="s">
        <v>137</v>
      </c>
      <c r="CO17" s="9" t="s">
        <v>330</v>
      </c>
      <c r="CP17" s="9">
        <v>23685.45</v>
      </c>
      <c r="CQ17" s="9"/>
      <c r="CR17" s="9">
        <v>500</v>
      </c>
      <c r="CS17" s="9">
        <v>5</v>
      </c>
      <c r="CT17" s="9">
        <v>5</v>
      </c>
      <c r="CU17" s="9"/>
      <c r="CV17" s="9"/>
      <c r="CW17" s="9"/>
      <c r="CX17" s="9"/>
      <c r="CY17" s="9"/>
      <c r="CZ17" s="9" t="s">
        <v>130</v>
      </c>
      <c r="DA17" s="9" t="s">
        <v>130</v>
      </c>
      <c r="DB17" s="9">
        <v>500</v>
      </c>
      <c r="DC17" s="9" t="s">
        <v>28</v>
      </c>
      <c r="DD17" s="9">
        <v>0</v>
      </c>
      <c r="DE17" s="9">
        <v>0</v>
      </c>
      <c r="DF17" s="9" t="s">
        <v>25</v>
      </c>
      <c r="DG17" s="9">
        <v>82899.074999999997</v>
      </c>
      <c r="DH17" s="9">
        <v>21.713800584322261</v>
      </c>
      <c r="DI17" s="9" t="s">
        <v>31</v>
      </c>
      <c r="DJ17" s="9">
        <v>0</v>
      </c>
      <c r="DK17" s="9">
        <v>0</v>
      </c>
      <c r="DL17" s="9" t="s">
        <v>132</v>
      </c>
      <c r="DM17" s="9" t="s">
        <v>332</v>
      </c>
      <c r="DN17" s="9">
        <v>381780.6</v>
      </c>
      <c r="DO17" s="9"/>
      <c r="DP17" s="9">
        <v>90.85</v>
      </c>
      <c r="DQ17" s="9">
        <v>5</v>
      </c>
      <c r="DR17" s="9">
        <v>5</v>
      </c>
      <c r="DS17" s="9" t="s">
        <v>28</v>
      </c>
      <c r="DT17" s="9">
        <v>0</v>
      </c>
      <c r="DU17" s="9">
        <v>0</v>
      </c>
      <c r="DV17" s="9" t="s">
        <v>25</v>
      </c>
      <c r="DW17" s="9">
        <v>381780.6</v>
      </c>
      <c r="DX17" s="9">
        <v>100.00000380417879</v>
      </c>
      <c r="DY17" s="9" t="s">
        <v>31</v>
      </c>
      <c r="DZ17" s="9">
        <v>0</v>
      </c>
      <c r="EA17" s="9">
        <v>0</v>
      </c>
      <c r="EB17" s="9" t="s">
        <v>115</v>
      </c>
      <c r="EC17" s="9" t="s">
        <v>333</v>
      </c>
      <c r="ED17" s="9">
        <v>381780.6</v>
      </c>
      <c r="EE17" s="9"/>
      <c r="EF17" s="9">
        <v>107.65</v>
      </c>
      <c r="EG17" s="9">
        <v>5</v>
      </c>
      <c r="EH17">
        <v>5</v>
      </c>
      <c r="EI17" t="s">
        <v>28</v>
      </c>
      <c r="EJ17">
        <v>0</v>
      </c>
      <c r="EK17">
        <v>0</v>
      </c>
      <c r="EL17" t="s">
        <v>25</v>
      </c>
      <c r="EM17">
        <v>381780.6</v>
      </c>
      <c r="EN17">
        <v>100.00000380417879</v>
      </c>
      <c r="EO17" t="s">
        <v>31</v>
      </c>
      <c r="EP17">
        <v>0</v>
      </c>
      <c r="EQ17">
        <v>0</v>
      </c>
    </row>
    <row r="18" spans="1:147">
      <c r="A18" s="9"/>
      <c r="B18" s="9" t="s">
        <v>412</v>
      </c>
      <c r="C18" s="9" t="s">
        <v>389</v>
      </c>
      <c r="D18" s="9"/>
      <c r="E18" s="9" t="s">
        <v>105</v>
      </c>
      <c r="F18" s="4">
        <v>33187</v>
      </c>
      <c r="G18" s="9"/>
      <c r="H18" s="9">
        <v>1</v>
      </c>
      <c r="I18" s="10"/>
      <c r="J18" s="9">
        <v>1</v>
      </c>
      <c r="K18" s="9" t="s">
        <v>107</v>
      </c>
      <c r="L18" s="10"/>
      <c r="M18" s="9">
        <v>2</v>
      </c>
      <c r="N18" s="9">
        <v>3</v>
      </c>
      <c r="O18" s="9"/>
      <c r="P18" s="9"/>
      <c r="Q18" s="9"/>
      <c r="R18" s="9">
        <v>1</v>
      </c>
      <c r="S18" s="9"/>
      <c r="T18" s="9" t="s">
        <v>121</v>
      </c>
      <c r="U18" s="10" t="s">
        <v>121</v>
      </c>
      <c r="V18" s="9" t="s">
        <v>121</v>
      </c>
      <c r="W18" s="10" t="s">
        <v>121</v>
      </c>
      <c r="X18" s="9">
        <v>20000</v>
      </c>
      <c r="Y18" s="9">
        <v>5</v>
      </c>
      <c r="Z18" s="9" t="s">
        <v>121</v>
      </c>
      <c r="AA18" s="9" t="s">
        <v>121</v>
      </c>
      <c r="AB18" s="9" t="s">
        <v>121</v>
      </c>
      <c r="AC18" s="9" t="s">
        <v>121</v>
      </c>
      <c r="AD18" s="9"/>
      <c r="AE18" s="9">
        <v>450000</v>
      </c>
      <c r="AF18" s="9">
        <v>50000</v>
      </c>
      <c r="AG18" s="9"/>
      <c r="AH18" s="9"/>
      <c r="AI18" s="9"/>
      <c r="AJ18" s="9"/>
      <c r="AK18" s="9"/>
      <c r="AL18" s="9"/>
      <c r="AM18" s="9"/>
      <c r="AN18" s="9"/>
      <c r="AO18" s="9"/>
      <c r="AP18" s="9"/>
      <c r="AQ18" s="9" t="s">
        <v>107</v>
      </c>
      <c r="AR18" s="9"/>
      <c r="AS18" s="9" t="s">
        <v>108</v>
      </c>
      <c r="AT18" s="9">
        <v>3500</v>
      </c>
      <c r="AU18" s="9">
        <v>1700</v>
      </c>
      <c r="AV18" s="9">
        <v>30000</v>
      </c>
      <c r="AW18" s="10">
        <v>0</v>
      </c>
      <c r="AX18" s="9" t="s">
        <v>109</v>
      </c>
      <c r="AY18" s="9">
        <v>390</v>
      </c>
      <c r="AZ18" s="9">
        <v>20</v>
      </c>
      <c r="BA18" s="9">
        <v>99</v>
      </c>
      <c r="BB18" s="9">
        <v>28</v>
      </c>
      <c r="BC18" s="9">
        <v>30000</v>
      </c>
      <c r="BD18" s="9">
        <v>1800</v>
      </c>
      <c r="BE18" s="9">
        <v>900</v>
      </c>
      <c r="BF18" s="9"/>
      <c r="BG18" s="9"/>
      <c r="BH18" s="9" t="s">
        <v>107</v>
      </c>
      <c r="BI18" s="9"/>
      <c r="BJ18" s="9" t="s">
        <v>130</v>
      </c>
      <c r="BK18" s="9" t="s">
        <v>130</v>
      </c>
      <c r="BL18" s="9"/>
      <c r="BM18" s="9" t="s">
        <v>130</v>
      </c>
      <c r="BN18" s="9" t="s">
        <v>130</v>
      </c>
      <c r="BO18" s="9" t="s">
        <v>130</v>
      </c>
      <c r="BP18" s="9" t="s">
        <v>131</v>
      </c>
      <c r="BQ18" s="9" t="s">
        <v>131</v>
      </c>
      <c r="BR18" s="9" t="s">
        <v>131</v>
      </c>
      <c r="BS18" s="9">
        <v>1130923.9080466335</v>
      </c>
      <c r="BT18" s="9">
        <v>450000</v>
      </c>
      <c r="BU18" s="9">
        <v>680923.90804663347</v>
      </c>
      <c r="BV18" s="9">
        <v>206758.46181266953</v>
      </c>
      <c r="BW18" s="9">
        <v>50000</v>
      </c>
      <c r="BX18" s="9">
        <v>156758.46181266953</v>
      </c>
      <c r="BY18" s="9" t="s">
        <v>131</v>
      </c>
      <c r="BZ18" s="9" t="s">
        <v>131</v>
      </c>
      <c r="CA18" s="9" t="s">
        <v>131</v>
      </c>
      <c r="CB18" s="9" t="s">
        <v>131</v>
      </c>
      <c r="CC18" s="9" t="s">
        <v>131</v>
      </c>
      <c r="CD18" s="9" t="s">
        <v>131</v>
      </c>
      <c r="CE18" s="9">
        <v>22386.365616989082</v>
      </c>
      <c r="CF18" s="9" t="s">
        <v>131</v>
      </c>
      <c r="CG18" s="9">
        <v>22386.365616989082</v>
      </c>
      <c r="CH18" s="9" t="s">
        <v>131</v>
      </c>
      <c r="CI18" s="9" t="s">
        <v>131</v>
      </c>
      <c r="CJ18" s="9" t="s">
        <v>131</v>
      </c>
      <c r="CK18" s="9" t="s">
        <v>131</v>
      </c>
      <c r="CL18" s="9" t="s">
        <v>131</v>
      </c>
      <c r="CM18" s="9" t="s">
        <v>131</v>
      </c>
      <c r="CN18" s="9" t="s">
        <v>137</v>
      </c>
      <c r="CO18" s="9" t="s">
        <v>330</v>
      </c>
      <c r="CP18" s="9">
        <v>136363.65</v>
      </c>
      <c r="CQ18" s="9"/>
      <c r="CR18" s="9">
        <v>390</v>
      </c>
      <c r="CS18" s="9">
        <v>20</v>
      </c>
      <c r="CT18" s="9" t="s">
        <v>140</v>
      </c>
      <c r="CU18" s="9"/>
      <c r="CV18" s="9"/>
      <c r="CW18" s="9"/>
      <c r="CX18" s="9"/>
      <c r="CY18" s="9"/>
      <c r="CZ18" s="9" t="s">
        <v>130</v>
      </c>
      <c r="DA18" s="9" t="s">
        <v>130</v>
      </c>
      <c r="DB18" s="9">
        <v>390</v>
      </c>
      <c r="DC18" s="9" t="s">
        <v>31</v>
      </c>
      <c r="DD18" s="9">
        <v>0</v>
      </c>
      <c r="DE18" s="9">
        <v>0</v>
      </c>
      <c r="DF18" s="9" t="s">
        <v>26</v>
      </c>
      <c r="DG18" s="9">
        <v>477272.77499999997</v>
      </c>
      <c r="DH18" s="9">
        <v>70.091939695457668</v>
      </c>
      <c r="DI18" s="9" t="s">
        <v>27</v>
      </c>
      <c r="DJ18" s="9">
        <v>477272.77499999997</v>
      </c>
      <c r="DK18" s="9">
        <v>304.46380340880961</v>
      </c>
      <c r="DL18" s="9" t="s">
        <v>115</v>
      </c>
      <c r="DM18" s="9" t="s">
        <v>333</v>
      </c>
      <c r="DN18" s="9">
        <v>499999</v>
      </c>
      <c r="DO18" s="9"/>
      <c r="DP18" s="9">
        <v>47</v>
      </c>
      <c r="DQ18" s="9">
        <v>20</v>
      </c>
      <c r="DR18" s="9">
        <v>20</v>
      </c>
      <c r="DS18" s="9" t="s">
        <v>31</v>
      </c>
      <c r="DT18" s="9">
        <v>0</v>
      </c>
      <c r="DU18" s="9">
        <v>0</v>
      </c>
      <c r="DV18" s="9" t="s">
        <v>26</v>
      </c>
      <c r="DW18" s="9">
        <v>499999</v>
      </c>
      <c r="DX18" s="9">
        <v>73.42949690727518</v>
      </c>
      <c r="DY18" s="9" t="s">
        <v>27</v>
      </c>
      <c r="DZ18" s="9">
        <v>0</v>
      </c>
      <c r="EA18" s="9">
        <v>0</v>
      </c>
      <c r="EB18" s="9"/>
      <c r="EC18" s="9"/>
      <c r="ED18" s="9"/>
      <c r="EE18" s="9"/>
      <c r="EF18" s="9"/>
      <c r="EG18" s="9" t="s">
        <v>130</v>
      </c>
      <c r="EH18" t="s">
        <v>130</v>
      </c>
    </row>
    <row r="19" spans="1:147">
      <c r="A19" s="9"/>
      <c r="B19" s="9" t="s">
        <v>216</v>
      </c>
      <c r="C19" s="9" t="s">
        <v>390</v>
      </c>
      <c r="D19" s="9"/>
      <c r="E19" s="9" t="s">
        <v>117</v>
      </c>
      <c r="F19" s="4">
        <v>29447</v>
      </c>
      <c r="G19" s="9"/>
      <c r="H19" s="10"/>
      <c r="I19" s="10">
        <v>1</v>
      </c>
      <c r="J19" s="9"/>
      <c r="K19" s="9" t="s">
        <v>106</v>
      </c>
      <c r="L19" s="9"/>
      <c r="M19" s="9"/>
      <c r="N19" s="9">
        <v>2</v>
      </c>
      <c r="O19" s="9"/>
      <c r="P19" s="9">
        <v>3</v>
      </c>
      <c r="Q19" s="10">
        <v>1</v>
      </c>
      <c r="R19" s="9"/>
      <c r="S19" s="9"/>
      <c r="T19" s="9" t="s">
        <v>121</v>
      </c>
      <c r="U19" s="9" t="s">
        <v>121</v>
      </c>
      <c r="V19" s="9" t="s">
        <v>121</v>
      </c>
      <c r="W19" s="10" t="s">
        <v>121</v>
      </c>
      <c r="X19" s="9" t="s">
        <v>121</v>
      </c>
      <c r="Y19" s="9" t="s">
        <v>121</v>
      </c>
      <c r="Z19" s="10">
        <v>50</v>
      </c>
      <c r="AA19" s="10">
        <v>950</v>
      </c>
      <c r="AB19" s="9" t="s">
        <v>121</v>
      </c>
      <c r="AC19" s="9" t="s">
        <v>121</v>
      </c>
      <c r="AD19" s="9"/>
      <c r="AE19" s="9"/>
      <c r="AF19" s="9">
        <v>30000</v>
      </c>
      <c r="AG19" s="9"/>
      <c r="AH19" s="9">
        <v>125000</v>
      </c>
      <c r="AI19" s="9"/>
      <c r="AJ19" s="9"/>
      <c r="AK19" s="9"/>
      <c r="AL19" s="9"/>
      <c r="AM19" s="9"/>
      <c r="AN19" s="9"/>
      <c r="AO19" s="9"/>
      <c r="AP19" s="9"/>
      <c r="AQ19" s="9" t="s">
        <v>107</v>
      </c>
      <c r="AR19" s="9"/>
      <c r="AS19" s="9" t="s">
        <v>108</v>
      </c>
      <c r="AT19" s="9">
        <v>4200</v>
      </c>
      <c r="AU19" s="9">
        <v>2000</v>
      </c>
      <c r="AV19" s="9">
        <v>15000</v>
      </c>
      <c r="AW19" s="10">
        <v>0</v>
      </c>
      <c r="AX19" s="9" t="s">
        <v>109</v>
      </c>
      <c r="AY19" s="9">
        <v>300</v>
      </c>
      <c r="AZ19" s="9">
        <v>46</v>
      </c>
      <c r="BA19" s="9">
        <v>7</v>
      </c>
      <c r="BB19" s="9">
        <v>38</v>
      </c>
      <c r="BC19" s="9">
        <v>15000</v>
      </c>
      <c r="BD19" s="9">
        <v>2200</v>
      </c>
      <c r="BE19" s="9">
        <v>1100</v>
      </c>
      <c r="BF19" s="9"/>
      <c r="BG19" s="9" t="s">
        <v>107</v>
      </c>
      <c r="BH19" s="9" t="s">
        <v>107</v>
      </c>
      <c r="BI19" s="9" t="s">
        <v>107</v>
      </c>
      <c r="BJ19" s="9" t="s">
        <v>130</v>
      </c>
      <c r="BK19" s="9" t="s">
        <v>130</v>
      </c>
      <c r="BL19" s="9"/>
      <c r="BM19" s="9" t="s">
        <v>107</v>
      </c>
      <c r="BN19" s="9" t="s">
        <v>130</v>
      </c>
      <c r="BO19" s="9"/>
      <c r="BP19" s="9" t="s">
        <v>131</v>
      </c>
      <c r="BQ19" s="9" t="s">
        <v>131</v>
      </c>
      <c r="BR19" s="9" t="s">
        <v>131</v>
      </c>
      <c r="BS19" s="9" t="s">
        <v>131</v>
      </c>
      <c r="BT19" s="9" t="s">
        <v>131</v>
      </c>
      <c r="BU19" s="9" t="s">
        <v>131</v>
      </c>
      <c r="BV19" s="9">
        <v>225598.19036784652</v>
      </c>
      <c r="BW19" s="9">
        <v>30000</v>
      </c>
      <c r="BX19" s="9">
        <v>195598.19036784652</v>
      </c>
      <c r="BY19" s="9" t="s">
        <v>131</v>
      </c>
      <c r="BZ19" s="9" t="s">
        <v>131</v>
      </c>
      <c r="CA19" s="9" t="s">
        <v>131</v>
      </c>
      <c r="CB19" s="9">
        <v>225598.19036784652</v>
      </c>
      <c r="CC19" s="9">
        <v>125000</v>
      </c>
      <c r="CD19" s="9">
        <v>100598.19036784652</v>
      </c>
      <c r="CE19" s="9" t="s">
        <v>131</v>
      </c>
      <c r="CF19" s="9" t="s">
        <v>131</v>
      </c>
      <c r="CG19" s="9" t="s">
        <v>131</v>
      </c>
      <c r="CH19" s="9">
        <v>1123553.1375090145</v>
      </c>
      <c r="CI19" s="9" t="s">
        <v>131</v>
      </c>
      <c r="CJ19" s="9">
        <v>1123553.1375090145</v>
      </c>
      <c r="CK19" s="9" t="s">
        <v>131</v>
      </c>
      <c r="CL19" s="9" t="s">
        <v>131</v>
      </c>
      <c r="CM19" s="9" t="s">
        <v>131</v>
      </c>
      <c r="CN19" s="9" t="s">
        <v>137</v>
      </c>
      <c r="CO19" s="9" t="s">
        <v>330</v>
      </c>
      <c r="CP19" s="9">
        <v>55885.2</v>
      </c>
      <c r="CQ19" s="9"/>
      <c r="CR19" s="9">
        <v>183.85</v>
      </c>
      <c r="CS19" s="9">
        <v>46</v>
      </c>
      <c r="CT19" s="9" t="s">
        <v>140</v>
      </c>
      <c r="CU19" s="9" t="s">
        <v>133</v>
      </c>
      <c r="CV19" s="9" t="s">
        <v>403</v>
      </c>
      <c r="CW19" s="9">
        <v>183.85</v>
      </c>
      <c r="CX19" s="9"/>
      <c r="CY19" s="9">
        <v>3.8</v>
      </c>
      <c r="CZ19" s="9">
        <v>46</v>
      </c>
      <c r="DA19" s="9">
        <v>46</v>
      </c>
      <c r="DB19" s="9">
        <v>187.65</v>
      </c>
      <c r="DC19" s="9" t="s">
        <v>30</v>
      </c>
      <c r="DD19" s="9">
        <v>0</v>
      </c>
      <c r="DE19" s="9">
        <v>0</v>
      </c>
      <c r="DF19" s="9" t="s">
        <v>27</v>
      </c>
      <c r="DG19" s="9">
        <v>195598.19999999998</v>
      </c>
      <c r="DH19" s="9">
        <v>100.00000492445939</v>
      </c>
      <c r="DI19" s="9" t="s">
        <v>29</v>
      </c>
      <c r="DJ19" s="9">
        <v>195598.19999999998</v>
      </c>
      <c r="DK19" s="9">
        <v>194.43510791275392</v>
      </c>
      <c r="DL19" s="9"/>
      <c r="DM19" s="9"/>
      <c r="DN19" s="9"/>
      <c r="DO19" s="9"/>
      <c r="DP19" s="9"/>
      <c r="DQ19" s="9" t="s">
        <v>130</v>
      </c>
      <c r="DR19" s="9" t="s">
        <v>130</v>
      </c>
      <c r="DS19" s="9"/>
      <c r="DT19" s="9"/>
      <c r="DU19" s="9"/>
      <c r="DV19" s="9"/>
      <c r="DW19" s="9"/>
      <c r="DX19" s="9"/>
      <c r="DY19" s="9"/>
      <c r="DZ19" s="9"/>
      <c r="EA19" s="9"/>
      <c r="EB19" s="9"/>
      <c r="EC19" s="9"/>
      <c r="ED19" s="9"/>
      <c r="EE19" s="9"/>
      <c r="EF19" s="9"/>
      <c r="EG19" s="9" t="s">
        <v>130</v>
      </c>
      <c r="EH19" t="s">
        <v>130</v>
      </c>
    </row>
    <row r="20" spans="1:147">
      <c r="A20" s="9"/>
      <c r="B20" s="9" t="s">
        <v>342</v>
      </c>
      <c r="C20" s="9" t="s">
        <v>867</v>
      </c>
      <c r="D20" s="9"/>
      <c r="E20" s="9" t="s">
        <v>105</v>
      </c>
      <c r="F20" s="4">
        <v>29952</v>
      </c>
      <c r="G20" s="10"/>
      <c r="H20" s="9"/>
      <c r="I20" s="9">
        <v>1</v>
      </c>
      <c r="J20" s="9">
        <v>1</v>
      </c>
      <c r="K20" s="9" t="s">
        <v>107</v>
      </c>
      <c r="L20" s="9"/>
      <c r="M20" s="9"/>
      <c r="N20" s="9"/>
      <c r="O20" s="9"/>
      <c r="P20" s="9"/>
      <c r="Q20" s="10">
        <v>3</v>
      </c>
      <c r="R20" s="9">
        <v>2</v>
      </c>
      <c r="S20" s="9">
        <v>1</v>
      </c>
      <c r="T20" s="9" t="s">
        <v>121</v>
      </c>
      <c r="U20" s="9" t="s">
        <v>121</v>
      </c>
      <c r="V20" s="9" t="s">
        <v>121</v>
      </c>
      <c r="W20" s="9">
        <v>10</v>
      </c>
      <c r="X20" s="9">
        <v>400000</v>
      </c>
      <c r="Y20" s="9">
        <v>10</v>
      </c>
      <c r="Z20" s="10">
        <v>60</v>
      </c>
      <c r="AA20" s="10">
        <v>1000</v>
      </c>
      <c r="AB20" s="9">
        <v>4</v>
      </c>
      <c r="AC20" s="9">
        <v>500000</v>
      </c>
      <c r="AD20" s="9"/>
      <c r="AE20" s="9"/>
      <c r="AF20" s="9"/>
      <c r="AG20" s="9"/>
      <c r="AH20" s="9"/>
      <c r="AI20" s="9"/>
      <c r="AJ20" s="9"/>
      <c r="AK20" s="9"/>
      <c r="AL20" s="9"/>
      <c r="AM20" s="9"/>
      <c r="AN20" s="9"/>
      <c r="AO20" s="9"/>
      <c r="AP20" s="9"/>
      <c r="AQ20" s="9" t="s">
        <v>107</v>
      </c>
      <c r="AR20" s="9"/>
      <c r="AS20" s="9" t="s">
        <v>108</v>
      </c>
      <c r="AT20" s="9">
        <v>8000</v>
      </c>
      <c r="AU20" s="9">
        <v>3000</v>
      </c>
      <c r="AV20" s="9">
        <v>30000</v>
      </c>
      <c r="AW20" s="10">
        <v>0</v>
      </c>
      <c r="AX20" s="9" t="s">
        <v>109</v>
      </c>
      <c r="AY20" s="9"/>
      <c r="AZ20" s="9"/>
      <c r="BA20" s="9">
        <v>99</v>
      </c>
      <c r="BB20" s="9">
        <v>37</v>
      </c>
      <c r="BC20" s="9">
        <v>30000</v>
      </c>
      <c r="BD20" s="9">
        <v>5000</v>
      </c>
      <c r="BE20" s="9">
        <v>2500</v>
      </c>
      <c r="BF20" s="9"/>
      <c r="BG20" s="9"/>
      <c r="BH20" s="9"/>
      <c r="BI20" s="9"/>
      <c r="BJ20" s="9"/>
      <c r="BK20" s="9"/>
      <c r="BL20" s="9" t="s">
        <v>107</v>
      </c>
      <c r="BM20" s="9" t="s">
        <v>130</v>
      </c>
      <c r="BN20" s="9" t="s">
        <v>130</v>
      </c>
      <c r="BO20" s="9"/>
      <c r="BP20" s="9" t="s">
        <v>131</v>
      </c>
      <c r="BQ20" s="9" t="s">
        <v>131</v>
      </c>
      <c r="BR20" s="9" t="s">
        <v>131</v>
      </c>
      <c r="BS20" s="9" t="s">
        <v>131</v>
      </c>
      <c r="BT20" s="9" t="s">
        <v>131</v>
      </c>
      <c r="BU20" s="9" t="s">
        <v>131</v>
      </c>
      <c r="BV20" s="9" t="s">
        <v>131</v>
      </c>
      <c r="BW20" s="9" t="s">
        <v>131</v>
      </c>
      <c r="BX20" s="9" t="s">
        <v>131</v>
      </c>
      <c r="BY20" s="9" t="s">
        <v>131</v>
      </c>
      <c r="BZ20" s="9" t="s">
        <v>131</v>
      </c>
      <c r="CA20" s="9" t="s">
        <v>131</v>
      </c>
      <c r="CB20" s="9" t="s">
        <v>131</v>
      </c>
      <c r="CC20" s="9" t="s">
        <v>131</v>
      </c>
      <c r="CD20" s="9" t="s">
        <v>131</v>
      </c>
      <c r="CE20" s="9">
        <v>501149.36553751084</v>
      </c>
      <c r="CF20" s="9" t="s">
        <v>131</v>
      </c>
      <c r="CG20" s="9">
        <v>501149.36553751084</v>
      </c>
      <c r="CH20" s="9">
        <v>707985.04068675311</v>
      </c>
      <c r="CI20" s="9" t="s">
        <v>131</v>
      </c>
      <c r="CJ20" s="9">
        <v>707985.04068675311</v>
      </c>
      <c r="CK20" s="9">
        <v>701182.05785280175</v>
      </c>
      <c r="CL20" s="9" t="s">
        <v>131</v>
      </c>
      <c r="CM20" s="9">
        <v>701182.05785280175</v>
      </c>
      <c r="CN20" s="9" t="s">
        <v>111</v>
      </c>
      <c r="CO20" s="9" t="s">
        <v>291</v>
      </c>
      <c r="CP20" s="9">
        <v>270891.3</v>
      </c>
      <c r="CQ20" s="9">
        <v>524301</v>
      </c>
      <c r="CR20" s="9">
        <v>2492.1999999999998</v>
      </c>
      <c r="CS20" s="9">
        <v>15</v>
      </c>
      <c r="CT20" s="9">
        <v>15</v>
      </c>
      <c r="CU20" s="9" t="s">
        <v>143</v>
      </c>
      <c r="CV20" s="9" t="s">
        <v>560</v>
      </c>
      <c r="CW20" s="9">
        <v>10000</v>
      </c>
      <c r="CX20" s="9"/>
      <c r="CY20" s="9">
        <v>7.8</v>
      </c>
      <c r="CZ20" s="9">
        <v>15</v>
      </c>
      <c r="DA20" s="9">
        <v>15</v>
      </c>
      <c r="DB20" s="9">
        <v>2500</v>
      </c>
      <c r="DC20" s="9" t="s">
        <v>32</v>
      </c>
      <c r="DD20" s="9">
        <v>524301</v>
      </c>
      <c r="DE20" s="9">
        <v>74.77387564729527</v>
      </c>
      <c r="DF20" s="9" t="s">
        <v>31</v>
      </c>
      <c r="DG20" s="9">
        <v>0</v>
      </c>
      <c r="DH20" s="9">
        <v>0</v>
      </c>
      <c r="DI20" s="9" t="s">
        <v>30</v>
      </c>
      <c r="DJ20" s="9">
        <v>0</v>
      </c>
      <c r="DK20" s="9">
        <v>0</v>
      </c>
      <c r="DL20" s="9" t="s">
        <v>110</v>
      </c>
      <c r="DM20" s="9" t="s">
        <v>286</v>
      </c>
      <c r="DN20" s="9">
        <v>252016.15</v>
      </c>
      <c r="DO20" s="9">
        <v>321162</v>
      </c>
      <c r="DP20" s="9">
        <v>2500</v>
      </c>
      <c r="DQ20" s="9">
        <v>10</v>
      </c>
      <c r="DR20" s="9">
        <v>10</v>
      </c>
      <c r="DS20" s="9" t="s">
        <v>32</v>
      </c>
      <c r="DT20" s="9">
        <v>0</v>
      </c>
      <c r="DU20" s="9">
        <v>0</v>
      </c>
      <c r="DV20" s="9" t="s">
        <v>31</v>
      </c>
      <c r="DW20" s="9">
        <v>321162</v>
      </c>
      <c r="DX20" s="9">
        <v>64.085085622234743</v>
      </c>
      <c r="DY20" s="9" t="s">
        <v>30</v>
      </c>
      <c r="DZ20" s="9">
        <v>0</v>
      </c>
      <c r="EA20" s="9">
        <v>0</v>
      </c>
      <c r="EB20" s="9" t="s">
        <v>112</v>
      </c>
      <c r="EC20" s="9" t="s">
        <v>276</v>
      </c>
      <c r="ED20" s="9">
        <v>156347.70000000001</v>
      </c>
      <c r="EE20" s="9">
        <v>184303</v>
      </c>
      <c r="EF20" s="9">
        <v>2500</v>
      </c>
      <c r="EG20" s="9">
        <v>5</v>
      </c>
      <c r="EH20">
        <v>10</v>
      </c>
      <c r="EI20" t="s">
        <v>32</v>
      </c>
      <c r="EJ20">
        <v>0</v>
      </c>
      <c r="EK20">
        <v>0</v>
      </c>
      <c r="EL20" t="s">
        <v>31</v>
      </c>
      <c r="EM20">
        <v>184303</v>
      </c>
      <c r="EN20">
        <v>36.7760617240979</v>
      </c>
      <c r="EO20" t="s">
        <v>30</v>
      </c>
      <c r="EP20">
        <v>0</v>
      </c>
      <c r="EQ20">
        <v>0</v>
      </c>
    </row>
    <row r="21" spans="1:147">
      <c r="A21" s="9"/>
      <c r="B21" s="9" t="s">
        <v>922</v>
      </c>
      <c r="C21" s="9" t="s">
        <v>382</v>
      </c>
      <c r="D21" s="9"/>
      <c r="E21" s="9" t="s">
        <v>117</v>
      </c>
      <c r="F21" s="4">
        <v>32690</v>
      </c>
      <c r="G21" s="9">
        <v>1</v>
      </c>
      <c r="H21" s="9"/>
      <c r="I21" s="10"/>
      <c r="J21" s="9"/>
      <c r="K21" s="9" t="s">
        <v>106</v>
      </c>
      <c r="L21" s="9"/>
      <c r="M21" s="9"/>
      <c r="N21" s="9"/>
      <c r="O21" s="9">
        <v>2</v>
      </c>
      <c r="P21" s="9"/>
      <c r="Q21" s="9"/>
      <c r="R21" s="9">
        <v>1</v>
      </c>
      <c r="S21" s="10"/>
      <c r="T21" s="9" t="s">
        <v>121</v>
      </c>
      <c r="U21" s="9" t="s">
        <v>121</v>
      </c>
      <c r="V21" s="9" t="s">
        <v>121</v>
      </c>
      <c r="W21" s="10" t="s">
        <v>121</v>
      </c>
      <c r="X21" s="9">
        <v>50000</v>
      </c>
      <c r="Y21" s="9">
        <v>10</v>
      </c>
      <c r="Z21" s="9" t="s">
        <v>121</v>
      </c>
      <c r="AA21" s="9" t="s">
        <v>121</v>
      </c>
      <c r="AB21" s="10" t="s">
        <v>121</v>
      </c>
      <c r="AC21" s="10" t="s">
        <v>121</v>
      </c>
      <c r="AD21" s="9"/>
      <c r="AE21" s="9"/>
      <c r="AF21" s="9"/>
      <c r="AG21" s="9"/>
      <c r="AH21" s="9"/>
      <c r="AI21" s="9"/>
      <c r="AJ21" s="9">
        <v>10000</v>
      </c>
      <c r="AK21" s="9"/>
      <c r="AL21" s="9"/>
      <c r="AM21" s="9"/>
      <c r="AN21" s="9"/>
      <c r="AO21" s="9"/>
      <c r="AP21" s="9"/>
      <c r="AQ21" s="9" t="s">
        <v>107</v>
      </c>
      <c r="AR21" s="9"/>
      <c r="AS21" s="9" t="s">
        <v>108</v>
      </c>
      <c r="AT21" s="9">
        <v>5000</v>
      </c>
      <c r="AU21" s="9">
        <v>500</v>
      </c>
      <c r="AV21" s="9">
        <v>8000</v>
      </c>
      <c r="AW21" s="10">
        <v>0</v>
      </c>
      <c r="AX21" s="9" t="s">
        <v>109</v>
      </c>
      <c r="AY21" s="9">
        <v>287</v>
      </c>
      <c r="AZ21" s="9">
        <v>20</v>
      </c>
      <c r="BA21" s="9">
        <v>99</v>
      </c>
      <c r="BB21" s="9">
        <v>29</v>
      </c>
      <c r="BC21" s="9">
        <v>8000</v>
      </c>
      <c r="BD21" s="9">
        <v>4500</v>
      </c>
      <c r="BE21" s="9">
        <v>2250</v>
      </c>
      <c r="BF21" s="9" t="s">
        <v>130</v>
      </c>
      <c r="BG21" s="9" t="s">
        <v>130</v>
      </c>
      <c r="BH21" s="9" t="s">
        <v>130</v>
      </c>
      <c r="BI21" s="9" t="s">
        <v>130</v>
      </c>
      <c r="BJ21" s="9" t="s">
        <v>130</v>
      </c>
      <c r="BK21" s="9" t="s">
        <v>130</v>
      </c>
      <c r="BL21" s="9" t="s">
        <v>107</v>
      </c>
      <c r="BM21" s="9" t="s">
        <v>130</v>
      </c>
      <c r="BN21" s="9" t="s">
        <v>130</v>
      </c>
      <c r="BO21" s="9"/>
      <c r="BP21" s="9" t="s">
        <v>131</v>
      </c>
      <c r="BQ21" s="9" t="s">
        <v>131</v>
      </c>
      <c r="BR21" s="9" t="s">
        <v>131</v>
      </c>
      <c r="BS21" s="9" t="s">
        <v>131</v>
      </c>
      <c r="BT21" s="9" t="s">
        <v>131</v>
      </c>
      <c r="BU21" s="9" t="s">
        <v>131</v>
      </c>
      <c r="BV21" s="9" t="s">
        <v>131</v>
      </c>
      <c r="BW21" s="9" t="s">
        <v>131</v>
      </c>
      <c r="BX21" s="9" t="s">
        <v>131</v>
      </c>
      <c r="BY21" s="9">
        <v>131399.54759196163</v>
      </c>
      <c r="BZ21" s="9" t="s">
        <v>131</v>
      </c>
      <c r="CA21" s="9">
        <v>131399.54759196163</v>
      </c>
      <c r="CB21" s="9" t="s">
        <v>131</v>
      </c>
      <c r="CC21" s="9" t="s">
        <v>131</v>
      </c>
      <c r="CD21" s="9" t="s">
        <v>131</v>
      </c>
      <c r="CE21" s="9">
        <v>62643.670692188854</v>
      </c>
      <c r="CF21" s="9">
        <v>10000</v>
      </c>
      <c r="CG21" s="9">
        <v>52643.670692188854</v>
      </c>
      <c r="CH21" s="9" t="s">
        <v>131</v>
      </c>
      <c r="CI21" s="9" t="s">
        <v>131</v>
      </c>
      <c r="CJ21" s="9" t="s">
        <v>131</v>
      </c>
      <c r="CK21" s="9" t="s">
        <v>131</v>
      </c>
      <c r="CL21" s="9" t="s">
        <v>131</v>
      </c>
      <c r="CM21" s="9" t="s">
        <v>131</v>
      </c>
      <c r="CN21" s="9" t="s">
        <v>110</v>
      </c>
      <c r="CO21" s="9" t="s">
        <v>286</v>
      </c>
      <c r="CP21" s="9">
        <v>28960.65</v>
      </c>
      <c r="CQ21" s="9">
        <v>36907</v>
      </c>
      <c r="CR21" s="9">
        <v>287</v>
      </c>
      <c r="CS21" s="9">
        <v>10</v>
      </c>
      <c r="CT21" s="9">
        <v>10</v>
      </c>
      <c r="CU21" s="9"/>
      <c r="CV21" s="9"/>
      <c r="CW21" s="9"/>
      <c r="CX21" s="9"/>
      <c r="CY21" s="9"/>
      <c r="CZ21" s="9"/>
      <c r="DA21" s="9"/>
      <c r="DB21" s="9">
        <v>287</v>
      </c>
      <c r="DC21" s="9" t="s">
        <v>31</v>
      </c>
      <c r="DD21" s="9">
        <v>36907</v>
      </c>
      <c r="DE21" s="9">
        <v>70.10719335245021</v>
      </c>
      <c r="DF21" s="9" t="s">
        <v>28</v>
      </c>
      <c r="DG21" s="9">
        <v>0</v>
      </c>
      <c r="DH21" s="9">
        <v>0</v>
      </c>
      <c r="DI21" s="9" t="s">
        <v>130</v>
      </c>
      <c r="DJ21" s="9"/>
      <c r="DK21" s="9"/>
      <c r="DL21" s="9"/>
      <c r="DM21" s="9"/>
      <c r="DN21" s="9"/>
      <c r="DO21" s="9"/>
      <c r="DP21" s="9"/>
      <c r="DQ21" s="9"/>
      <c r="DR21" s="9"/>
      <c r="DS21" s="9"/>
      <c r="DT21" s="9"/>
      <c r="DU21" s="9"/>
      <c r="DV21" s="9"/>
      <c r="DW21" s="9"/>
      <c r="DX21" s="9"/>
      <c r="DY21" s="9" t="s">
        <v>130</v>
      </c>
      <c r="DZ21" s="9"/>
      <c r="EA21" s="9"/>
      <c r="EB21" s="9"/>
      <c r="EC21" s="9"/>
      <c r="ED21" s="9"/>
      <c r="EE21" s="9"/>
      <c r="EF21" s="9"/>
      <c r="EG21" s="9"/>
      <c r="EO21" t="s">
        <v>130</v>
      </c>
    </row>
    <row r="22" spans="1:147">
      <c r="A22" s="9"/>
      <c r="B22" s="9" t="s">
        <v>493</v>
      </c>
      <c r="C22" s="9" t="s">
        <v>517</v>
      </c>
      <c r="D22" s="9"/>
      <c r="E22" s="9" t="s">
        <v>117</v>
      </c>
      <c r="F22" s="4">
        <v>27546</v>
      </c>
      <c r="G22" s="9"/>
      <c r="H22" s="9">
        <v>1</v>
      </c>
      <c r="I22" s="10"/>
      <c r="J22" s="9"/>
      <c r="K22" s="9" t="s">
        <v>107</v>
      </c>
      <c r="L22" s="10"/>
      <c r="M22" s="9">
        <v>1</v>
      </c>
      <c r="N22" s="9">
        <v>2</v>
      </c>
      <c r="O22" s="9"/>
      <c r="P22" s="9">
        <v>3</v>
      </c>
      <c r="Q22" s="9"/>
      <c r="R22" s="9"/>
      <c r="S22" s="9"/>
      <c r="T22" s="9">
        <v>1000</v>
      </c>
      <c r="U22" s="10" t="s">
        <v>121</v>
      </c>
      <c r="V22" s="9" t="s">
        <v>121</v>
      </c>
      <c r="W22" s="10">
        <v>20</v>
      </c>
      <c r="X22" s="9" t="s">
        <v>121</v>
      </c>
      <c r="Y22" s="9" t="s">
        <v>121</v>
      </c>
      <c r="Z22" s="9" t="s">
        <v>121</v>
      </c>
      <c r="AA22" s="9" t="s">
        <v>121</v>
      </c>
      <c r="AB22" s="9" t="s">
        <v>121</v>
      </c>
      <c r="AC22" s="9" t="s">
        <v>121</v>
      </c>
      <c r="AD22" s="9"/>
      <c r="AE22" s="9">
        <v>50000</v>
      </c>
      <c r="AF22" s="9"/>
      <c r="AG22" s="9"/>
      <c r="AH22" s="9"/>
      <c r="AI22" s="9"/>
      <c r="AJ22" s="9"/>
      <c r="AK22" s="9"/>
      <c r="AL22" s="9"/>
      <c r="AM22" s="9"/>
      <c r="AN22" s="9"/>
      <c r="AO22" s="9"/>
      <c r="AP22" s="9"/>
      <c r="AQ22" s="9" t="s">
        <v>107</v>
      </c>
      <c r="AR22" s="9"/>
      <c r="AS22" s="9" t="s">
        <v>108</v>
      </c>
      <c r="AT22" s="9">
        <v>6000</v>
      </c>
      <c r="AU22" s="9">
        <v>2000</v>
      </c>
      <c r="AV22" s="9">
        <v>80000</v>
      </c>
      <c r="AW22" s="10">
        <v>0</v>
      </c>
      <c r="AX22" s="9" t="s">
        <v>109</v>
      </c>
      <c r="AY22" s="9">
        <v>540</v>
      </c>
      <c r="AZ22" s="9">
        <v>45</v>
      </c>
      <c r="BA22" s="9"/>
      <c r="BB22" s="9">
        <v>43</v>
      </c>
      <c r="BC22" s="9">
        <v>80000</v>
      </c>
      <c r="BD22" s="9">
        <v>4000</v>
      </c>
      <c r="BE22" s="9">
        <v>2000</v>
      </c>
      <c r="BF22" s="9"/>
      <c r="BG22" s="9"/>
      <c r="BH22" s="9"/>
      <c r="BI22" s="9"/>
      <c r="BJ22" s="9" t="s">
        <v>130</v>
      </c>
      <c r="BK22" s="9" t="s">
        <v>130</v>
      </c>
      <c r="BL22" s="9" t="s">
        <v>130</v>
      </c>
      <c r="BM22" s="9" t="s">
        <v>130</v>
      </c>
      <c r="BN22" s="9" t="s">
        <v>130</v>
      </c>
      <c r="BO22" s="9" t="s">
        <v>130</v>
      </c>
      <c r="BP22" s="9" t="s">
        <v>131</v>
      </c>
      <c r="BQ22" s="9" t="s">
        <v>131</v>
      </c>
      <c r="BR22" s="9" t="s">
        <v>131</v>
      </c>
      <c r="BS22" s="9">
        <v>662842.75478723086</v>
      </c>
      <c r="BT22" s="9">
        <v>50000</v>
      </c>
      <c r="BU22" s="9">
        <v>612842.75478723086</v>
      </c>
      <c r="BV22" s="9">
        <v>225598.19036784652</v>
      </c>
      <c r="BW22" s="9" t="s">
        <v>131</v>
      </c>
      <c r="BX22" s="9">
        <v>225598.19036784652</v>
      </c>
      <c r="BY22" s="9" t="s">
        <v>131</v>
      </c>
      <c r="BZ22" s="9" t="s">
        <v>131</v>
      </c>
      <c r="CA22" s="9" t="s">
        <v>131</v>
      </c>
      <c r="CB22" s="9">
        <v>225598.19036784652</v>
      </c>
      <c r="CC22" s="9" t="s">
        <v>131</v>
      </c>
      <c r="CD22" s="9">
        <v>225598.19036784652</v>
      </c>
      <c r="CE22" s="9" t="s">
        <v>131</v>
      </c>
      <c r="CF22" s="9" t="s">
        <v>131</v>
      </c>
      <c r="CG22" s="9" t="s">
        <v>131</v>
      </c>
      <c r="CH22" s="9" t="s">
        <v>131</v>
      </c>
      <c r="CI22" s="9" t="s">
        <v>131</v>
      </c>
      <c r="CJ22" s="9" t="s">
        <v>131</v>
      </c>
      <c r="CK22" s="9" t="s">
        <v>131</v>
      </c>
      <c r="CL22" s="9" t="s">
        <v>131</v>
      </c>
      <c r="CM22" s="9" t="s">
        <v>131</v>
      </c>
      <c r="CN22" s="9" t="s">
        <v>137</v>
      </c>
      <c r="CO22" s="9" t="s">
        <v>330</v>
      </c>
      <c r="CP22" s="9">
        <v>126463.7</v>
      </c>
      <c r="CQ22" s="9"/>
      <c r="CR22" s="9">
        <v>540</v>
      </c>
      <c r="CS22" s="9">
        <v>41</v>
      </c>
      <c r="CT22" s="9" t="s">
        <v>140</v>
      </c>
      <c r="CU22" s="9"/>
      <c r="CV22" s="9"/>
      <c r="CW22" s="9"/>
      <c r="CX22" s="9"/>
      <c r="CY22" s="9"/>
      <c r="CZ22" s="9"/>
      <c r="DA22" s="9"/>
      <c r="DB22" s="9">
        <v>540</v>
      </c>
      <c r="DC22" s="9" t="s">
        <v>26</v>
      </c>
      <c r="DD22" s="9">
        <v>442622.95</v>
      </c>
      <c r="DE22" s="9">
        <v>72.224554592910479</v>
      </c>
      <c r="DF22" s="9" t="s">
        <v>27</v>
      </c>
      <c r="DG22" s="9">
        <v>442622.95</v>
      </c>
      <c r="DH22" s="9">
        <v>196.19968993469595</v>
      </c>
      <c r="DI22" s="9" t="s">
        <v>29</v>
      </c>
      <c r="DJ22" s="9">
        <v>442622.95</v>
      </c>
      <c r="DK22" s="9">
        <v>196.19968993469595</v>
      </c>
      <c r="DL22" s="9" t="s">
        <v>115</v>
      </c>
      <c r="DM22" s="9" t="s">
        <v>333</v>
      </c>
      <c r="DN22" s="9">
        <v>499999</v>
      </c>
      <c r="DO22" s="9"/>
      <c r="DP22" s="9">
        <v>511.35</v>
      </c>
      <c r="DQ22" s="9">
        <v>35</v>
      </c>
      <c r="DR22" s="9">
        <v>35</v>
      </c>
      <c r="DS22" s="9" t="s">
        <v>26</v>
      </c>
      <c r="DT22" s="9">
        <v>499999</v>
      </c>
      <c r="DU22" s="9">
        <v>81.586833832047432</v>
      </c>
      <c r="DV22" s="9" t="s">
        <v>27</v>
      </c>
      <c r="DW22" s="9">
        <v>0</v>
      </c>
      <c r="DX22" s="9">
        <v>0</v>
      </c>
      <c r="DY22" s="9" t="s">
        <v>29</v>
      </c>
      <c r="DZ22" s="9">
        <v>0</v>
      </c>
      <c r="EA22" s="9">
        <v>0</v>
      </c>
      <c r="EB22" s="9"/>
      <c r="EC22" s="9"/>
      <c r="ED22" s="9"/>
      <c r="EE22" s="9"/>
      <c r="EF22" s="9"/>
      <c r="EG22" s="9"/>
    </row>
    <row r="23" spans="1:147">
      <c r="A23" s="9"/>
      <c r="B23" s="9" t="s">
        <v>215</v>
      </c>
      <c r="C23" s="9" t="s">
        <v>518</v>
      </c>
      <c r="D23" s="9"/>
      <c r="E23" s="9" t="s">
        <v>105</v>
      </c>
      <c r="F23" s="4">
        <v>29342</v>
      </c>
      <c r="G23" s="9"/>
      <c r="H23" s="10"/>
      <c r="I23" s="9"/>
      <c r="J23" s="9">
        <v>1</v>
      </c>
      <c r="K23" s="9" t="s">
        <v>107</v>
      </c>
      <c r="L23" s="10">
        <v>1</v>
      </c>
      <c r="M23" s="9">
        <v>2</v>
      </c>
      <c r="N23" s="9">
        <v>3</v>
      </c>
      <c r="O23" s="9"/>
      <c r="P23" s="10"/>
      <c r="Q23" s="9"/>
      <c r="R23" s="9"/>
      <c r="S23" s="9"/>
      <c r="T23" s="10" t="s">
        <v>121</v>
      </c>
      <c r="U23" s="9" t="s">
        <v>121</v>
      </c>
      <c r="V23" s="9">
        <v>2000</v>
      </c>
      <c r="W23" s="10">
        <v>20</v>
      </c>
      <c r="X23" s="9" t="s">
        <v>121</v>
      </c>
      <c r="Y23" s="9" t="s">
        <v>121</v>
      </c>
      <c r="Z23" s="9" t="s">
        <v>121</v>
      </c>
      <c r="AA23" s="9" t="s">
        <v>121</v>
      </c>
      <c r="AB23" s="9" t="s">
        <v>121</v>
      </c>
      <c r="AC23" s="9" t="s">
        <v>121</v>
      </c>
      <c r="AD23" s="9"/>
      <c r="AE23" s="9"/>
      <c r="AF23" s="9"/>
      <c r="AG23" s="9"/>
      <c r="AH23" s="9"/>
      <c r="AI23" s="9"/>
      <c r="AJ23" s="9"/>
      <c r="AK23" s="9"/>
      <c r="AL23" s="9"/>
      <c r="AM23" s="9"/>
      <c r="AN23" s="9"/>
      <c r="AO23" s="9"/>
      <c r="AP23" s="9"/>
      <c r="AQ23" s="9" t="s">
        <v>107</v>
      </c>
      <c r="AR23" s="9"/>
      <c r="AS23" s="9" t="s">
        <v>108</v>
      </c>
      <c r="AT23" s="9">
        <v>4000</v>
      </c>
      <c r="AU23" s="9">
        <v>1000</v>
      </c>
      <c r="AV23" s="9">
        <v>20000</v>
      </c>
      <c r="AW23" s="10">
        <v>0</v>
      </c>
      <c r="AX23" s="9" t="s">
        <v>109</v>
      </c>
      <c r="AY23" s="9">
        <v>600</v>
      </c>
      <c r="AZ23" s="9" t="s">
        <v>519</v>
      </c>
      <c r="BA23" s="9"/>
      <c r="BB23" s="9">
        <v>38</v>
      </c>
      <c r="BC23" s="9">
        <v>20000</v>
      </c>
      <c r="BD23" s="9">
        <v>3000</v>
      </c>
      <c r="BE23" s="9">
        <v>1500</v>
      </c>
      <c r="BF23" s="9"/>
      <c r="BG23" s="9" t="s">
        <v>107</v>
      </c>
      <c r="BH23" s="9"/>
      <c r="BI23" s="9"/>
      <c r="BJ23" s="9" t="s">
        <v>130</v>
      </c>
      <c r="BK23" s="9" t="s">
        <v>130</v>
      </c>
      <c r="BL23" s="9"/>
      <c r="BM23" s="9" t="s">
        <v>130</v>
      </c>
      <c r="BN23" s="9" t="s">
        <v>130</v>
      </c>
      <c r="BO23" s="9" t="s">
        <v>130</v>
      </c>
      <c r="BP23" s="9">
        <v>609675.56959637953</v>
      </c>
      <c r="BQ23" s="9" t="s">
        <v>131</v>
      </c>
      <c r="BR23" s="9">
        <v>609675.56959637953</v>
      </c>
      <c r="BS23" s="9">
        <v>477799.18752243026</v>
      </c>
      <c r="BT23" s="9" t="s">
        <v>131</v>
      </c>
      <c r="BU23" s="9">
        <v>477799.18752243026</v>
      </c>
      <c r="BV23" s="9">
        <v>162799.09518392326</v>
      </c>
      <c r="BW23" s="9" t="s">
        <v>131</v>
      </c>
      <c r="BX23" s="9">
        <v>162799.09518392326</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9" t="s">
        <v>137</v>
      </c>
      <c r="CO23" s="9" t="s">
        <v>330</v>
      </c>
      <c r="CP23" s="9">
        <v>174193</v>
      </c>
      <c r="CQ23" s="9"/>
      <c r="CR23" s="9">
        <v>526.04999999999995</v>
      </c>
      <c r="CS23" s="9">
        <v>46</v>
      </c>
      <c r="CT23" s="9" t="s">
        <v>140</v>
      </c>
      <c r="CU23" s="9" t="s">
        <v>133</v>
      </c>
      <c r="CV23" s="9" t="s">
        <v>403</v>
      </c>
      <c r="CW23" s="9">
        <v>526.04999999999995</v>
      </c>
      <c r="CX23" s="9"/>
      <c r="CY23" s="9">
        <v>28.5</v>
      </c>
      <c r="CZ23" s="9">
        <v>46</v>
      </c>
      <c r="DA23" s="9">
        <v>46</v>
      </c>
      <c r="DB23" s="9">
        <v>554.54999999999995</v>
      </c>
      <c r="DC23" s="9" t="s">
        <v>25</v>
      </c>
      <c r="DD23" s="9">
        <v>609675.5</v>
      </c>
      <c r="DE23" s="9">
        <v>99.999988584686179</v>
      </c>
      <c r="DF23" s="9" t="s">
        <v>26</v>
      </c>
      <c r="DG23" s="9">
        <v>609675.5</v>
      </c>
      <c r="DH23" s="9">
        <v>127.60078206942929</v>
      </c>
      <c r="DI23" s="9" t="s">
        <v>27</v>
      </c>
      <c r="DJ23" s="9">
        <v>609675.5</v>
      </c>
      <c r="DK23" s="9">
        <v>374.49563175471917</v>
      </c>
      <c r="DL23" s="9" t="s">
        <v>127</v>
      </c>
      <c r="DM23" s="9" t="s">
        <v>333</v>
      </c>
      <c r="DN23" s="9">
        <v>499999</v>
      </c>
      <c r="DO23" s="9"/>
      <c r="DP23" s="9">
        <v>232.65</v>
      </c>
      <c r="DQ23" s="9">
        <v>36</v>
      </c>
      <c r="DR23" s="9">
        <v>36</v>
      </c>
      <c r="DS23" s="9" t="s">
        <v>25</v>
      </c>
      <c r="DT23" s="9">
        <v>499999</v>
      </c>
      <c r="DU23" s="9">
        <v>82.010666809400263</v>
      </c>
      <c r="DV23" s="9" t="s">
        <v>26</v>
      </c>
      <c r="DW23" s="9">
        <v>499999</v>
      </c>
      <c r="DX23" s="9">
        <v>104.64626417484806</v>
      </c>
      <c r="DY23" s="9" t="s">
        <v>27</v>
      </c>
      <c r="DZ23" s="9">
        <v>0</v>
      </c>
      <c r="EA23" s="9">
        <v>0</v>
      </c>
      <c r="EB23" s="9"/>
      <c r="EC23" s="9"/>
      <c r="ED23" s="9"/>
      <c r="EE23" s="9"/>
      <c r="EF23" s="9"/>
      <c r="EG23" s="9" t="s">
        <v>130</v>
      </c>
      <c r="EH23" t="s">
        <v>130</v>
      </c>
    </row>
    <row r="24" spans="1:147">
      <c r="A24" s="9"/>
      <c r="B24" s="9" t="s">
        <v>217</v>
      </c>
      <c r="C24" s="9" t="s">
        <v>545</v>
      </c>
      <c r="D24" s="9"/>
      <c r="E24" s="9" t="s">
        <v>117</v>
      </c>
      <c r="F24" s="4">
        <v>26481</v>
      </c>
      <c r="G24" s="9"/>
      <c r="H24" s="10">
        <v>1</v>
      </c>
      <c r="I24" s="10">
        <v>1</v>
      </c>
      <c r="J24" s="10"/>
      <c r="K24" s="9" t="s">
        <v>106</v>
      </c>
      <c r="L24" s="9">
        <v>1</v>
      </c>
      <c r="M24" s="10">
        <v>2</v>
      </c>
      <c r="N24" s="9"/>
      <c r="O24" s="9"/>
      <c r="P24" s="9"/>
      <c r="Q24" s="10"/>
      <c r="R24" s="10">
        <v>3</v>
      </c>
      <c r="S24" s="9"/>
      <c r="T24" s="9">
        <v>1000</v>
      </c>
      <c r="U24" s="9">
        <v>1000</v>
      </c>
      <c r="V24" s="9" t="s">
        <v>121</v>
      </c>
      <c r="W24" s="9">
        <v>20</v>
      </c>
      <c r="X24" s="10">
        <v>200000</v>
      </c>
      <c r="Y24" s="10">
        <v>20</v>
      </c>
      <c r="Z24" s="10" t="s">
        <v>121</v>
      </c>
      <c r="AA24" s="10" t="s">
        <v>121</v>
      </c>
      <c r="AB24" s="9" t="s">
        <v>121</v>
      </c>
      <c r="AC24" s="9" t="s">
        <v>121</v>
      </c>
      <c r="AD24" s="9"/>
      <c r="AE24" s="9"/>
      <c r="AF24" s="9"/>
      <c r="AG24" s="9"/>
      <c r="AH24" s="9"/>
      <c r="AI24" s="9"/>
      <c r="AJ24" s="10">
        <v>50000</v>
      </c>
      <c r="AK24" s="9"/>
      <c r="AL24" s="9"/>
      <c r="AM24" s="9"/>
      <c r="AN24" s="9"/>
      <c r="AO24" s="9"/>
      <c r="AP24" s="9"/>
      <c r="AQ24" s="9" t="s">
        <v>107</v>
      </c>
      <c r="AR24" s="9"/>
      <c r="AS24" s="9" t="s">
        <v>108</v>
      </c>
      <c r="AT24" s="9">
        <v>5000</v>
      </c>
      <c r="AU24" s="9">
        <v>2000</v>
      </c>
      <c r="AV24" s="9">
        <v>50000</v>
      </c>
      <c r="AW24" s="10">
        <v>0</v>
      </c>
      <c r="AX24" s="9" t="s">
        <v>109</v>
      </c>
      <c r="AY24" s="9">
        <v>280</v>
      </c>
      <c r="AZ24" s="9" t="s">
        <v>546</v>
      </c>
      <c r="BA24" s="9">
        <v>99</v>
      </c>
      <c r="BB24" s="9">
        <v>46</v>
      </c>
      <c r="BC24" s="9">
        <v>50000</v>
      </c>
      <c r="BD24" s="9">
        <v>3000</v>
      </c>
      <c r="BE24" s="9">
        <v>1500</v>
      </c>
      <c r="BF24" s="9"/>
      <c r="BG24" s="9"/>
      <c r="BH24" s="9"/>
      <c r="BI24" s="9"/>
      <c r="BJ24" s="9"/>
      <c r="BK24" s="9"/>
      <c r="BL24" s="9"/>
      <c r="BM24" s="9"/>
      <c r="BN24" s="9"/>
      <c r="BO24" s="9"/>
      <c r="BP24" s="9">
        <v>609675.56959637953</v>
      </c>
      <c r="BQ24" s="9" t="s">
        <v>131</v>
      </c>
      <c r="BR24" s="9">
        <v>609675.56959637953</v>
      </c>
      <c r="BS24" s="9">
        <v>557197.91320388508</v>
      </c>
      <c r="BT24" s="9" t="s">
        <v>131</v>
      </c>
      <c r="BU24" s="9">
        <v>557197.91320388508</v>
      </c>
      <c r="BV24" s="9" t="s">
        <v>131</v>
      </c>
      <c r="BW24" s="9" t="s">
        <v>131</v>
      </c>
      <c r="BX24" s="9" t="s">
        <v>131</v>
      </c>
      <c r="BY24" s="9" t="s">
        <v>131</v>
      </c>
      <c r="BZ24" s="9" t="s">
        <v>131</v>
      </c>
      <c r="CA24" s="9" t="s">
        <v>131</v>
      </c>
      <c r="CB24" s="9" t="s">
        <v>131</v>
      </c>
      <c r="CC24" s="9" t="s">
        <v>131</v>
      </c>
      <c r="CD24" s="9" t="s">
        <v>131</v>
      </c>
      <c r="CE24" s="9">
        <v>313938.35822331213</v>
      </c>
      <c r="CF24" s="9">
        <v>50000</v>
      </c>
      <c r="CG24" s="9">
        <v>263938.35822331213</v>
      </c>
      <c r="CH24" s="9" t="s">
        <v>131</v>
      </c>
      <c r="CI24" s="9" t="s">
        <v>131</v>
      </c>
      <c r="CJ24" s="9" t="s">
        <v>131</v>
      </c>
      <c r="CK24" s="9" t="s">
        <v>131</v>
      </c>
      <c r="CL24" s="9" t="s">
        <v>131</v>
      </c>
      <c r="CM24" s="9" t="s">
        <v>131</v>
      </c>
      <c r="CN24" s="9" t="s">
        <v>115</v>
      </c>
      <c r="CO24" s="9" t="s">
        <v>333</v>
      </c>
      <c r="CP24" s="9">
        <v>444625</v>
      </c>
      <c r="CQ24" s="9"/>
      <c r="CR24" s="9">
        <v>280</v>
      </c>
      <c r="CS24" s="9">
        <v>35</v>
      </c>
      <c r="CT24" s="9">
        <v>35</v>
      </c>
      <c r="CU24" s="9"/>
      <c r="CV24" s="9"/>
      <c r="CW24" s="9"/>
      <c r="CX24" s="9"/>
      <c r="CY24" s="9"/>
      <c r="CZ24" s="9" t="s">
        <v>130</v>
      </c>
      <c r="DA24" s="9" t="s">
        <v>130</v>
      </c>
      <c r="DB24" s="9">
        <v>280</v>
      </c>
      <c r="DC24" s="9" t="s">
        <v>25</v>
      </c>
      <c r="DD24" s="9">
        <v>444625</v>
      </c>
      <c r="DE24" s="9">
        <v>72.928131316521814</v>
      </c>
      <c r="DF24" s="9" t="s">
        <v>26</v>
      </c>
      <c r="DG24" s="9">
        <v>444625</v>
      </c>
      <c r="DH24" s="9">
        <v>79.796601793321258</v>
      </c>
      <c r="DI24" s="9" t="s">
        <v>31</v>
      </c>
      <c r="DJ24" s="9">
        <v>0</v>
      </c>
      <c r="DK24" s="9">
        <v>0</v>
      </c>
      <c r="DL24" s="9" t="s">
        <v>116</v>
      </c>
      <c r="DM24" s="9" t="s">
        <v>547</v>
      </c>
      <c r="DN24" s="9">
        <v>133333.35</v>
      </c>
      <c r="DO24" s="9"/>
      <c r="DP24" s="9">
        <v>280</v>
      </c>
      <c r="DQ24" s="9">
        <v>38</v>
      </c>
      <c r="DR24" s="9" t="s">
        <v>140</v>
      </c>
      <c r="DS24" s="9" t="s">
        <v>25</v>
      </c>
      <c r="DT24" s="9">
        <v>133333.35</v>
      </c>
      <c r="DU24" s="9">
        <v>21.869557621977538</v>
      </c>
      <c r="DV24" s="9" t="s">
        <v>26</v>
      </c>
      <c r="DW24" s="9">
        <v>133333.35</v>
      </c>
      <c r="DX24" s="9">
        <v>23.929262267572746</v>
      </c>
      <c r="DY24" s="9" t="s">
        <v>31</v>
      </c>
      <c r="DZ24" s="9">
        <v>0</v>
      </c>
      <c r="EA24" s="9">
        <v>0</v>
      </c>
      <c r="EB24" s="9" t="s">
        <v>134</v>
      </c>
      <c r="EC24" s="9" t="s">
        <v>548</v>
      </c>
      <c r="ED24" s="9">
        <v>100358.39999999999</v>
      </c>
      <c r="EE24" s="9"/>
      <c r="EF24" s="9">
        <v>280</v>
      </c>
      <c r="EG24" s="9">
        <v>20</v>
      </c>
      <c r="EH24" t="s">
        <v>140</v>
      </c>
      <c r="EI24" t="s">
        <v>25</v>
      </c>
      <c r="EJ24">
        <v>100358.39999999999</v>
      </c>
      <c r="EK24">
        <v>16.460951529752087</v>
      </c>
      <c r="EL24" t="s">
        <v>26</v>
      </c>
      <c r="EM24">
        <v>100358.39999999999</v>
      </c>
      <c r="EN24">
        <v>18.011266306246505</v>
      </c>
      <c r="EO24" t="s">
        <v>31</v>
      </c>
      <c r="EP24">
        <v>0</v>
      </c>
      <c r="EQ24">
        <v>0</v>
      </c>
    </row>
    <row r="25" spans="1:147">
      <c r="A25" s="9"/>
      <c r="B25" s="9" t="s">
        <v>775</v>
      </c>
      <c r="C25" s="9" t="s">
        <v>874</v>
      </c>
      <c r="D25" s="9"/>
      <c r="E25" s="9" t="s">
        <v>105</v>
      </c>
      <c r="F25" s="4">
        <v>29434</v>
      </c>
      <c r="G25" s="9"/>
      <c r="H25" s="10">
        <v>1</v>
      </c>
      <c r="I25" s="9">
        <v>1</v>
      </c>
      <c r="J25" s="9"/>
      <c r="K25" s="9" t="s">
        <v>106</v>
      </c>
      <c r="L25" s="10">
        <v>2</v>
      </c>
      <c r="M25" s="9"/>
      <c r="N25" s="9"/>
      <c r="O25" s="10">
        <v>1</v>
      </c>
      <c r="P25" s="9"/>
      <c r="Q25" s="9">
        <v>3</v>
      </c>
      <c r="R25" s="10"/>
      <c r="S25" s="9"/>
      <c r="T25" s="10">
        <v>500</v>
      </c>
      <c r="U25" s="9">
        <v>1200</v>
      </c>
      <c r="V25" s="9" t="s">
        <v>121</v>
      </c>
      <c r="W25" s="10">
        <v>10</v>
      </c>
      <c r="X25" s="10" t="s">
        <v>121</v>
      </c>
      <c r="Y25" s="10" t="s">
        <v>121</v>
      </c>
      <c r="Z25" s="9">
        <v>55</v>
      </c>
      <c r="AA25" s="9">
        <v>400</v>
      </c>
      <c r="AB25" s="9" t="s">
        <v>121</v>
      </c>
      <c r="AC25" s="9" t="s">
        <v>121</v>
      </c>
      <c r="AD25" s="9">
        <v>100000</v>
      </c>
      <c r="AE25" s="9"/>
      <c r="AF25" s="9"/>
      <c r="AG25" s="9"/>
      <c r="AH25" s="9"/>
      <c r="AI25" s="9"/>
      <c r="AJ25" s="9"/>
      <c r="AK25" s="9"/>
      <c r="AL25" s="9"/>
      <c r="AM25" s="9"/>
      <c r="AN25" s="9"/>
      <c r="AO25" s="9"/>
      <c r="AP25" s="9"/>
      <c r="AQ25" s="9" t="s">
        <v>107</v>
      </c>
      <c r="AR25" s="9"/>
      <c r="AS25" s="9" t="s">
        <v>108</v>
      </c>
      <c r="AT25" s="9">
        <v>5000</v>
      </c>
      <c r="AU25" s="9">
        <v>3000</v>
      </c>
      <c r="AV25" s="9">
        <v>20000</v>
      </c>
      <c r="AW25" s="10">
        <v>0</v>
      </c>
      <c r="AX25" s="9" t="s">
        <v>109</v>
      </c>
      <c r="AY25" s="9">
        <v>700</v>
      </c>
      <c r="AZ25" s="9">
        <v>20</v>
      </c>
      <c r="BA25" s="9">
        <v>20</v>
      </c>
      <c r="BB25" s="9">
        <v>38</v>
      </c>
      <c r="BC25" s="9">
        <v>20000</v>
      </c>
      <c r="BD25" s="9">
        <v>2000</v>
      </c>
      <c r="BE25" s="9">
        <v>1000</v>
      </c>
      <c r="BF25" s="9"/>
      <c r="BG25" s="9"/>
      <c r="BH25" s="9"/>
      <c r="BI25" s="9"/>
      <c r="BJ25" s="9"/>
      <c r="BK25" s="9"/>
      <c r="BL25" s="9"/>
      <c r="BM25" s="9"/>
      <c r="BN25" s="9"/>
      <c r="BO25" s="9"/>
      <c r="BP25" s="9">
        <v>236255.1597549585</v>
      </c>
      <c r="BQ25" s="9">
        <v>100000</v>
      </c>
      <c r="BR25" s="9">
        <v>136255.1597549585</v>
      </c>
      <c r="BS25" s="9" t="s">
        <v>131</v>
      </c>
      <c r="BT25" s="9" t="s">
        <v>131</v>
      </c>
      <c r="BU25" s="9" t="s">
        <v>131</v>
      </c>
      <c r="BV25" s="9" t="s">
        <v>131</v>
      </c>
      <c r="BW25" s="9" t="s">
        <v>131</v>
      </c>
      <c r="BX25" s="9" t="s">
        <v>131</v>
      </c>
      <c r="BY25" s="9">
        <v>288397.28555176978</v>
      </c>
      <c r="BZ25" s="9" t="s">
        <v>131</v>
      </c>
      <c r="CA25" s="9">
        <v>288397.28555176978</v>
      </c>
      <c r="CB25" s="9" t="s">
        <v>131</v>
      </c>
      <c r="CC25" s="9" t="s">
        <v>131</v>
      </c>
      <c r="CD25" s="9" t="s">
        <v>131</v>
      </c>
      <c r="CE25" s="9" t="s">
        <v>131</v>
      </c>
      <c r="CF25" s="9" t="s">
        <v>131</v>
      </c>
      <c r="CG25" s="9" t="s">
        <v>131</v>
      </c>
      <c r="CH25" s="9">
        <v>369814.94601735933</v>
      </c>
      <c r="CI25" s="9" t="s">
        <v>131</v>
      </c>
      <c r="CJ25" s="9">
        <v>369814.94601735933</v>
      </c>
      <c r="CK25" s="9" t="s">
        <v>131</v>
      </c>
      <c r="CL25" s="9" t="s">
        <v>131</v>
      </c>
      <c r="CM25" s="9" t="s">
        <v>131</v>
      </c>
      <c r="CN25" s="9" t="s">
        <v>137</v>
      </c>
      <c r="CO25" s="9" t="s">
        <v>330</v>
      </c>
      <c r="CP25" s="9">
        <v>92399.2</v>
      </c>
      <c r="CQ25" s="9"/>
      <c r="CR25" s="9">
        <v>369.6</v>
      </c>
      <c r="CS25" s="9">
        <v>20</v>
      </c>
      <c r="CT25" s="9" t="s">
        <v>875</v>
      </c>
      <c r="CU25" s="9" t="s">
        <v>876</v>
      </c>
      <c r="CV25" s="9"/>
      <c r="CW25" s="9">
        <v>82399</v>
      </c>
      <c r="CX25" s="9"/>
      <c r="CY25" s="9">
        <v>157.19999999999999</v>
      </c>
      <c r="CZ25" s="9">
        <v>20</v>
      </c>
      <c r="DA25" s="9" t="s">
        <v>140</v>
      </c>
      <c r="DB25" s="9">
        <v>526.79999999999995</v>
      </c>
      <c r="DC25" s="9" t="s">
        <v>28</v>
      </c>
      <c r="DD25" s="9">
        <v>288396.5</v>
      </c>
      <c r="DE25" s="9">
        <v>99.999727614714445</v>
      </c>
      <c r="DF25" s="9" t="s">
        <v>25</v>
      </c>
      <c r="DG25" s="9">
        <v>323397.2</v>
      </c>
      <c r="DH25" s="9">
        <v>237.34675485434687</v>
      </c>
      <c r="DI25" s="9" t="s">
        <v>30</v>
      </c>
      <c r="DJ25" s="9">
        <v>0</v>
      </c>
      <c r="DK25" s="9">
        <v>0</v>
      </c>
      <c r="DL25" s="9" t="s">
        <v>123</v>
      </c>
      <c r="DM25" s="9" t="s">
        <v>331</v>
      </c>
      <c r="DN25" s="9">
        <v>136255.15</v>
      </c>
      <c r="DO25" s="9"/>
      <c r="DP25" s="9">
        <v>12</v>
      </c>
      <c r="DQ25" s="9">
        <v>20</v>
      </c>
      <c r="DR25" s="9">
        <v>20</v>
      </c>
      <c r="DS25" s="9" t="s">
        <v>28</v>
      </c>
      <c r="DT25" s="9">
        <v>0</v>
      </c>
      <c r="DU25" s="9">
        <v>0</v>
      </c>
      <c r="DV25" s="9" t="s">
        <v>25</v>
      </c>
      <c r="DW25" s="9">
        <v>136255.15</v>
      </c>
      <c r="DX25" s="9">
        <v>99.999992840668554</v>
      </c>
      <c r="DY25" s="9" t="s">
        <v>30</v>
      </c>
      <c r="DZ25" s="9">
        <v>0</v>
      </c>
      <c r="EA25" s="9">
        <v>0</v>
      </c>
      <c r="EB25" s="9" t="s">
        <v>132</v>
      </c>
      <c r="EC25" s="9" t="s">
        <v>332</v>
      </c>
      <c r="ED25" s="9">
        <v>136255.15</v>
      </c>
      <c r="EE25" s="9"/>
      <c r="EF25" s="9">
        <v>9.5500000000000007</v>
      </c>
      <c r="EG25" s="9">
        <v>5</v>
      </c>
      <c r="EH25">
        <v>5</v>
      </c>
      <c r="EI25" t="s">
        <v>28</v>
      </c>
      <c r="EJ25">
        <v>0</v>
      </c>
      <c r="EK25">
        <v>0</v>
      </c>
      <c r="EL25" t="s">
        <v>25</v>
      </c>
      <c r="EM25">
        <v>136255.15</v>
      </c>
      <c r="EN25">
        <v>99.999992840668554</v>
      </c>
      <c r="EO25" t="s">
        <v>30</v>
      </c>
      <c r="EP25">
        <v>0</v>
      </c>
      <c r="EQ25">
        <v>0</v>
      </c>
    </row>
    <row r="26" spans="1:147">
      <c r="A26" s="9"/>
      <c r="B26" s="9" t="s">
        <v>923</v>
      </c>
      <c r="C26" s="9" t="s">
        <v>877</v>
      </c>
      <c r="D26" s="9"/>
      <c r="E26" s="9" t="s">
        <v>105</v>
      </c>
      <c r="F26" s="4">
        <v>26330</v>
      </c>
      <c r="G26" s="10"/>
      <c r="H26" s="9"/>
      <c r="I26" s="9"/>
      <c r="J26" s="9">
        <v>1</v>
      </c>
      <c r="K26" s="9" t="s">
        <v>106</v>
      </c>
      <c r="L26" s="9">
        <v>1</v>
      </c>
      <c r="M26" s="9">
        <v>2</v>
      </c>
      <c r="N26" s="10"/>
      <c r="O26" s="9"/>
      <c r="P26" s="9"/>
      <c r="Q26" s="10"/>
      <c r="R26" s="9">
        <v>3</v>
      </c>
      <c r="S26" s="9"/>
      <c r="T26" s="9" t="s">
        <v>121</v>
      </c>
      <c r="U26" s="9" t="s">
        <v>121</v>
      </c>
      <c r="V26" s="9">
        <v>1000</v>
      </c>
      <c r="W26" s="9">
        <v>20</v>
      </c>
      <c r="X26" s="9">
        <v>200000</v>
      </c>
      <c r="Y26" s="9">
        <v>15</v>
      </c>
      <c r="Z26" s="10" t="s">
        <v>121</v>
      </c>
      <c r="AA26" s="10" t="s">
        <v>121</v>
      </c>
      <c r="AB26" s="9" t="s">
        <v>121</v>
      </c>
      <c r="AC26" s="9" t="s">
        <v>121</v>
      </c>
      <c r="AD26" s="9"/>
      <c r="AE26" s="9">
        <v>250000</v>
      </c>
      <c r="AF26" s="9"/>
      <c r="AG26" s="9"/>
      <c r="AH26" s="9"/>
      <c r="AI26" s="9"/>
      <c r="AJ26" s="9"/>
      <c r="AK26" s="9"/>
      <c r="AL26" s="9"/>
      <c r="AM26" s="10"/>
      <c r="AN26" s="9"/>
      <c r="AO26" s="9"/>
      <c r="AP26" s="9"/>
      <c r="AQ26" s="9" t="s">
        <v>107</v>
      </c>
      <c r="AR26" s="9"/>
      <c r="AS26" s="9" t="s">
        <v>108</v>
      </c>
      <c r="AT26" s="9">
        <v>7000</v>
      </c>
      <c r="AU26" s="9">
        <v>2000</v>
      </c>
      <c r="AV26" s="9">
        <v>20000</v>
      </c>
      <c r="AW26" s="10">
        <v>0</v>
      </c>
      <c r="AX26" s="9" t="s">
        <v>109</v>
      </c>
      <c r="AY26" s="9">
        <v>1500</v>
      </c>
      <c r="AZ26" s="9" t="s">
        <v>878</v>
      </c>
      <c r="BA26" s="9">
        <v>99</v>
      </c>
      <c r="BB26" s="9">
        <v>47</v>
      </c>
      <c r="BC26" s="9">
        <v>20000</v>
      </c>
      <c r="BD26" s="9">
        <v>5000</v>
      </c>
      <c r="BE26" s="9">
        <v>2500</v>
      </c>
      <c r="BF26" s="9" t="s">
        <v>879</v>
      </c>
      <c r="BG26" s="9" t="s">
        <v>879</v>
      </c>
      <c r="BH26" s="9" t="s">
        <v>879</v>
      </c>
      <c r="BI26" s="9" t="s">
        <v>879</v>
      </c>
      <c r="BJ26" s="9" t="s">
        <v>130</v>
      </c>
      <c r="BK26" s="9" t="s">
        <v>130</v>
      </c>
      <c r="BL26" s="9" t="s">
        <v>879</v>
      </c>
      <c r="BM26" s="9" t="s">
        <v>130</v>
      </c>
      <c r="BN26" s="9" t="s">
        <v>130</v>
      </c>
      <c r="BO26" s="9" t="s">
        <v>879</v>
      </c>
      <c r="BP26" s="9">
        <v>309837.78479818976</v>
      </c>
      <c r="BQ26" s="9" t="s">
        <v>131</v>
      </c>
      <c r="BR26" s="9">
        <v>309837.78479818976</v>
      </c>
      <c r="BS26" s="9">
        <v>523541.17442695104</v>
      </c>
      <c r="BT26" s="9">
        <v>250000</v>
      </c>
      <c r="BU26" s="9">
        <v>273541.17442695104</v>
      </c>
      <c r="BV26" s="9" t="s">
        <v>131</v>
      </c>
      <c r="BW26" s="9" t="s">
        <v>131</v>
      </c>
      <c r="BX26" s="9" t="s">
        <v>131</v>
      </c>
      <c r="BY26" s="9" t="s">
        <v>131</v>
      </c>
      <c r="BZ26" s="9" t="s">
        <v>131</v>
      </c>
      <c r="CA26" s="9" t="s">
        <v>131</v>
      </c>
      <c r="CB26" s="9" t="s">
        <v>131</v>
      </c>
      <c r="CC26" s="9" t="s">
        <v>131</v>
      </c>
      <c r="CD26" s="9" t="s">
        <v>131</v>
      </c>
      <c r="CE26" s="9">
        <v>280472.82314112072</v>
      </c>
      <c r="CF26" s="9" t="s">
        <v>131</v>
      </c>
      <c r="CG26" s="9">
        <v>280472.82314112072</v>
      </c>
      <c r="CH26" s="9" t="s">
        <v>131</v>
      </c>
      <c r="CI26" s="9" t="s">
        <v>131</v>
      </c>
      <c r="CJ26" s="9" t="s">
        <v>131</v>
      </c>
      <c r="CK26" s="9" t="s">
        <v>131</v>
      </c>
      <c r="CL26" s="9" t="s">
        <v>131</v>
      </c>
      <c r="CM26" s="9" t="s">
        <v>131</v>
      </c>
      <c r="CN26" s="9" t="s">
        <v>110</v>
      </c>
      <c r="CO26" s="9" t="s">
        <v>286</v>
      </c>
      <c r="CP26" s="9">
        <v>191834.6</v>
      </c>
      <c r="CQ26" s="9">
        <v>275088</v>
      </c>
      <c r="CR26" s="9">
        <v>1275.7</v>
      </c>
      <c r="CS26" s="9">
        <v>15</v>
      </c>
      <c r="CT26" s="9">
        <v>15</v>
      </c>
      <c r="CU26" s="9" t="s">
        <v>143</v>
      </c>
      <c r="CV26" s="9" t="s">
        <v>560</v>
      </c>
      <c r="CW26" s="9">
        <v>309837.8</v>
      </c>
      <c r="CX26" s="9"/>
      <c r="CY26" s="9">
        <v>224.3</v>
      </c>
      <c r="CZ26" s="9">
        <v>15</v>
      </c>
      <c r="DA26" s="9">
        <v>15</v>
      </c>
      <c r="DB26" s="9">
        <v>1500</v>
      </c>
      <c r="DC26" s="9" t="s">
        <v>25</v>
      </c>
      <c r="DD26" s="9">
        <v>309837.8</v>
      </c>
      <c r="DE26" s="9">
        <v>100.00000490637713</v>
      </c>
      <c r="DF26" s="9" t="s">
        <v>26</v>
      </c>
      <c r="DG26" s="9">
        <v>309837.8</v>
      </c>
      <c r="DH26" s="9">
        <v>113.26916346290015</v>
      </c>
      <c r="DI26" s="9" t="s">
        <v>31</v>
      </c>
      <c r="DJ26" s="9">
        <v>275088</v>
      </c>
      <c r="DK26" s="9">
        <v>98.080090940429073</v>
      </c>
      <c r="DL26" s="9" t="s">
        <v>137</v>
      </c>
      <c r="DM26" s="9" t="s">
        <v>330</v>
      </c>
      <c r="DN26" s="9">
        <v>88525.1</v>
      </c>
      <c r="DO26" s="9"/>
      <c r="DP26" s="9">
        <v>428.45</v>
      </c>
      <c r="DQ26" s="9">
        <v>37</v>
      </c>
      <c r="DR26" s="9" t="s">
        <v>140</v>
      </c>
      <c r="DS26" s="9" t="s">
        <v>25</v>
      </c>
      <c r="DT26" s="9">
        <v>309837.85000000003</v>
      </c>
      <c r="DU26" s="9">
        <v>100.00002104385375</v>
      </c>
      <c r="DV26" s="9" t="s">
        <v>26</v>
      </c>
      <c r="DW26" s="9">
        <v>309837.85000000003</v>
      </c>
      <c r="DX26" s="9">
        <v>113.26918174168401</v>
      </c>
      <c r="DY26" s="9" t="s">
        <v>31</v>
      </c>
      <c r="DZ26" s="9">
        <v>0</v>
      </c>
      <c r="EA26" s="9">
        <v>0</v>
      </c>
      <c r="EB26" s="9" t="s">
        <v>880</v>
      </c>
      <c r="EC26" s="9" t="s">
        <v>547</v>
      </c>
      <c r="ED26" s="9">
        <v>309837.8</v>
      </c>
      <c r="EE26" s="9"/>
      <c r="EF26" s="9">
        <v>604.20000000000005</v>
      </c>
      <c r="EG26" s="9">
        <v>37</v>
      </c>
      <c r="EH26" t="s">
        <v>140</v>
      </c>
      <c r="EI26" t="s">
        <v>25</v>
      </c>
      <c r="EJ26">
        <v>309837.8</v>
      </c>
      <c r="EK26">
        <v>100.00000490637713</v>
      </c>
      <c r="EL26" t="s">
        <v>26</v>
      </c>
      <c r="EM26">
        <v>309837.8</v>
      </c>
      <c r="EN26">
        <v>113.26916346290015</v>
      </c>
      <c r="EO26" t="s">
        <v>31</v>
      </c>
      <c r="EP26">
        <v>0</v>
      </c>
      <c r="EQ26">
        <v>0</v>
      </c>
    </row>
    <row r="27" spans="1:147">
      <c r="A27" s="9"/>
      <c r="B27" s="9" t="s">
        <v>218</v>
      </c>
      <c r="C27" s="9" t="s">
        <v>881</v>
      </c>
      <c r="D27" s="9"/>
      <c r="E27" s="9" t="s">
        <v>105</v>
      </c>
      <c r="F27" s="4">
        <v>35688</v>
      </c>
      <c r="G27" s="9"/>
      <c r="H27" s="10"/>
      <c r="I27" s="9"/>
      <c r="J27" s="9">
        <v>1</v>
      </c>
      <c r="K27" s="9" t="s">
        <v>107</v>
      </c>
      <c r="L27" s="9">
        <v>1</v>
      </c>
      <c r="M27" s="9"/>
      <c r="N27" s="9">
        <v>3</v>
      </c>
      <c r="O27" s="9"/>
      <c r="P27" s="10"/>
      <c r="Q27" s="10"/>
      <c r="R27" s="10">
        <v>2</v>
      </c>
      <c r="S27" s="9"/>
      <c r="T27" s="10" t="s">
        <v>121</v>
      </c>
      <c r="U27" s="9" t="s">
        <v>121</v>
      </c>
      <c r="V27" s="9">
        <v>350</v>
      </c>
      <c r="W27" s="10">
        <v>20</v>
      </c>
      <c r="X27" s="10">
        <v>10000</v>
      </c>
      <c r="Y27" s="10">
        <v>10</v>
      </c>
      <c r="Z27" s="10" t="s">
        <v>121</v>
      </c>
      <c r="AA27" s="10" t="s">
        <v>121</v>
      </c>
      <c r="AB27" s="9" t="s">
        <v>121</v>
      </c>
      <c r="AC27" s="9" t="s">
        <v>121</v>
      </c>
      <c r="AD27" s="9"/>
      <c r="AE27" s="9"/>
      <c r="AF27" s="9">
        <v>60000</v>
      </c>
      <c r="AG27" s="9"/>
      <c r="AH27" s="9"/>
      <c r="AI27" s="9">
        <v>15000</v>
      </c>
      <c r="AJ27" s="9"/>
      <c r="AK27" s="9"/>
      <c r="AL27" s="9"/>
      <c r="AM27" s="9"/>
      <c r="AN27" s="9"/>
      <c r="AO27" s="9"/>
      <c r="AP27" s="9"/>
      <c r="AQ27" s="9" t="s">
        <v>107</v>
      </c>
      <c r="AR27" s="9"/>
      <c r="AS27" s="9" t="s">
        <v>108</v>
      </c>
      <c r="AT27" s="9">
        <v>1500</v>
      </c>
      <c r="AU27" s="9">
        <v>800</v>
      </c>
      <c r="AV27" s="9">
        <v>6500</v>
      </c>
      <c r="AW27" s="10">
        <v>0</v>
      </c>
      <c r="AX27" s="9" t="s">
        <v>109</v>
      </c>
      <c r="AY27" s="9">
        <v>150</v>
      </c>
      <c r="AZ27" s="9">
        <v>65</v>
      </c>
      <c r="BA27" s="9">
        <v>99</v>
      </c>
      <c r="BB27" s="9">
        <v>21</v>
      </c>
      <c r="BC27" s="9">
        <v>6500</v>
      </c>
      <c r="BD27" s="9">
        <v>700</v>
      </c>
      <c r="BE27" s="9">
        <v>350</v>
      </c>
      <c r="BF27" s="9"/>
      <c r="BG27" s="9" t="s">
        <v>107</v>
      </c>
      <c r="BH27" s="9"/>
      <c r="BI27" s="9" t="s">
        <v>107</v>
      </c>
      <c r="BJ27" s="9" t="s">
        <v>130</v>
      </c>
      <c r="BK27" s="9" t="s">
        <v>130</v>
      </c>
      <c r="BL27" s="9"/>
      <c r="BM27" s="9"/>
      <c r="BN27" s="9" t="s">
        <v>130</v>
      </c>
      <c r="BO27" s="9" t="s">
        <v>130</v>
      </c>
      <c r="BP27" s="9">
        <v>114943.22467936642</v>
      </c>
      <c r="BQ27" s="9" t="s">
        <v>131</v>
      </c>
      <c r="BR27" s="9">
        <v>114943.22467936642</v>
      </c>
      <c r="BS27" s="9" t="s">
        <v>131</v>
      </c>
      <c r="BT27" s="9" t="s">
        <v>131</v>
      </c>
      <c r="BU27" s="9" t="s">
        <v>131</v>
      </c>
      <c r="BV27" s="9">
        <v>150239.27614713859</v>
      </c>
      <c r="BW27" s="9">
        <v>60000</v>
      </c>
      <c r="BX27" s="9">
        <v>90239.276147138589</v>
      </c>
      <c r="BY27" s="9" t="s">
        <v>131</v>
      </c>
      <c r="BZ27" s="9" t="s">
        <v>131</v>
      </c>
      <c r="CA27" s="9" t="s">
        <v>131</v>
      </c>
      <c r="CB27" s="9" t="s">
        <v>131</v>
      </c>
      <c r="CC27" s="9" t="s">
        <v>131</v>
      </c>
      <c r="CD27" s="9" t="s">
        <v>131</v>
      </c>
      <c r="CE27" s="9">
        <v>12528.734138437772</v>
      </c>
      <c r="CF27" s="9">
        <v>15000</v>
      </c>
      <c r="CG27" s="9" t="s">
        <v>148</v>
      </c>
      <c r="CH27" s="9" t="s">
        <v>131</v>
      </c>
      <c r="CI27" s="9" t="s">
        <v>131</v>
      </c>
      <c r="CJ27" s="9" t="s">
        <v>131</v>
      </c>
      <c r="CK27" s="9" t="s">
        <v>131</v>
      </c>
      <c r="CL27" s="9" t="s">
        <v>131</v>
      </c>
      <c r="CM27" s="9" t="s">
        <v>131</v>
      </c>
      <c r="CN27" s="9" t="s">
        <v>137</v>
      </c>
      <c r="CO27" s="9" t="s">
        <v>330</v>
      </c>
      <c r="CP27" s="9">
        <v>32840.9</v>
      </c>
      <c r="CQ27" s="9"/>
      <c r="CR27" s="9">
        <v>52.55</v>
      </c>
      <c r="CS27" s="9">
        <v>63</v>
      </c>
      <c r="CT27" s="9" t="s">
        <v>140</v>
      </c>
      <c r="CU27" s="9" t="s">
        <v>133</v>
      </c>
      <c r="CV27" s="9" t="s">
        <v>403</v>
      </c>
      <c r="CW27" s="9">
        <v>52.55</v>
      </c>
      <c r="CX27" s="9"/>
      <c r="CY27" s="9">
        <v>2.15</v>
      </c>
      <c r="CZ27" s="9">
        <v>63</v>
      </c>
      <c r="DA27" s="9" t="s">
        <v>140</v>
      </c>
      <c r="DB27" s="9">
        <v>54.699999999999996</v>
      </c>
      <c r="DC27" s="9" t="s">
        <v>25</v>
      </c>
      <c r="DD27" s="9">
        <v>114943.15000000001</v>
      </c>
      <c r="DE27" s="9">
        <v>99.999935029344599</v>
      </c>
      <c r="DF27" s="9" t="s">
        <v>31</v>
      </c>
      <c r="DG27" s="9">
        <v>0</v>
      </c>
      <c r="DH27" s="9">
        <v>0</v>
      </c>
      <c r="DI27" s="9" t="s">
        <v>27</v>
      </c>
      <c r="DJ27" s="9">
        <v>114943.15000000001</v>
      </c>
      <c r="DK27" s="9">
        <v>127.37596632821035</v>
      </c>
      <c r="DL27" s="9" t="s">
        <v>123</v>
      </c>
      <c r="DM27" s="9" t="s">
        <v>331</v>
      </c>
      <c r="DN27" s="9">
        <v>114943.2</v>
      </c>
      <c r="DO27" s="9"/>
      <c r="DP27" s="9">
        <v>11.6</v>
      </c>
      <c r="DQ27" s="9">
        <v>43</v>
      </c>
      <c r="DR27" s="9">
        <v>43</v>
      </c>
      <c r="DS27" s="9" t="s">
        <v>25</v>
      </c>
      <c r="DT27" s="9">
        <v>114943.2</v>
      </c>
      <c r="DU27" s="9">
        <v>99.999978529081218</v>
      </c>
      <c r="DV27" s="9" t="s">
        <v>31</v>
      </c>
      <c r="DW27" s="9">
        <v>0</v>
      </c>
      <c r="DX27" s="9">
        <v>0</v>
      </c>
      <c r="DY27" s="9" t="s">
        <v>27</v>
      </c>
      <c r="DZ27" s="9">
        <v>114943.2</v>
      </c>
      <c r="EA27" s="9">
        <v>127.37602173645621</v>
      </c>
      <c r="EB27" s="9" t="s">
        <v>132</v>
      </c>
      <c r="EC27" s="9" t="s">
        <v>332</v>
      </c>
      <c r="ED27" s="9">
        <v>114943.2</v>
      </c>
      <c r="EE27" s="9"/>
      <c r="EF27" s="9">
        <v>6.9</v>
      </c>
      <c r="EG27" s="9">
        <v>5</v>
      </c>
      <c r="EH27">
        <v>5</v>
      </c>
      <c r="EI27" t="s">
        <v>25</v>
      </c>
      <c r="EJ27">
        <v>114943.2</v>
      </c>
      <c r="EK27">
        <v>99.999978529081218</v>
      </c>
      <c r="EL27" t="s">
        <v>31</v>
      </c>
      <c r="EM27">
        <v>0</v>
      </c>
      <c r="EN27">
        <v>0</v>
      </c>
      <c r="EO27" t="s">
        <v>27</v>
      </c>
      <c r="EP27">
        <v>114943.2</v>
      </c>
      <c r="EQ27">
        <v>127.37602173645621</v>
      </c>
    </row>
    <row r="28" spans="1:147">
      <c r="A28" s="9"/>
      <c r="B28" s="9" t="s">
        <v>695</v>
      </c>
      <c r="C28" s="9" t="s">
        <v>882</v>
      </c>
      <c r="D28" s="9"/>
      <c r="E28" s="9" t="s">
        <v>105</v>
      </c>
      <c r="F28" s="4">
        <v>26090</v>
      </c>
      <c r="G28" s="9"/>
      <c r="H28" s="10">
        <v>1</v>
      </c>
      <c r="I28" s="10"/>
      <c r="J28" s="9">
        <v>1</v>
      </c>
      <c r="K28" s="9" t="s">
        <v>106</v>
      </c>
      <c r="L28" s="9">
        <v>1</v>
      </c>
      <c r="M28" s="9">
        <v>3</v>
      </c>
      <c r="N28" s="9"/>
      <c r="O28" s="9"/>
      <c r="P28" s="9"/>
      <c r="Q28" s="10"/>
      <c r="R28" s="10">
        <v>2</v>
      </c>
      <c r="S28" s="10"/>
      <c r="T28" s="9">
        <v>1000</v>
      </c>
      <c r="U28" s="9" t="s">
        <v>121</v>
      </c>
      <c r="V28" s="9">
        <v>1000</v>
      </c>
      <c r="W28" s="9">
        <v>20</v>
      </c>
      <c r="X28" s="10">
        <v>500000</v>
      </c>
      <c r="Y28" s="10">
        <v>10</v>
      </c>
      <c r="Z28" s="10" t="s">
        <v>121</v>
      </c>
      <c r="AA28" s="10" t="s">
        <v>121</v>
      </c>
      <c r="AB28" s="10" t="s">
        <v>121</v>
      </c>
      <c r="AC28" s="10" t="s">
        <v>121</v>
      </c>
      <c r="AD28" s="9"/>
      <c r="AE28" s="9"/>
      <c r="AF28" s="9"/>
      <c r="AG28" s="9"/>
      <c r="AH28" s="9"/>
      <c r="AI28" s="10"/>
      <c r="AJ28" s="9"/>
      <c r="AK28" s="9"/>
      <c r="AL28" s="9"/>
      <c r="AM28" s="10"/>
      <c r="AN28" s="9"/>
      <c r="AO28" s="9"/>
      <c r="AP28" s="9"/>
      <c r="AQ28" s="9" t="s">
        <v>107</v>
      </c>
      <c r="AR28" s="9"/>
      <c r="AS28" s="9" t="s">
        <v>108</v>
      </c>
      <c r="AT28" s="9">
        <v>8000</v>
      </c>
      <c r="AU28" s="9">
        <v>2000</v>
      </c>
      <c r="AV28" s="9">
        <v>30000</v>
      </c>
      <c r="AW28" s="10">
        <v>0</v>
      </c>
      <c r="AX28" s="9" t="s">
        <v>109</v>
      </c>
      <c r="AY28" s="9">
        <v>250</v>
      </c>
      <c r="AZ28" s="9">
        <v>40</v>
      </c>
      <c r="BA28" s="9">
        <v>40</v>
      </c>
      <c r="BB28" s="9">
        <v>47</v>
      </c>
      <c r="BC28" s="9">
        <v>30000</v>
      </c>
      <c r="BD28" s="9">
        <v>6000</v>
      </c>
      <c r="BE28" s="9">
        <v>3000</v>
      </c>
      <c r="BF28" s="9"/>
      <c r="BG28" s="9"/>
      <c r="BH28" s="9"/>
      <c r="BI28" s="9"/>
      <c r="BJ28" s="9" t="s">
        <v>130</v>
      </c>
      <c r="BK28" s="9" t="s">
        <v>130</v>
      </c>
      <c r="BL28" s="9"/>
      <c r="BM28" s="9" t="s">
        <v>130</v>
      </c>
      <c r="BN28" s="9" t="s">
        <v>130</v>
      </c>
      <c r="BO28" s="9"/>
      <c r="BP28" s="9">
        <v>609675.56959637953</v>
      </c>
      <c r="BQ28" s="9" t="s">
        <v>131</v>
      </c>
      <c r="BR28" s="9">
        <v>609675.56959637953</v>
      </c>
      <c r="BS28" s="9">
        <v>523541.17442695104</v>
      </c>
      <c r="BT28" s="9" t="s">
        <v>131</v>
      </c>
      <c r="BU28" s="9">
        <v>523541.17442695104</v>
      </c>
      <c r="BV28" s="9" t="s">
        <v>131</v>
      </c>
      <c r="BW28" s="9" t="s">
        <v>131</v>
      </c>
      <c r="BX28" s="9" t="s">
        <v>131</v>
      </c>
      <c r="BY28" s="9" t="s">
        <v>131</v>
      </c>
      <c r="BZ28" s="9" t="s">
        <v>131</v>
      </c>
      <c r="CA28" s="9" t="s">
        <v>131</v>
      </c>
      <c r="CB28" s="9" t="s">
        <v>131</v>
      </c>
      <c r="CC28" s="9" t="s">
        <v>131</v>
      </c>
      <c r="CD28" s="9" t="s">
        <v>131</v>
      </c>
      <c r="CE28" s="9">
        <v>626436.70692188863</v>
      </c>
      <c r="CF28" s="9" t="s">
        <v>131</v>
      </c>
      <c r="CG28" s="9">
        <v>626436.70692188863</v>
      </c>
      <c r="CH28" s="9" t="s">
        <v>131</v>
      </c>
      <c r="CI28" s="9" t="s">
        <v>131</v>
      </c>
      <c r="CJ28" s="9" t="s">
        <v>131</v>
      </c>
      <c r="CK28" s="9" t="s">
        <v>131</v>
      </c>
      <c r="CL28" s="9" t="s">
        <v>131</v>
      </c>
      <c r="CM28" s="9" t="s">
        <v>131</v>
      </c>
      <c r="CN28" s="9" t="s">
        <v>115</v>
      </c>
      <c r="CO28" s="9" t="s">
        <v>333</v>
      </c>
      <c r="CP28" s="9">
        <v>467412.05</v>
      </c>
      <c r="CQ28" s="9"/>
      <c r="CR28" s="9">
        <v>250</v>
      </c>
      <c r="CS28" s="9">
        <v>35</v>
      </c>
      <c r="CT28" s="9">
        <v>35</v>
      </c>
      <c r="CU28" s="9"/>
      <c r="CV28" s="9"/>
      <c r="CW28" s="9"/>
      <c r="CX28" s="9"/>
      <c r="CY28" s="9"/>
      <c r="CZ28" s="9"/>
      <c r="DA28" s="9"/>
      <c r="DB28" s="9">
        <v>250</v>
      </c>
      <c r="DC28" s="9" t="s">
        <v>25</v>
      </c>
      <c r="DD28" s="9">
        <v>467412.05</v>
      </c>
      <c r="DE28" s="9">
        <v>76.665701121899716</v>
      </c>
      <c r="DF28" s="9" t="s">
        <v>31</v>
      </c>
      <c r="DG28" s="9">
        <v>0</v>
      </c>
      <c r="DH28" s="9">
        <v>0</v>
      </c>
      <c r="DI28" s="9" t="s">
        <v>26</v>
      </c>
      <c r="DJ28" s="9">
        <v>467412.05</v>
      </c>
      <c r="DK28" s="9">
        <v>89.278947450811685</v>
      </c>
      <c r="DL28" s="9" t="s">
        <v>123</v>
      </c>
      <c r="DM28" s="9" t="s">
        <v>331</v>
      </c>
      <c r="DN28" s="9">
        <v>400000</v>
      </c>
      <c r="DO28" s="9"/>
      <c r="DP28" s="9">
        <v>58.2</v>
      </c>
      <c r="DQ28" s="9">
        <v>17</v>
      </c>
      <c r="DR28" s="9">
        <v>17</v>
      </c>
      <c r="DS28" s="9" t="s">
        <v>25</v>
      </c>
      <c r="DT28" s="9">
        <v>400000</v>
      </c>
      <c r="DU28" s="9">
        <v>65.608664664849542</v>
      </c>
      <c r="DV28" s="9" t="s">
        <v>31</v>
      </c>
      <c r="DW28" s="9">
        <v>0</v>
      </c>
      <c r="DX28" s="9">
        <v>0</v>
      </c>
      <c r="DY28" s="9" t="s">
        <v>26</v>
      </c>
      <c r="DZ28" s="9">
        <v>400000</v>
      </c>
      <c r="EA28" s="9">
        <v>76.402777763912326</v>
      </c>
      <c r="EB28" s="9" t="s">
        <v>132</v>
      </c>
      <c r="EC28" s="9" t="s">
        <v>332</v>
      </c>
      <c r="ED28" s="9">
        <v>400000</v>
      </c>
      <c r="EE28" s="9"/>
      <c r="EF28" s="9">
        <v>45.75</v>
      </c>
      <c r="EG28" s="9">
        <v>5</v>
      </c>
      <c r="EH28">
        <v>5</v>
      </c>
      <c r="EI28" t="s">
        <v>25</v>
      </c>
      <c r="EJ28">
        <v>400000</v>
      </c>
      <c r="EK28">
        <v>65.608664664849542</v>
      </c>
      <c r="EL28" t="s">
        <v>31</v>
      </c>
      <c r="EM28">
        <v>0</v>
      </c>
      <c r="EN28">
        <v>0</v>
      </c>
      <c r="EO28" t="s">
        <v>26</v>
      </c>
      <c r="EP28">
        <v>400000</v>
      </c>
      <c r="EQ28">
        <v>76.402777763912326</v>
      </c>
    </row>
    <row r="29" spans="1:147">
      <c r="A29" s="9"/>
      <c r="B29" s="9" t="s">
        <v>220</v>
      </c>
      <c r="C29" s="9" t="s">
        <v>877</v>
      </c>
      <c r="D29" s="9"/>
      <c r="E29" s="9" t="s">
        <v>105</v>
      </c>
      <c r="F29" s="4">
        <v>26151</v>
      </c>
      <c r="G29" s="9"/>
      <c r="H29" s="9">
        <v>1</v>
      </c>
      <c r="I29" s="10"/>
      <c r="J29" s="9">
        <v>1</v>
      </c>
      <c r="K29" s="9" t="s">
        <v>106</v>
      </c>
      <c r="L29" s="9">
        <v>1</v>
      </c>
      <c r="M29" s="10">
        <v>3</v>
      </c>
      <c r="N29" s="10"/>
      <c r="O29" s="9"/>
      <c r="P29" s="9"/>
      <c r="Q29" s="10"/>
      <c r="R29" s="9">
        <v>2</v>
      </c>
      <c r="S29" s="9"/>
      <c r="T29" s="9">
        <v>1000</v>
      </c>
      <c r="U29" s="9" t="s">
        <v>121</v>
      </c>
      <c r="V29" s="9">
        <v>1000</v>
      </c>
      <c r="W29" s="9">
        <v>20</v>
      </c>
      <c r="X29" s="9">
        <v>500000</v>
      </c>
      <c r="Y29" s="9">
        <v>10</v>
      </c>
      <c r="Z29" s="10" t="s">
        <v>121</v>
      </c>
      <c r="AA29" s="10" t="s">
        <v>121</v>
      </c>
      <c r="AB29" s="9" t="s">
        <v>121</v>
      </c>
      <c r="AC29" s="9" t="s">
        <v>121</v>
      </c>
      <c r="AD29" s="9"/>
      <c r="AE29" s="10"/>
      <c r="AF29" s="9"/>
      <c r="AG29" s="9"/>
      <c r="AH29" s="9"/>
      <c r="AI29" s="9"/>
      <c r="AJ29" s="9"/>
      <c r="AK29" s="9"/>
      <c r="AL29" s="9"/>
      <c r="AM29" s="9"/>
      <c r="AN29" s="9"/>
      <c r="AO29" s="9"/>
      <c r="AP29" s="9"/>
      <c r="AQ29" s="9" t="s">
        <v>107</v>
      </c>
      <c r="AR29" s="9"/>
      <c r="AS29" s="9" t="s">
        <v>108</v>
      </c>
      <c r="AT29" s="9">
        <v>8000</v>
      </c>
      <c r="AU29" s="9">
        <v>2000</v>
      </c>
      <c r="AV29" s="9">
        <v>200000</v>
      </c>
      <c r="AW29" s="10">
        <v>0</v>
      </c>
      <c r="AX29" s="9" t="s">
        <v>109</v>
      </c>
      <c r="AY29" s="9">
        <v>380</v>
      </c>
      <c r="AZ29" s="9">
        <v>40</v>
      </c>
      <c r="BA29" s="9">
        <v>40</v>
      </c>
      <c r="BB29" s="9">
        <v>47</v>
      </c>
      <c r="BC29" s="9">
        <v>0</v>
      </c>
      <c r="BD29" s="9">
        <v>6000</v>
      </c>
      <c r="BE29" s="9">
        <v>3000</v>
      </c>
      <c r="BF29" s="9"/>
      <c r="BG29" s="9"/>
      <c r="BH29" s="9"/>
      <c r="BI29" s="9"/>
      <c r="BJ29" s="9" t="s">
        <v>130</v>
      </c>
      <c r="BK29" s="9" t="s">
        <v>130</v>
      </c>
      <c r="BL29" s="9"/>
      <c r="BM29" s="9" t="s">
        <v>130</v>
      </c>
      <c r="BN29" s="9" t="s">
        <v>130</v>
      </c>
      <c r="BO29" s="9"/>
      <c r="BP29" s="9">
        <v>609675.56959637953</v>
      </c>
      <c r="BQ29" s="9" t="s">
        <v>131</v>
      </c>
      <c r="BR29" s="9">
        <v>609675.56959637953</v>
      </c>
      <c r="BS29" s="9">
        <v>523541.17442695104</v>
      </c>
      <c r="BT29" s="9" t="s">
        <v>131</v>
      </c>
      <c r="BU29" s="9">
        <v>523541.17442695104</v>
      </c>
      <c r="BV29" s="9" t="s">
        <v>131</v>
      </c>
      <c r="BW29" s="9" t="s">
        <v>131</v>
      </c>
      <c r="BX29" s="9" t="s">
        <v>131</v>
      </c>
      <c r="BY29" s="9" t="s">
        <v>131</v>
      </c>
      <c r="BZ29" s="9" t="s">
        <v>131</v>
      </c>
      <c r="CA29" s="9" t="s">
        <v>131</v>
      </c>
      <c r="CB29" s="9" t="s">
        <v>131</v>
      </c>
      <c r="CC29" s="9" t="s">
        <v>131</v>
      </c>
      <c r="CD29" s="9" t="s">
        <v>131</v>
      </c>
      <c r="CE29" s="9">
        <v>626436.70692188863</v>
      </c>
      <c r="CF29" s="9" t="s">
        <v>131</v>
      </c>
      <c r="CG29" s="9">
        <v>626436.70692188863</v>
      </c>
      <c r="CH29" s="9" t="s">
        <v>131</v>
      </c>
      <c r="CI29" s="9" t="s">
        <v>131</v>
      </c>
      <c r="CJ29" s="9" t="s">
        <v>131</v>
      </c>
      <c r="CK29" s="9" t="s">
        <v>131</v>
      </c>
      <c r="CL29" s="9" t="s">
        <v>131</v>
      </c>
      <c r="CM29" s="9" t="s">
        <v>131</v>
      </c>
      <c r="CN29" s="9" t="s">
        <v>115</v>
      </c>
      <c r="CO29" s="9" t="s">
        <v>333</v>
      </c>
      <c r="CP29" s="9">
        <v>426772.9</v>
      </c>
      <c r="CQ29" s="9"/>
      <c r="CR29" s="9">
        <v>228.25</v>
      </c>
      <c r="CS29" s="9">
        <v>35</v>
      </c>
      <c r="CT29" s="9">
        <v>35</v>
      </c>
      <c r="CU29" s="9" t="s">
        <v>110</v>
      </c>
      <c r="CV29" s="9" t="s">
        <v>286</v>
      </c>
      <c r="CW29" s="9">
        <v>15235.95</v>
      </c>
      <c r="CX29" s="9">
        <v>19416</v>
      </c>
      <c r="CY29" s="9">
        <v>151.75</v>
      </c>
      <c r="CZ29" s="9">
        <v>10</v>
      </c>
      <c r="DA29" s="9">
        <v>10</v>
      </c>
      <c r="DB29" s="9">
        <v>380</v>
      </c>
      <c r="DC29" s="9" t="s">
        <v>25</v>
      </c>
      <c r="DD29" s="9">
        <v>426772.9</v>
      </c>
      <c r="DE29" s="9">
        <v>70.00000021036341</v>
      </c>
      <c r="DF29" s="9" t="s">
        <v>31</v>
      </c>
      <c r="DG29" s="9">
        <v>19416</v>
      </c>
      <c r="DH29" s="9">
        <v>3.0994352319173744</v>
      </c>
      <c r="DI29" s="9" t="s">
        <v>26</v>
      </c>
      <c r="DJ29" s="9">
        <v>426772.9</v>
      </c>
      <c r="DK29" s="9">
        <v>81.51658758590095</v>
      </c>
      <c r="DL29" s="9" t="s">
        <v>123</v>
      </c>
      <c r="DM29" s="9" t="s">
        <v>331</v>
      </c>
      <c r="DN29" s="9">
        <v>400000</v>
      </c>
      <c r="DO29" s="9"/>
      <c r="DP29" s="9">
        <v>58.2</v>
      </c>
      <c r="DQ29" s="9">
        <v>17</v>
      </c>
      <c r="DR29" s="9">
        <v>17</v>
      </c>
      <c r="DS29" s="9" t="s">
        <v>25</v>
      </c>
      <c r="DT29" s="9">
        <v>400000</v>
      </c>
      <c r="DU29" s="9">
        <v>65.608664664849542</v>
      </c>
      <c r="DV29" s="9" t="s">
        <v>31</v>
      </c>
      <c r="DW29" s="9">
        <v>0</v>
      </c>
      <c r="DX29" s="9">
        <v>0</v>
      </c>
      <c r="DY29" s="9" t="s">
        <v>26</v>
      </c>
      <c r="DZ29" s="9">
        <v>400000</v>
      </c>
      <c r="EA29" s="9">
        <v>76.402777763912326</v>
      </c>
      <c r="EB29" s="9" t="s">
        <v>132</v>
      </c>
      <c r="EC29" s="9" t="s">
        <v>332</v>
      </c>
      <c r="ED29" s="9">
        <v>400000</v>
      </c>
      <c r="EE29" s="9"/>
      <c r="EF29" s="9">
        <v>45.75</v>
      </c>
      <c r="EG29" s="9">
        <v>5</v>
      </c>
      <c r="EH29">
        <v>5</v>
      </c>
      <c r="EI29" t="s">
        <v>25</v>
      </c>
      <c r="EJ29">
        <v>400000</v>
      </c>
      <c r="EK29">
        <v>65.608664664849542</v>
      </c>
      <c r="EL29" t="s">
        <v>31</v>
      </c>
      <c r="EM29">
        <v>0</v>
      </c>
      <c r="EN29">
        <v>0</v>
      </c>
      <c r="EO29" t="s">
        <v>26</v>
      </c>
      <c r="EP29">
        <v>400000</v>
      </c>
      <c r="EQ29">
        <v>76.402777763912326</v>
      </c>
    </row>
    <row r="30" spans="1:147">
      <c r="A30" s="9"/>
      <c r="B30" s="9" t="s">
        <v>156</v>
      </c>
      <c r="C30" s="9" t="s">
        <v>549</v>
      </c>
      <c r="D30" s="9"/>
      <c r="E30" s="9" t="s">
        <v>105</v>
      </c>
      <c r="F30" s="4">
        <v>30310</v>
      </c>
      <c r="G30" s="9"/>
      <c r="H30" s="9">
        <v>1</v>
      </c>
      <c r="I30" s="10"/>
      <c r="J30" s="9"/>
      <c r="K30" s="9" t="s">
        <v>106</v>
      </c>
      <c r="L30" s="9"/>
      <c r="M30" s="9"/>
      <c r="N30" s="10"/>
      <c r="O30" s="9">
        <v>1</v>
      </c>
      <c r="P30" s="10"/>
      <c r="Q30" s="9"/>
      <c r="R30" s="9"/>
      <c r="S30" s="10"/>
      <c r="T30" s="9" t="s">
        <v>121</v>
      </c>
      <c r="U30" s="9" t="s">
        <v>121</v>
      </c>
      <c r="V30" s="9" t="s">
        <v>121</v>
      </c>
      <c r="W30" s="10">
        <v>10</v>
      </c>
      <c r="X30" s="9" t="s">
        <v>121</v>
      </c>
      <c r="Y30" s="9" t="s">
        <v>121</v>
      </c>
      <c r="Z30" s="9" t="s">
        <v>121</v>
      </c>
      <c r="AA30" s="9" t="s">
        <v>121</v>
      </c>
      <c r="AB30" s="10" t="s">
        <v>121</v>
      </c>
      <c r="AC30" s="10" t="s">
        <v>121</v>
      </c>
      <c r="AD30" s="9"/>
      <c r="AE30" s="9"/>
      <c r="AF30" s="9"/>
      <c r="AG30" s="9"/>
      <c r="AH30" s="9"/>
      <c r="AI30" s="9"/>
      <c r="AJ30" s="9"/>
      <c r="AK30" s="9"/>
      <c r="AL30" s="9"/>
      <c r="AM30" s="9"/>
      <c r="AN30" s="9"/>
      <c r="AO30" s="9"/>
      <c r="AP30" s="9"/>
      <c r="AQ30" s="9" t="s">
        <v>107</v>
      </c>
      <c r="AR30" s="9"/>
      <c r="AS30" s="9" t="s">
        <v>122</v>
      </c>
      <c r="AT30" s="9">
        <v>8000</v>
      </c>
      <c r="AU30" s="9">
        <v>3000</v>
      </c>
      <c r="AV30" s="9">
        <v>100000</v>
      </c>
      <c r="AW30" s="10">
        <v>0</v>
      </c>
      <c r="AX30" s="9" t="s">
        <v>109</v>
      </c>
      <c r="AY30" s="9"/>
      <c r="AZ30" s="9">
        <v>48</v>
      </c>
      <c r="BA30" s="9"/>
      <c r="BB30" s="9">
        <v>36</v>
      </c>
      <c r="BC30" s="9">
        <v>100000</v>
      </c>
      <c r="BD30" s="9">
        <v>5000</v>
      </c>
      <c r="BE30" s="9">
        <v>1250</v>
      </c>
      <c r="BF30" s="9" t="s">
        <v>130</v>
      </c>
      <c r="BG30" s="9" t="s">
        <v>879</v>
      </c>
      <c r="BH30" s="9" t="s">
        <v>879</v>
      </c>
      <c r="BI30" s="9" t="s">
        <v>879</v>
      </c>
      <c r="BJ30" s="9" t="s">
        <v>130</v>
      </c>
      <c r="BK30" s="9" t="s">
        <v>130</v>
      </c>
      <c r="BL30" s="9" t="s">
        <v>130</v>
      </c>
      <c r="BM30" s="9" t="s">
        <v>130</v>
      </c>
      <c r="BN30" s="9" t="s">
        <v>130</v>
      </c>
      <c r="BO30" s="9" t="s">
        <v>130</v>
      </c>
      <c r="BP30" s="9" t="s">
        <v>131</v>
      </c>
      <c r="BQ30" s="9" t="s">
        <v>131</v>
      </c>
      <c r="BR30" s="9" t="s">
        <v>131</v>
      </c>
      <c r="BS30" s="9" t="s">
        <v>131</v>
      </c>
      <c r="BT30" s="9" t="s">
        <v>131</v>
      </c>
      <c r="BU30" s="9" t="s">
        <v>131</v>
      </c>
      <c r="BV30" s="9" t="s">
        <v>131</v>
      </c>
      <c r="BW30" s="9" t="s">
        <v>131</v>
      </c>
      <c r="BX30" s="9" t="s">
        <v>131</v>
      </c>
      <c r="BY30" s="9">
        <v>288397.28555176978</v>
      </c>
      <c r="BZ30" s="9" t="s">
        <v>131</v>
      </c>
      <c r="CA30" s="9">
        <v>288397.28555176978</v>
      </c>
      <c r="CB30" s="9" t="s">
        <v>131</v>
      </c>
      <c r="CC30" s="9" t="s">
        <v>131</v>
      </c>
      <c r="CD30" s="9" t="s">
        <v>131</v>
      </c>
      <c r="CE30" s="9" t="s">
        <v>131</v>
      </c>
      <c r="CF30" s="9" t="s">
        <v>131</v>
      </c>
      <c r="CG30" s="9" t="s">
        <v>131</v>
      </c>
      <c r="CH30" s="9" t="s">
        <v>131</v>
      </c>
      <c r="CI30" s="9" t="s">
        <v>131</v>
      </c>
      <c r="CJ30" s="9" t="s">
        <v>131</v>
      </c>
      <c r="CK30" s="9" t="s">
        <v>131</v>
      </c>
      <c r="CL30" s="9" t="s">
        <v>131</v>
      </c>
      <c r="CM30" s="9" t="s">
        <v>131</v>
      </c>
      <c r="CN30" s="9" t="s">
        <v>137</v>
      </c>
      <c r="CO30" s="9" t="s">
        <v>330</v>
      </c>
      <c r="CP30" s="9">
        <v>92399.2</v>
      </c>
      <c r="CQ30" s="9"/>
      <c r="CR30" s="9">
        <v>255.95</v>
      </c>
      <c r="CS30" s="9">
        <v>48</v>
      </c>
      <c r="CT30" s="9" t="s">
        <v>140</v>
      </c>
      <c r="CU30" s="9" t="s">
        <v>136</v>
      </c>
      <c r="CV30" s="9" t="s">
        <v>552</v>
      </c>
      <c r="CW30" s="9">
        <v>82399</v>
      </c>
      <c r="CX30" s="9"/>
      <c r="CY30" s="9">
        <v>120.7</v>
      </c>
      <c r="CZ30" s="9">
        <v>48</v>
      </c>
      <c r="DA30" s="9" t="s">
        <v>140</v>
      </c>
      <c r="DB30" s="9">
        <v>376.65</v>
      </c>
      <c r="DC30" s="9" t="s">
        <v>28</v>
      </c>
      <c r="DD30" s="9">
        <v>288396.5</v>
      </c>
      <c r="DE30" s="9">
        <v>99.999727614714445</v>
      </c>
      <c r="DF30" s="9" t="s">
        <v>130</v>
      </c>
      <c r="DG30" s="9"/>
      <c r="DH30" s="9"/>
      <c r="DI30" s="9" t="s">
        <v>130</v>
      </c>
      <c r="DJ30" s="9"/>
      <c r="DK30" s="9"/>
      <c r="DL30" s="9"/>
      <c r="DM30" s="9"/>
      <c r="DN30" s="9"/>
      <c r="DO30" s="9"/>
      <c r="DP30" s="9"/>
      <c r="DQ30" s="9" t="s">
        <v>130</v>
      </c>
      <c r="DR30" s="9" t="s">
        <v>130</v>
      </c>
      <c r="DS30" s="9"/>
      <c r="DT30" s="9"/>
      <c r="DU30" s="9"/>
      <c r="DV30" s="9" t="s">
        <v>130</v>
      </c>
      <c r="DW30" s="9"/>
      <c r="DX30" s="9"/>
      <c r="DY30" s="9" t="s">
        <v>130</v>
      </c>
      <c r="DZ30" s="9"/>
      <c r="EA30" s="9"/>
      <c r="EB30" s="9"/>
      <c r="EC30" s="9"/>
      <c r="ED30" s="9"/>
      <c r="EE30" s="9"/>
      <c r="EF30" s="9"/>
      <c r="EG30" s="9" t="s">
        <v>130</v>
      </c>
      <c r="EH30" t="s">
        <v>130</v>
      </c>
      <c r="EL30" t="s">
        <v>130</v>
      </c>
      <c r="EO30" t="s">
        <v>130</v>
      </c>
    </row>
    <row r="31" spans="1:147">
      <c r="A31" s="9"/>
      <c r="B31" s="9" t="s">
        <v>767</v>
      </c>
      <c r="C31" s="9" t="s">
        <v>382</v>
      </c>
      <c r="D31" s="9"/>
      <c r="E31" s="9" t="s">
        <v>117</v>
      </c>
      <c r="F31" s="4">
        <v>25752</v>
      </c>
      <c r="G31" s="9">
        <v>1</v>
      </c>
      <c r="H31" s="10"/>
      <c r="I31" s="9"/>
      <c r="J31" s="10"/>
      <c r="K31" s="9" t="s">
        <v>107</v>
      </c>
      <c r="L31" s="9"/>
      <c r="M31" s="9"/>
      <c r="N31" s="10">
        <v>1</v>
      </c>
      <c r="O31" s="9"/>
      <c r="P31" s="10"/>
      <c r="Q31" s="10"/>
      <c r="R31" s="9">
        <v>3</v>
      </c>
      <c r="S31" s="9">
        <v>2</v>
      </c>
      <c r="T31" s="9" t="s">
        <v>121</v>
      </c>
      <c r="U31" s="9" t="s">
        <v>121</v>
      </c>
      <c r="V31" s="9" t="s">
        <v>121</v>
      </c>
      <c r="W31" s="10" t="s">
        <v>121</v>
      </c>
      <c r="X31" s="9">
        <v>20000</v>
      </c>
      <c r="Y31" s="9">
        <v>5</v>
      </c>
      <c r="Z31" s="10" t="s">
        <v>121</v>
      </c>
      <c r="AA31" s="10" t="s">
        <v>121</v>
      </c>
      <c r="AB31" s="9">
        <v>18</v>
      </c>
      <c r="AC31" s="9">
        <v>50000</v>
      </c>
      <c r="AD31" s="9"/>
      <c r="AE31" s="9"/>
      <c r="AF31" s="9">
        <v>150000</v>
      </c>
      <c r="AG31" s="9"/>
      <c r="AH31" s="9"/>
      <c r="AI31" s="9">
        <v>15000</v>
      </c>
      <c r="AJ31" s="9"/>
      <c r="AK31" s="9"/>
      <c r="AL31" s="9"/>
      <c r="AM31" s="9"/>
      <c r="AN31" s="9"/>
      <c r="AO31" s="9"/>
      <c r="AP31" s="9">
        <v>40000</v>
      </c>
      <c r="AQ31" s="9" t="s">
        <v>107</v>
      </c>
      <c r="AR31" s="9"/>
      <c r="AS31" s="9" t="s">
        <v>108</v>
      </c>
      <c r="AT31" s="9">
        <v>8500</v>
      </c>
      <c r="AU31" s="9">
        <v>4000</v>
      </c>
      <c r="AV31" s="9">
        <v>100000</v>
      </c>
      <c r="AW31" s="10">
        <v>30000</v>
      </c>
      <c r="AX31" s="9" t="s">
        <v>109</v>
      </c>
      <c r="AY31" s="9"/>
      <c r="AZ31" s="9">
        <v>36</v>
      </c>
      <c r="BA31" s="9">
        <v>50</v>
      </c>
      <c r="BB31" s="9">
        <v>48</v>
      </c>
      <c r="BC31" s="9">
        <v>70000</v>
      </c>
      <c r="BD31" s="9">
        <v>4500</v>
      </c>
      <c r="BE31" s="9">
        <v>2250</v>
      </c>
      <c r="BF31" s="9" t="s">
        <v>879</v>
      </c>
      <c r="BG31" s="9" t="s">
        <v>879</v>
      </c>
      <c r="BH31" s="9" t="s">
        <v>879</v>
      </c>
      <c r="BI31" s="9" t="s">
        <v>879</v>
      </c>
      <c r="BJ31" s="9" t="s">
        <v>130</v>
      </c>
      <c r="BK31" s="9" t="s">
        <v>130</v>
      </c>
      <c r="BL31" s="9" t="s">
        <v>130</v>
      </c>
      <c r="BM31" s="9" t="s">
        <v>130</v>
      </c>
      <c r="BN31" s="9" t="s">
        <v>130</v>
      </c>
      <c r="BO31" s="9" t="s">
        <v>130</v>
      </c>
      <c r="BP31" s="9" t="s">
        <v>131</v>
      </c>
      <c r="BQ31" s="9" t="s">
        <v>131</v>
      </c>
      <c r="BR31" s="9" t="s">
        <v>131</v>
      </c>
      <c r="BS31" s="9" t="s">
        <v>131</v>
      </c>
      <c r="BT31" s="9" t="s">
        <v>131</v>
      </c>
      <c r="BU31" s="9" t="s">
        <v>131</v>
      </c>
      <c r="BV31" s="9">
        <v>351196.38073569303</v>
      </c>
      <c r="BW31" s="9">
        <v>150000</v>
      </c>
      <c r="BX31" s="9">
        <v>201196.38073569303</v>
      </c>
      <c r="BY31" s="9" t="s">
        <v>131</v>
      </c>
      <c r="BZ31" s="9" t="s">
        <v>131</v>
      </c>
      <c r="CA31" s="9" t="s">
        <v>131</v>
      </c>
      <c r="CB31" s="9" t="s">
        <v>131</v>
      </c>
      <c r="CC31" s="9" t="s">
        <v>131</v>
      </c>
      <c r="CD31" s="9" t="s">
        <v>131</v>
      </c>
      <c r="CE31" s="9">
        <v>22386.365616989082</v>
      </c>
      <c r="CF31" s="9">
        <v>15000</v>
      </c>
      <c r="CG31" s="9">
        <v>7386.3656169890819</v>
      </c>
      <c r="CH31" s="9" t="s">
        <v>131</v>
      </c>
      <c r="CI31" s="9" t="s">
        <v>131</v>
      </c>
      <c r="CJ31" s="9" t="s">
        <v>131</v>
      </c>
      <c r="CK31" s="9">
        <v>51140</v>
      </c>
      <c r="CL31" s="9">
        <v>40000</v>
      </c>
      <c r="CM31" s="9">
        <v>11140</v>
      </c>
      <c r="CN31" s="9" t="s">
        <v>123</v>
      </c>
      <c r="CO31" s="9" t="s">
        <v>331</v>
      </c>
      <c r="CP31" s="9">
        <v>201196.4</v>
      </c>
      <c r="CQ31" s="9"/>
      <c r="CR31" s="9">
        <v>85</v>
      </c>
      <c r="CS31" s="9">
        <v>16</v>
      </c>
      <c r="CT31" s="9">
        <v>16</v>
      </c>
      <c r="CU31" s="9" t="s">
        <v>883</v>
      </c>
      <c r="CV31" s="9" t="s">
        <v>884</v>
      </c>
      <c r="CW31" s="9">
        <v>201196.4</v>
      </c>
      <c r="CX31" s="9"/>
      <c r="CY31" s="9">
        <v>146.44999999999999</v>
      </c>
      <c r="CZ31" s="9">
        <v>16</v>
      </c>
      <c r="DA31" s="9">
        <v>16</v>
      </c>
      <c r="DB31" s="9">
        <v>231.45</v>
      </c>
      <c r="DC31" s="9" t="s">
        <v>27</v>
      </c>
      <c r="DD31" s="9">
        <v>201196.4</v>
      </c>
      <c r="DE31" s="9">
        <v>100.0000095748775</v>
      </c>
      <c r="DF31" s="9" t="s">
        <v>32</v>
      </c>
      <c r="DG31" s="9">
        <v>0</v>
      </c>
      <c r="DH31" s="9">
        <v>0</v>
      </c>
      <c r="DI31" s="9" t="s">
        <v>31</v>
      </c>
      <c r="DJ31" s="9">
        <v>0</v>
      </c>
      <c r="DK31" s="9">
        <v>0</v>
      </c>
      <c r="DL31" s="9" t="s">
        <v>137</v>
      </c>
      <c r="DM31" s="9" t="s">
        <v>330</v>
      </c>
      <c r="DN31" s="9">
        <v>57484.7</v>
      </c>
      <c r="DO31" s="9"/>
      <c r="DP31" s="9">
        <v>329.4</v>
      </c>
      <c r="DQ31" s="9">
        <v>36</v>
      </c>
      <c r="DR31" s="9" t="s">
        <v>140</v>
      </c>
      <c r="DS31" s="9" t="s">
        <v>27</v>
      </c>
      <c r="DT31" s="9">
        <v>201196.44999999998</v>
      </c>
      <c r="DU31" s="9">
        <v>100.00003442621914</v>
      </c>
      <c r="DV31" s="9" t="s">
        <v>32</v>
      </c>
      <c r="DW31" s="9">
        <v>0</v>
      </c>
      <c r="DX31" s="9">
        <v>0</v>
      </c>
      <c r="DY31" s="9" t="s">
        <v>31</v>
      </c>
      <c r="DZ31" s="9">
        <v>0</v>
      </c>
      <c r="EA31" s="9">
        <v>0</v>
      </c>
      <c r="EB31" s="9"/>
      <c r="EC31" s="9"/>
      <c r="ED31" s="9"/>
      <c r="EE31" s="9"/>
      <c r="EF31" s="9"/>
      <c r="EG31" s="9" t="s">
        <v>130</v>
      </c>
      <c r="EH31" t="s">
        <v>130</v>
      </c>
    </row>
    <row r="32" spans="1:147">
      <c r="A32" s="9"/>
      <c r="B32" s="9" t="s">
        <v>325</v>
      </c>
      <c r="C32" s="9" t="s">
        <v>867</v>
      </c>
      <c r="D32" s="9"/>
      <c r="E32" s="9" t="s">
        <v>117</v>
      </c>
      <c r="F32" s="4">
        <v>26308</v>
      </c>
      <c r="G32" s="9">
        <v>1</v>
      </c>
      <c r="H32" s="10"/>
      <c r="I32" s="9"/>
      <c r="J32" s="10"/>
      <c r="K32" s="9" t="s">
        <v>106</v>
      </c>
      <c r="L32" s="9"/>
      <c r="M32" s="9"/>
      <c r="N32" s="10"/>
      <c r="O32" s="9"/>
      <c r="P32" s="10"/>
      <c r="Q32" s="10">
        <v>3</v>
      </c>
      <c r="R32" s="9">
        <v>2</v>
      </c>
      <c r="S32" s="9">
        <v>1</v>
      </c>
      <c r="T32" s="9" t="s">
        <v>121</v>
      </c>
      <c r="U32" s="9" t="s">
        <v>121</v>
      </c>
      <c r="V32" s="9" t="s">
        <v>121</v>
      </c>
      <c r="W32" s="10" t="s">
        <v>121</v>
      </c>
      <c r="X32" s="9">
        <v>120000</v>
      </c>
      <c r="Y32" s="9">
        <v>10</v>
      </c>
      <c r="Z32" s="10">
        <v>60</v>
      </c>
      <c r="AA32" s="10">
        <v>700</v>
      </c>
      <c r="AB32" s="9">
        <v>5</v>
      </c>
      <c r="AC32" s="9">
        <v>40000</v>
      </c>
      <c r="AD32" s="9"/>
      <c r="AE32" s="9"/>
      <c r="AF32" s="9"/>
      <c r="AG32" s="9"/>
      <c r="AH32" s="9"/>
      <c r="AI32" s="9"/>
      <c r="AJ32" s="9">
        <v>155000</v>
      </c>
      <c r="AK32" s="9"/>
      <c r="AL32" s="9"/>
      <c r="AM32" s="9">
        <v>500000</v>
      </c>
      <c r="AN32" s="9"/>
      <c r="AO32" s="9"/>
      <c r="AP32" s="9"/>
      <c r="AQ32" s="9" t="s">
        <v>106</v>
      </c>
      <c r="AR32" s="9" t="s">
        <v>113</v>
      </c>
      <c r="AS32" s="9" t="s">
        <v>126</v>
      </c>
      <c r="AT32" s="9">
        <v>4800</v>
      </c>
      <c r="AU32" s="9">
        <v>2000</v>
      </c>
      <c r="AV32" s="9">
        <v>150000</v>
      </c>
      <c r="AW32" s="10">
        <v>100000</v>
      </c>
      <c r="AX32" s="9"/>
      <c r="AY32" s="9"/>
      <c r="AZ32" s="9"/>
      <c r="BA32" s="9">
        <v>99</v>
      </c>
      <c r="BB32" s="9">
        <v>47</v>
      </c>
      <c r="BC32" s="9">
        <v>50000</v>
      </c>
      <c r="BD32" s="9">
        <v>2800</v>
      </c>
      <c r="BE32" s="9">
        <v>700</v>
      </c>
      <c r="BF32" s="9" t="s">
        <v>130</v>
      </c>
      <c r="BG32" s="9" t="s">
        <v>130</v>
      </c>
      <c r="BH32" s="9" t="s">
        <v>130</v>
      </c>
      <c r="BI32" s="9" t="s">
        <v>130</v>
      </c>
      <c r="BJ32" s="9" t="s">
        <v>130</v>
      </c>
      <c r="BK32" s="9" t="s">
        <v>130</v>
      </c>
      <c r="BL32" s="9"/>
      <c r="BM32" s="9" t="s">
        <v>130</v>
      </c>
      <c r="BN32" s="9" t="s">
        <v>130</v>
      </c>
      <c r="BO32" s="9"/>
      <c r="BP32" s="9" t="s">
        <v>131</v>
      </c>
      <c r="BQ32" s="9" t="s">
        <v>131</v>
      </c>
      <c r="BR32" s="9" t="s">
        <v>131</v>
      </c>
      <c r="BS32" s="9" t="s">
        <v>131</v>
      </c>
      <c r="BT32" s="9" t="s">
        <v>131</v>
      </c>
      <c r="BU32" s="9" t="s">
        <v>131</v>
      </c>
      <c r="BV32" s="9" t="s">
        <v>131</v>
      </c>
      <c r="BW32" s="9" t="s">
        <v>131</v>
      </c>
      <c r="BX32" s="9" t="s">
        <v>131</v>
      </c>
      <c r="BY32" s="9" t="s">
        <v>131</v>
      </c>
      <c r="BZ32" s="9" t="s">
        <v>131</v>
      </c>
      <c r="CA32" s="9" t="s">
        <v>131</v>
      </c>
      <c r="CB32" s="9" t="s">
        <v>131</v>
      </c>
      <c r="CC32" s="9" t="s">
        <v>131</v>
      </c>
      <c r="CD32" s="9" t="s">
        <v>131</v>
      </c>
      <c r="CE32" s="9">
        <v>150344.80966125327</v>
      </c>
      <c r="CF32" s="9">
        <v>155000</v>
      </c>
      <c r="CG32" s="9" t="s">
        <v>148</v>
      </c>
      <c r="CH32" s="9">
        <v>495589.52848072717</v>
      </c>
      <c r="CI32" s="9">
        <v>500000</v>
      </c>
      <c r="CJ32" s="9" t="s">
        <v>148</v>
      </c>
      <c r="CK32" s="9">
        <v>54844.118721376748</v>
      </c>
      <c r="CL32" s="9" t="s">
        <v>131</v>
      </c>
      <c r="CM32" s="9">
        <v>54844.118721376748</v>
      </c>
      <c r="CN32" s="9" t="s">
        <v>110</v>
      </c>
      <c r="CO32" s="9" t="s">
        <v>286</v>
      </c>
      <c r="CP32" s="9">
        <v>43036.25</v>
      </c>
      <c r="CQ32" s="9">
        <v>54844.118721376748</v>
      </c>
      <c r="CR32" s="9">
        <v>429.95</v>
      </c>
      <c r="CS32" s="9">
        <v>10</v>
      </c>
      <c r="CT32" s="9">
        <v>10</v>
      </c>
      <c r="CU32" s="9" t="s">
        <v>143</v>
      </c>
      <c r="CV32" s="9" t="s">
        <v>560</v>
      </c>
      <c r="CW32" s="9">
        <v>10000</v>
      </c>
      <c r="CX32" s="9"/>
      <c r="CY32" s="9">
        <v>5.95</v>
      </c>
      <c r="CZ32" s="9">
        <v>10</v>
      </c>
      <c r="DA32" s="9">
        <v>10</v>
      </c>
      <c r="DB32" s="9">
        <v>435.9</v>
      </c>
      <c r="DC32" s="9" t="s">
        <v>32</v>
      </c>
      <c r="DD32" s="9">
        <v>54844.118721376748</v>
      </c>
      <c r="DE32" s="9">
        <v>100</v>
      </c>
      <c r="DF32" s="9" t="s">
        <v>31</v>
      </c>
      <c r="DG32" s="9">
        <v>0</v>
      </c>
      <c r="DH32" s="9">
        <v>0</v>
      </c>
      <c r="DI32" s="9" t="s">
        <v>30</v>
      </c>
      <c r="DJ32" s="9">
        <v>0</v>
      </c>
      <c r="DK32" s="9">
        <v>0</v>
      </c>
      <c r="DL32" s="9"/>
      <c r="DM32" s="9"/>
      <c r="DN32" s="9"/>
      <c r="DO32" s="9"/>
      <c r="DP32" s="9"/>
      <c r="DQ32" s="9"/>
      <c r="DR32" s="9"/>
      <c r="DS32" s="9"/>
      <c r="DT32" s="9"/>
      <c r="DU32" s="9"/>
      <c r="DV32" s="9"/>
      <c r="DW32" s="9"/>
      <c r="DX32" s="9"/>
      <c r="DY32" s="9"/>
      <c r="DZ32" s="9"/>
      <c r="EA32" s="9"/>
      <c r="EB32" s="9"/>
      <c r="EC32" s="9"/>
      <c r="ED32" s="9"/>
      <c r="EE32" s="9"/>
      <c r="EF32" s="9"/>
      <c r="EG32" s="9"/>
    </row>
    <row r="33" spans="1:138">
      <c r="A33" s="9"/>
      <c r="B33" s="9" t="s">
        <v>221</v>
      </c>
      <c r="C33" s="9" t="s">
        <v>885</v>
      </c>
      <c r="D33" s="9"/>
      <c r="E33" s="9" t="s">
        <v>105</v>
      </c>
      <c r="F33" s="4">
        <v>31057</v>
      </c>
      <c r="G33" s="10"/>
      <c r="H33" s="9"/>
      <c r="I33" s="9">
        <v>1</v>
      </c>
      <c r="J33" s="9"/>
      <c r="K33" s="9" t="s">
        <v>106</v>
      </c>
      <c r="L33" s="9">
        <v>1</v>
      </c>
      <c r="M33" s="10"/>
      <c r="N33" s="10"/>
      <c r="O33" s="10"/>
      <c r="P33" s="9">
        <v>2</v>
      </c>
      <c r="Q33" s="9"/>
      <c r="R33" s="9">
        <v>3</v>
      </c>
      <c r="S33" s="9"/>
      <c r="T33" s="9" t="s">
        <v>121</v>
      </c>
      <c r="U33" s="9">
        <v>500</v>
      </c>
      <c r="V33" s="9" t="s">
        <v>121</v>
      </c>
      <c r="W33" s="9">
        <v>10</v>
      </c>
      <c r="X33" s="9">
        <v>100000</v>
      </c>
      <c r="Y33" s="9">
        <v>10</v>
      </c>
      <c r="Z33" s="9" t="s">
        <v>121</v>
      </c>
      <c r="AA33" s="9" t="s">
        <v>121</v>
      </c>
      <c r="AB33" s="9" t="s">
        <v>121</v>
      </c>
      <c r="AC33" s="9" t="s">
        <v>121</v>
      </c>
      <c r="AD33" s="9">
        <v>30000</v>
      </c>
      <c r="AE33" s="9"/>
      <c r="AF33" s="9"/>
      <c r="AG33" s="9"/>
      <c r="AH33" s="9">
        <v>300000</v>
      </c>
      <c r="AI33" s="9"/>
      <c r="AJ33" s="9"/>
      <c r="AK33" s="9"/>
      <c r="AL33" s="9"/>
      <c r="AM33" s="9"/>
      <c r="AN33" s="9"/>
      <c r="AO33" s="9"/>
      <c r="AP33" s="9"/>
      <c r="AQ33" s="9" t="s">
        <v>107</v>
      </c>
      <c r="AR33" s="9"/>
      <c r="AS33" s="9" t="s">
        <v>108</v>
      </c>
      <c r="AT33" s="9">
        <v>5000</v>
      </c>
      <c r="AU33" s="9">
        <v>3000</v>
      </c>
      <c r="AV33" s="9">
        <v>50000</v>
      </c>
      <c r="AW33" s="10">
        <v>0</v>
      </c>
      <c r="AX33" s="9"/>
      <c r="AY33" s="9"/>
      <c r="AZ33" s="9">
        <v>5</v>
      </c>
      <c r="BA33" s="9">
        <v>99</v>
      </c>
      <c r="BB33" s="9">
        <v>34</v>
      </c>
      <c r="BC33" s="9">
        <v>50000</v>
      </c>
      <c r="BD33" s="9">
        <v>2000</v>
      </c>
      <c r="BE33" s="9">
        <v>1000</v>
      </c>
      <c r="BF33" s="9" t="s">
        <v>879</v>
      </c>
      <c r="BG33" s="9" t="s">
        <v>879</v>
      </c>
      <c r="BH33" s="9" t="s">
        <v>879</v>
      </c>
      <c r="BI33" s="9" t="s">
        <v>879</v>
      </c>
      <c r="BJ33" s="9" t="s">
        <v>130</v>
      </c>
      <c r="BK33" s="9" t="s">
        <v>130</v>
      </c>
      <c r="BL33" s="9" t="s">
        <v>879</v>
      </c>
      <c r="BM33" s="9" t="s">
        <v>130</v>
      </c>
      <c r="BN33" s="9" t="s">
        <v>130</v>
      </c>
      <c r="BO33" s="9" t="s">
        <v>879</v>
      </c>
      <c r="BP33" s="9">
        <v>76545.635222046621</v>
      </c>
      <c r="BQ33" s="9">
        <v>30000</v>
      </c>
      <c r="BR33" s="9">
        <v>46545.635222046621</v>
      </c>
      <c r="BS33" s="9" t="s">
        <v>131</v>
      </c>
      <c r="BT33" s="9" t="s">
        <v>131</v>
      </c>
      <c r="BU33" s="9" t="s">
        <v>131</v>
      </c>
      <c r="BV33" s="9" t="s">
        <v>131</v>
      </c>
      <c r="BW33" s="9" t="s">
        <v>131</v>
      </c>
      <c r="BX33" s="9" t="s">
        <v>131</v>
      </c>
      <c r="BY33" s="9" t="s">
        <v>131</v>
      </c>
      <c r="BZ33" s="9" t="s">
        <v>131</v>
      </c>
      <c r="CA33" s="9" t="s">
        <v>131</v>
      </c>
      <c r="CB33" s="9">
        <v>288397.28555176978</v>
      </c>
      <c r="CC33" s="9">
        <v>300000</v>
      </c>
      <c r="CD33" s="9" t="s">
        <v>148</v>
      </c>
      <c r="CE33" s="9">
        <v>125287.34138437771</v>
      </c>
      <c r="CF33" s="9" t="s">
        <v>131</v>
      </c>
      <c r="CG33" s="9">
        <v>125287.34138437771</v>
      </c>
      <c r="CH33" s="9" t="s">
        <v>131</v>
      </c>
      <c r="CI33" s="9" t="s">
        <v>131</v>
      </c>
      <c r="CJ33" s="9" t="s">
        <v>131</v>
      </c>
      <c r="CK33" s="9" t="s">
        <v>131</v>
      </c>
      <c r="CL33" s="9" t="s">
        <v>131</v>
      </c>
      <c r="CM33" s="9" t="s">
        <v>131</v>
      </c>
      <c r="CN33" s="9" t="s">
        <v>110</v>
      </c>
      <c r="CO33" s="9" t="s">
        <v>286</v>
      </c>
      <c r="CP33" s="9">
        <v>98313.1</v>
      </c>
      <c r="CQ33" s="9">
        <v>125287</v>
      </c>
      <c r="CR33" s="9">
        <v>975.25</v>
      </c>
      <c r="CS33" s="9">
        <v>10</v>
      </c>
      <c r="CT33" s="9">
        <v>10</v>
      </c>
      <c r="CU33" s="9" t="s">
        <v>886</v>
      </c>
      <c r="CV33" s="9" t="s">
        <v>334</v>
      </c>
      <c r="CW33" s="9">
        <v>975.25</v>
      </c>
      <c r="CX33" s="9"/>
      <c r="CY33" s="9">
        <v>24</v>
      </c>
      <c r="CZ33" s="9">
        <v>10</v>
      </c>
      <c r="DA33" s="9">
        <v>10</v>
      </c>
      <c r="DB33" s="9">
        <v>999.25</v>
      </c>
      <c r="DC33" s="9" t="s">
        <v>25</v>
      </c>
      <c r="DD33" s="9">
        <v>0</v>
      </c>
      <c r="DE33" s="9">
        <v>0</v>
      </c>
      <c r="DF33" s="9" t="s">
        <v>29</v>
      </c>
      <c r="DG33" s="9">
        <v>0</v>
      </c>
      <c r="DH33" s="9">
        <v>0</v>
      </c>
      <c r="DI33" s="9" t="s">
        <v>31</v>
      </c>
      <c r="DJ33" s="9">
        <v>125287</v>
      </c>
      <c r="DK33" s="9">
        <v>99.999727518858691</v>
      </c>
      <c r="DL33" s="9"/>
      <c r="DM33" s="9"/>
      <c r="DN33" s="9"/>
      <c r="DO33" s="9"/>
      <c r="DP33" s="9"/>
      <c r="DQ33" s="9" t="s">
        <v>130</v>
      </c>
      <c r="DR33" s="9" t="s">
        <v>130</v>
      </c>
      <c r="DS33" s="9"/>
      <c r="DT33" s="9"/>
      <c r="DU33" s="9"/>
      <c r="DV33" s="9"/>
      <c r="DW33" s="9"/>
      <c r="DX33" s="9"/>
      <c r="DY33" s="9"/>
      <c r="DZ33" s="9"/>
      <c r="EA33" s="9"/>
      <c r="EB33" s="9"/>
      <c r="EC33" s="9"/>
      <c r="ED33" s="9"/>
      <c r="EE33" s="9"/>
      <c r="EF33" s="9"/>
      <c r="EG33" s="9"/>
    </row>
    <row r="34" spans="1:138">
      <c r="A34" s="9"/>
      <c r="B34" s="9" t="s">
        <v>924</v>
      </c>
      <c r="C34" s="9" t="s">
        <v>887</v>
      </c>
      <c r="D34" s="9"/>
      <c r="E34" s="9" t="s">
        <v>105</v>
      </c>
      <c r="F34" s="4">
        <v>30310</v>
      </c>
      <c r="G34" s="9"/>
      <c r="H34" s="9">
        <v>1</v>
      </c>
      <c r="I34" s="10"/>
      <c r="J34" s="9"/>
      <c r="K34" s="9" t="s">
        <v>106</v>
      </c>
      <c r="L34" s="9">
        <v>1</v>
      </c>
      <c r="M34" s="9"/>
      <c r="N34" s="10"/>
      <c r="O34" s="10">
        <v>3</v>
      </c>
      <c r="P34" s="9"/>
      <c r="Q34" s="9"/>
      <c r="R34" s="10">
        <v>2</v>
      </c>
      <c r="S34" s="9"/>
      <c r="T34" s="9">
        <v>500</v>
      </c>
      <c r="U34" s="9" t="s">
        <v>121</v>
      </c>
      <c r="V34" s="9" t="s">
        <v>121</v>
      </c>
      <c r="W34" s="10">
        <v>5</v>
      </c>
      <c r="X34" s="10">
        <v>150000</v>
      </c>
      <c r="Y34" s="10">
        <v>10</v>
      </c>
      <c r="Z34" s="9" t="s">
        <v>121</v>
      </c>
      <c r="AA34" s="9" t="s">
        <v>121</v>
      </c>
      <c r="AB34" s="9" t="s">
        <v>121</v>
      </c>
      <c r="AC34" s="9" t="s">
        <v>121</v>
      </c>
      <c r="AD34" s="9">
        <v>13000</v>
      </c>
      <c r="AE34" s="9"/>
      <c r="AF34" s="9"/>
      <c r="AG34" s="9">
        <v>500000</v>
      </c>
      <c r="AH34" s="9"/>
      <c r="AI34" s="9">
        <v>10000</v>
      </c>
      <c r="AJ34" s="9"/>
      <c r="AK34" s="9"/>
      <c r="AL34" s="9"/>
      <c r="AM34" s="9"/>
      <c r="AN34" s="9"/>
      <c r="AO34" s="9"/>
      <c r="AP34" s="9"/>
      <c r="AQ34" s="9" t="s">
        <v>107</v>
      </c>
      <c r="AR34" s="9"/>
      <c r="AS34" s="9" t="s">
        <v>122</v>
      </c>
      <c r="AT34" s="9">
        <v>7000</v>
      </c>
      <c r="AU34" s="9">
        <v>4000</v>
      </c>
      <c r="AV34" s="9">
        <v>100000</v>
      </c>
      <c r="AW34" s="10">
        <v>0</v>
      </c>
      <c r="AX34" s="9" t="s">
        <v>109</v>
      </c>
      <c r="AY34" s="9"/>
      <c r="AZ34" s="9">
        <v>38</v>
      </c>
      <c r="BA34" s="9"/>
      <c r="BB34" s="9">
        <v>36</v>
      </c>
      <c r="BC34" s="9">
        <v>100000</v>
      </c>
      <c r="BD34" s="9">
        <v>3000</v>
      </c>
      <c r="BE34" s="9">
        <v>750</v>
      </c>
      <c r="BF34" s="9" t="s">
        <v>879</v>
      </c>
      <c r="BG34" s="9" t="s">
        <v>130</v>
      </c>
      <c r="BH34" s="9" t="s">
        <v>130</v>
      </c>
      <c r="BI34" s="9" t="s">
        <v>130</v>
      </c>
      <c r="BJ34" s="9" t="s">
        <v>130</v>
      </c>
      <c r="BK34" s="9" t="s">
        <v>130</v>
      </c>
      <c r="BL34" s="9" t="s">
        <v>879</v>
      </c>
      <c r="BM34" s="9" t="s">
        <v>130</v>
      </c>
      <c r="BN34" s="9" t="s">
        <v>130</v>
      </c>
      <c r="BO34" s="9" t="s">
        <v>879</v>
      </c>
      <c r="BP34" s="9">
        <v>41399.547591961629</v>
      </c>
      <c r="BQ34" s="9">
        <v>13000</v>
      </c>
      <c r="BR34" s="9">
        <v>28399.547591961629</v>
      </c>
      <c r="BS34" s="9" t="s">
        <v>131</v>
      </c>
      <c r="BT34" s="9" t="s">
        <v>131</v>
      </c>
      <c r="BU34" s="9" t="s">
        <v>131</v>
      </c>
      <c r="BV34" s="9" t="s">
        <v>131</v>
      </c>
      <c r="BW34" s="9" t="s">
        <v>131</v>
      </c>
      <c r="BX34" s="9" t="s">
        <v>131</v>
      </c>
      <c r="BY34" s="9">
        <v>351196.38073569303</v>
      </c>
      <c r="BZ34" s="9">
        <v>500000</v>
      </c>
      <c r="CA34" s="9" t="s">
        <v>148</v>
      </c>
      <c r="CB34" s="9" t="s">
        <v>131</v>
      </c>
      <c r="CC34" s="9" t="s">
        <v>131</v>
      </c>
      <c r="CD34" s="9" t="s">
        <v>131</v>
      </c>
      <c r="CE34" s="9">
        <v>187931.01207656658</v>
      </c>
      <c r="CF34" s="9">
        <v>10000</v>
      </c>
      <c r="CG34" s="9">
        <v>177931.01207656658</v>
      </c>
      <c r="CH34" s="9" t="s">
        <v>131</v>
      </c>
      <c r="CI34" s="9" t="s">
        <v>131</v>
      </c>
      <c r="CJ34" s="9" t="s">
        <v>131</v>
      </c>
      <c r="CK34" s="9" t="s">
        <v>131</v>
      </c>
      <c r="CL34" s="9" t="s">
        <v>131</v>
      </c>
      <c r="CM34" s="9" t="s">
        <v>131</v>
      </c>
      <c r="CN34" s="9" t="s">
        <v>115</v>
      </c>
      <c r="CO34" s="9" t="s">
        <v>333</v>
      </c>
      <c r="CP34" s="9">
        <v>28399.55</v>
      </c>
      <c r="CQ34" s="9"/>
      <c r="CR34" s="9">
        <v>7.35</v>
      </c>
      <c r="CS34" s="9">
        <v>38</v>
      </c>
      <c r="CT34" s="9">
        <v>38</v>
      </c>
      <c r="CU34" s="9" t="s">
        <v>110</v>
      </c>
      <c r="CV34" s="9" t="s">
        <v>286</v>
      </c>
      <c r="CW34" s="9">
        <v>74863.899999999994</v>
      </c>
      <c r="CX34" s="9">
        <v>95404</v>
      </c>
      <c r="CY34" s="9">
        <v>742.65</v>
      </c>
      <c r="CZ34" s="9">
        <v>10</v>
      </c>
      <c r="DA34" s="9">
        <v>10</v>
      </c>
      <c r="DB34" s="9">
        <v>750</v>
      </c>
      <c r="DC34" s="9" t="s">
        <v>25</v>
      </c>
      <c r="DD34" s="9">
        <v>28399.55</v>
      </c>
      <c r="DE34" s="9">
        <v>100.0000084791434</v>
      </c>
      <c r="DF34" s="9" t="s">
        <v>31</v>
      </c>
      <c r="DG34" s="9">
        <v>95404</v>
      </c>
      <c r="DH34" s="9">
        <v>53.618533883765082</v>
      </c>
      <c r="DI34" s="9" t="s">
        <v>28</v>
      </c>
      <c r="DJ34" s="9">
        <v>0</v>
      </c>
      <c r="DK34" s="9">
        <v>0</v>
      </c>
      <c r="DL34" s="9"/>
      <c r="DM34" s="9"/>
      <c r="DN34" s="9"/>
      <c r="DO34" s="9"/>
      <c r="DP34" s="9"/>
      <c r="DQ34" s="9" t="s">
        <v>130</v>
      </c>
      <c r="DR34" s="9" t="s">
        <v>130</v>
      </c>
      <c r="DS34" s="9"/>
      <c r="DT34" s="9"/>
      <c r="DU34" s="9"/>
      <c r="DV34" s="9"/>
      <c r="DW34" s="9"/>
      <c r="DX34" s="9"/>
      <c r="DY34" s="9"/>
      <c r="DZ34" s="9"/>
      <c r="EA34" s="9"/>
      <c r="EB34" s="9"/>
      <c r="EC34" s="9"/>
      <c r="ED34" s="9"/>
      <c r="EE34" s="9"/>
      <c r="EF34" s="9"/>
      <c r="EG34" s="9"/>
    </row>
    <row r="35" spans="1:138">
      <c r="A35" s="9"/>
      <c r="B35" s="9" t="s">
        <v>530</v>
      </c>
      <c r="C35" s="9" t="s">
        <v>553</v>
      </c>
      <c r="D35" s="9"/>
      <c r="E35" s="9" t="s">
        <v>105</v>
      </c>
      <c r="F35" s="4">
        <v>25575</v>
      </c>
      <c r="G35" s="9"/>
      <c r="H35" s="9"/>
      <c r="I35" s="9"/>
      <c r="J35" s="10">
        <v>1</v>
      </c>
      <c r="K35" s="9" t="s">
        <v>107</v>
      </c>
      <c r="L35" s="10">
        <v>1</v>
      </c>
      <c r="M35" s="9"/>
      <c r="N35" s="9"/>
      <c r="O35" s="10"/>
      <c r="P35" s="9"/>
      <c r="Q35" s="10"/>
      <c r="R35" s="9"/>
      <c r="S35" s="9"/>
      <c r="T35" s="9" t="s">
        <v>121</v>
      </c>
      <c r="U35" s="9" t="s">
        <v>121</v>
      </c>
      <c r="V35" s="10">
        <v>800</v>
      </c>
      <c r="W35" s="10">
        <v>5</v>
      </c>
      <c r="X35" s="9" t="s">
        <v>121</v>
      </c>
      <c r="Y35" s="9" t="s">
        <v>121</v>
      </c>
      <c r="Z35" s="10" t="s">
        <v>121</v>
      </c>
      <c r="AA35" s="10" t="s">
        <v>121</v>
      </c>
      <c r="AB35" s="9" t="s">
        <v>121</v>
      </c>
      <c r="AC35" s="9" t="s">
        <v>121</v>
      </c>
      <c r="AD35" s="10">
        <v>6000</v>
      </c>
      <c r="AE35" s="9"/>
      <c r="AF35" s="9"/>
      <c r="AG35" s="9"/>
      <c r="AH35" s="9"/>
      <c r="AI35" s="9"/>
      <c r="AJ35" s="9"/>
      <c r="AK35" s="9"/>
      <c r="AL35" s="9"/>
      <c r="AM35" s="9"/>
      <c r="AN35" s="9"/>
      <c r="AO35" s="9"/>
      <c r="AP35" s="9"/>
      <c r="AQ35" s="9" t="s">
        <v>107</v>
      </c>
      <c r="AR35" s="9"/>
      <c r="AS35" s="9" t="s">
        <v>122</v>
      </c>
      <c r="AT35" s="9">
        <v>7000</v>
      </c>
      <c r="AU35" s="9">
        <v>5000</v>
      </c>
      <c r="AV35" s="9">
        <v>100000</v>
      </c>
      <c r="AW35" s="10">
        <v>0</v>
      </c>
      <c r="AX35" s="9" t="s">
        <v>109</v>
      </c>
      <c r="AY35" s="9"/>
      <c r="AZ35" s="9">
        <v>99</v>
      </c>
      <c r="BA35" s="9">
        <v>99</v>
      </c>
      <c r="BB35" s="9">
        <v>49</v>
      </c>
      <c r="BC35" s="9">
        <v>100000</v>
      </c>
      <c r="BD35" s="9">
        <v>2000</v>
      </c>
      <c r="BE35" s="9">
        <v>500</v>
      </c>
      <c r="BF35" s="9" t="s">
        <v>879</v>
      </c>
      <c r="BG35" s="9" t="s">
        <v>107</v>
      </c>
      <c r="BH35" s="9" t="s">
        <v>879</v>
      </c>
      <c r="BI35" s="9" t="s">
        <v>130</v>
      </c>
      <c r="BJ35" s="9" t="s">
        <v>130</v>
      </c>
      <c r="BK35" s="9" t="s">
        <v>130</v>
      </c>
      <c r="BL35" s="9" t="s">
        <v>130</v>
      </c>
      <c r="BM35" s="9" t="s">
        <v>130</v>
      </c>
      <c r="BN35" s="9" t="s">
        <v>130</v>
      </c>
      <c r="BO35" s="9" t="s">
        <v>130</v>
      </c>
      <c r="BP35" s="9">
        <v>60239.276147138597</v>
      </c>
      <c r="BQ35" s="9">
        <v>6000</v>
      </c>
      <c r="BR35" s="9">
        <v>54239.276147138597</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9" t="s">
        <v>131</v>
      </c>
      <c r="CI35" s="9" t="s">
        <v>131</v>
      </c>
      <c r="CJ35" s="9" t="s">
        <v>131</v>
      </c>
      <c r="CK35" s="9" t="s">
        <v>131</v>
      </c>
      <c r="CL35" s="9" t="s">
        <v>131</v>
      </c>
      <c r="CM35" s="9" t="s">
        <v>131</v>
      </c>
      <c r="CN35" s="9" t="s">
        <v>138</v>
      </c>
      <c r="CO35" s="9" t="s">
        <v>554</v>
      </c>
      <c r="CP35" s="9">
        <v>54239.3</v>
      </c>
      <c r="CQ35" s="9"/>
      <c r="CR35" s="9">
        <v>105.75</v>
      </c>
      <c r="CS35" s="9">
        <v>35</v>
      </c>
      <c r="CT35" s="9" t="s">
        <v>140</v>
      </c>
      <c r="CU35" s="9"/>
      <c r="CV35" s="9"/>
      <c r="CW35" s="9"/>
      <c r="CX35" s="9"/>
      <c r="CY35" s="9"/>
      <c r="CZ35" s="9" t="s">
        <v>130</v>
      </c>
      <c r="DA35" s="9" t="s">
        <v>130</v>
      </c>
      <c r="DB35" s="9">
        <v>105.75</v>
      </c>
      <c r="DC35" s="9"/>
      <c r="DD35" s="9"/>
      <c r="DE35" s="9"/>
      <c r="DF35" s="9"/>
      <c r="DG35" s="9"/>
      <c r="DH35" s="9"/>
      <c r="DI35" s="9"/>
      <c r="DJ35" s="9"/>
      <c r="DK35" s="9"/>
      <c r="DL35" s="9" t="s">
        <v>123</v>
      </c>
      <c r="DM35" s="9" t="s">
        <v>331</v>
      </c>
      <c r="DN35" s="9">
        <v>54239.3</v>
      </c>
      <c r="DO35" s="9"/>
      <c r="DP35" s="9">
        <v>21.85</v>
      </c>
      <c r="DQ35" s="9">
        <v>20</v>
      </c>
      <c r="DR35" s="9">
        <v>20</v>
      </c>
      <c r="DS35" s="9"/>
      <c r="DT35" s="9"/>
      <c r="DU35" s="9"/>
      <c r="DV35" s="9"/>
      <c r="DW35" s="9"/>
      <c r="DX35" s="9"/>
      <c r="DY35" s="9"/>
      <c r="DZ35" s="9"/>
      <c r="EA35" s="9"/>
      <c r="EB35" s="9" t="s">
        <v>132</v>
      </c>
      <c r="EC35" s="9" t="s">
        <v>332</v>
      </c>
      <c r="ED35" s="9">
        <v>54239.3</v>
      </c>
      <c r="EE35" s="9"/>
      <c r="EF35" s="9">
        <v>13</v>
      </c>
      <c r="EG35" s="9">
        <v>5</v>
      </c>
      <c r="EH35">
        <v>5</v>
      </c>
    </row>
    <row r="36" spans="1:138">
      <c r="B36" s="9" t="s">
        <v>664</v>
      </c>
      <c r="C36" t="s">
        <v>123</v>
      </c>
      <c r="E36" t="s">
        <v>117</v>
      </c>
      <c r="F36" s="17">
        <v>31241</v>
      </c>
      <c r="H36">
        <v>1</v>
      </c>
      <c r="I36">
        <v>1</v>
      </c>
      <c r="K36" t="s">
        <v>107</v>
      </c>
      <c r="L36">
        <v>1</v>
      </c>
      <c r="M36">
        <v>2</v>
      </c>
      <c r="T36">
        <v>450</v>
      </c>
      <c r="U36">
        <v>900</v>
      </c>
      <c r="V36" t="s">
        <v>121</v>
      </c>
      <c r="W36">
        <v>12</v>
      </c>
      <c r="X36" t="s">
        <v>121</v>
      </c>
      <c r="Y36" t="s">
        <v>121</v>
      </c>
      <c r="Z36" t="s">
        <v>121</v>
      </c>
      <c r="AA36" t="s">
        <v>121</v>
      </c>
      <c r="AB36" t="s">
        <v>121</v>
      </c>
      <c r="AC36" t="s">
        <v>121</v>
      </c>
      <c r="AQ36" t="s">
        <v>107</v>
      </c>
      <c r="AS36" t="s">
        <v>108</v>
      </c>
      <c r="AT36">
        <v>3800</v>
      </c>
      <c r="AU36">
        <v>2300</v>
      </c>
      <c r="AV36">
        <v>30000</v>
      </c>
      <c r="AW36">
        <v>0</v>
      </c>
      <c r="AX36" t="s">
        <v>109</v>
      </c>
      <c r="AY36">
        <v>76</v>
      </c>
      <c r="AZ36">
        <v>51</v>
      </c>
      <c r="BB36">
        <v>33</v>
      </c>
      <c r="BC36">
        <v>30000</v>
      </c>
      <c r="BD36">
        <v>1500</v>
      </c>
      <c r="BE36">
        <v>750</v>
      </c>
      <c r="BF36" t="s">
        <v>107</v>
      </c>
      <c r="BG36" t="s">
        <v>879</v>
      </c>
      <c r="BH36" t="s">
        <v>879</v>
      </c>
      <c r="BI36" t="s">
        <v>879</v>
      </c>
      <c r="BJ36" t="s">
        <v>130</v>
      </c>
      <c r="BK36" t="s">
        <v>130</v>
      </c>
      <c r="BL36" t="s">
        <v>130</v>
      </c>
      <c r="BM36" t="s">
        <v>130</v>
      </c>
      <c r="BN36" t="s">
        <v>130</v>
      </c>
      <c r="BO36" t="s">
        <v>130</v>
      </c>
      <c r="BP36">
        <v>230729.07503220142</v>
      </c>
      <c r="BQ36" t="s">
        <v>131</v>
      </c>
      <c r="BR36">
        <v>230729.07503220142</v>
      </c>
      <c r="BS36">
        <v>1217056.2542160556</v>
      </c>
      <c r="BT36" t="s">
        <v>131</v>
      </c>
      <c r="BU36">
        <v>1217056.2542160556</v>
      </c>
      <c r="BV36" t="s">
        <v>131</v>
      </c>
      <c r="BW36" t="s">
        <v>131</v>
      </c>
      <c r="BX36" t="s">
        <v>131</v>
      </c>
      <c r="BY36" t="s">
        <v>131</v>
      </c>
      <c r="BZ36" t="s">
        <v>131</v>
      </c>
      <c r="CA36" t="s">
        <v>131</v>
      </c>
      <c r="CB36" t="s">
        <v>131</v>
      </c>
      <c r="CC36" t="s">
        <v>131</v>
      </c>
      <c r="CD36" t="s">
        <v>131</v>
      </c>
      <c r="CE36" t="s">
        <v>131</v>
      </c>
      <c r="CF36" t="s">
        <v>131</v>
      </c>
      <c r="CG36" t="s">
        <v>131</v>
      </c>
      <c r="CH36" t="s">
        <v>131</v>
      </c>
      <c r="CI36" t="s">
        <v>131</v>
      </c>
      <c r="CJ36" t="s">
        <v>131</v>
      </c>
      <c r="CK36" t="s">
        <v>131</v>
      </c>
      <c r="CL36" t="s">
        <v>131</v>
      </c>
      <c r="CM36" t="s">
        <v>131</v>
      </c>
      <c r="CN36" t="s">
        <v>123</v>
      </c>
      <c r="CO36" t="s">
        <v>331</v>
      </c>
      <c r="CP36">
        <v>230729.1</v>
      </c>
      <c r="CR36">
        <v>44.7</v>
      </c>
      <c r="CS36">
        <v>31</v>
      </c>
      <c r="CT36">
        <v>31</v>
      </c>
      <c r="CZ36" t="s">
        <v>130</v>
      </c>
      <c r="DA36" t="s">
        <v>130</v>
      </c>
      <c r="DB36">
        <v>44.7</v>
      </c>
      <c r="DL36" t="s">
        <v>888</v>
      </c>
      <c r="DM36" t="s">
        <v>332</v>
      </c>
      <c r="DN36">
        <v>230729.1</v>
      </c>
      <c r="DP36">
        <v>20.3</v>
      </c>
      <c r="DQ36">
        <v>5</v>
      </c>
      <c r="DR36">
        <v>5</v>
      </c>
      <c r="EG36" t="s">
        <v>130</v>
      </c>
      <c r="EH36" t="s">
        <v>130</v>
      </c>
    </row>
    <row r="37" spans="1:138">
      <c r="B37" s="9" t="s">
        <v>324</v>
      </c>
      <c r="C37" t="s">
        <v>139</v>
      </c>
      <c r="E37" t="s">
        <v>117</v>
      </c>
      <c r="F37" s="17">
        <v>21005</v>
      </c>
      <c r="H37">
        <v>1</v>
      </c>
      <c r="K37" t="s">
        <v>106</v>
      </c>
      <c r="L37">
        <v>1</v>
      </c>
      <c r="T37">
        <v>500</v>
      </c>
      <c r="U37" t="s">
        <v>121</v>
      </c>
      <c r="V37" t="s">
        <v>121</v>
      </c>
      <c r="W37">
        <v>10</v>
      </c>
      <c r="X37" t="s">
        <v>121</v>
      </c>
      <c r="Y37" t="s">
        <v>121</v>
      </c>
      <c r="Z37" t="s">
        <v>121</v>
      </c>
      <c r="AA37" t="s">
        <v>121</v>
      </c>
      <c r="AB37" t="s">
        <v>121</v>
      </c>
      <c r="AC37" t="s">
        <v>121</v>
      </c>
      <c r="AD37">
        <v>65000</v>
      </c>
      <c r="AQ37" t="s">
        <v>107</v>
      </c>
      <c r="AS37" t="s">
        <v>122</v>
      </c>
      <c r="AT37">
        <v>3800</v>
      </c>
      <c r="AU37">
        <v>2500</v>
      </c>
      <c r="AV37">
        <v>30000</v>
      </c>
      <c r="AW37">
        <v>0</v>
      </c>
      <c r="AX37" t="s">
        <v>109</v>
      </c>
      <c r="AY37">
        <v>150</v>
      </c>
      <c r="AZ37">
        <v>10</v>
      </c>
      <c r="BB37">
        <v>61</v>
      </c>
      <c r="BC37">
        <v>30000</v>
      </c>
      <c r="BD37">
        <v>1300</v>
      </c>
      <c r="BE37">
        <v>325</v>
      </c>
      <c r="BF37" t="s">
        <v>879</v>
      </c>
      <c r="BG37" t="s">
        <v>107</v>
      </c>
      <c r="BH37" t="s">
        <v>130</v>
      </c>
      <c r="BI37" t="s">
        <v>130</v>
      </c>
      <c r="BJ37" t="s">
        <v>130</v>
      </c>
      <c r="BK37" t="s">
        <v>130</v>
      </c>
      <c r="BL37" t="s">
        <v>130</v>
      </c>
      <c r="BM37" t="s">
        <v>130</v>
      </c>
      <c r="BN37" t="s">
        <v>130</v>
      </c>
      <c r="BO37" t="s">
        <v>130</v>
      </c>
      <c r="BP37">
        <v>76545.635222046621</v>
      </c>
      <c r="BQ37">
        <v>65000</v>
      </c>
      <c r="BR37">
        <v>11545.635222046621</v>
      </c>
      <c r="BS37" t="s">
        <v>131</v>
      </c>
      <c r="BT37" t="s">
        <v>131</v>
      </c>
      <c r="BU37" t="s">
        <v>131</v>
      </c>
      <c r="BV37" t="s">
        <v>131</v>
      </c>
      <c r="BW37" t="s">
        <v>131</v>
      </c>
      <c r="BX37" t="s">
        <v>131</v>
      </c>
      <c r="BY37" t="s">
        <v>131</v>
      </c>
      <c r="BZ37" t="s">
        <v>131</v>
      </c>
      <c r="CA37" t="s">
        <v>131</v>
      </c>
      <c r="CB37" t="s">
        <v>131</v>
      </c>
      <c r="CC37" t="s">
        <v>131</v>
      </c>
      <c r="CD37" t="s">
        <v>131</v>
      </c>
      <c r="CE37" t="s">
        <v>131</v>
      </c>
      <c r="CF37" t="s">
        <v>131</v>
      </c>
      <c r="CG37" t="s">
        <v>131</v>
      </c>
      <c r="CH37" t="s">
        <v>131</v>
      </c>
      <c r="CI37" t="s">
        <v>131</v>
      </c>
      <c r="CJ37" t="s">
        <v>131</v>
      </c>
      <c r="CK37" t="s">
        <v>131</v>
      </c>
      <c r="CL37" t="s">
        <v>131</v>
      </c>
      <c r="CM37" t="s">
        <v>131</v>
      </c>
      <c r="CN37" t="s">
        <v>139</v>
      </c>
      <c r="CO37" t="s">
        <v>555</v>
      </c>
      <c r="CP37">
        <v>11545.65</v>
      </c>
      <c r="CR37">
        <v>103.2</v>
      </c>
      <c r="CS37">
        <v>10</v>
      </c>
      <c r="CT37" t="s">
        <v>140</v>
      </c>
      <c r="CZ37" t="s">
        <v>130</v>
      </c>
      <c r="DA37" t="s">
        <v>130</v>
      </c>
      <c r="DB37">
        <v>103.2</v>
      </c>
      <c r="DL37" t="s">
        <v>115</v>
      </c>
      <c r="DM37" t="s">
        <v>333</v>
      </c>
      <c r="DN37">
        <v>11545.65</v>
      </c>
      <c r="DP37">
        <v>12.35</v>
      </c>
      <c r="DQ37">
        <v>10</v>
      </c>
      <c r="DR37">
        <v>10</v>
      </c>
      <c r="EG37" t="s">
        <v>130</v>
      </c>
      <c r="EH37" t="s">
        <v>130</v>
      </c>
    </row>
    <row r="38" spans="1:138">
      <c r="B38" s="9" t="s">
        <v>804</v>
      </c>
      <c r="C38" t="s">
        <v>889</v>
      </c>
      <c r="T38" t="s">
        <v>121</v>
      </c>
      <c r="U38" t="s">
        <v>121</v>
      </c>
      <c r="V38" t="s">
        <v>121</v>
      </c>
      <c r="W38" t="s">
        <v>121</v>
      </c>
      <c r="X38" t="s">
        <v>121</v>
      </c>
      <c r="Y38" t="s">
        <v>121</v>
      </c>
      <c r="Z38" t="s">
        <v>121</v>
      </c>
      <c r="AA38" t="s">
        <v>121</v>
      </c>
      <c r="AB38" t="s">
        <v>121</v>
      </c>
      <c r="AC38" t="s">
        <v>121</v>
      </c>
      <c r="BF38" t="s">
        <v>130</v>
      </c>
      <c r="BG38" t="s">
        <v>130</v>
      </c>
      <c r="BH38" t="s">
        <v>130</v>
      </c>
      <c r="BI38" t="s">
        <v>130</v>
      </c>
      <c r="BJ38" t="s">
        <v>130</v>
      </c>
      <c r="BK38" t="s">
        <v>130</v>
      </c>
      <c r="BL38" t="s">
        <v>130</v>
      </c>
      <c r="BM38" t="s">
        <v>130</v>
      </c>
      <c r="BN38" t="s">
        <v>130</v>
      </c>
      <c r="BO38" t="s">
        <v>130</v>
      </c>
      <c r="BP38" t="s">
        <v>131</v>
      </c>
      <c r="BQ38" t="s">
        <v>131</v>
      </c>
      <c r="BR38" t="s">
        <v>131</v>
      </c>
      <c r="BS38" t="s">
        <v>131</v>
      </c>
      <c r="BT38" t="s">
        <v>131</v>
      </c>
      <c r="BU38" t="s">
        <v>131</v>
      </c>
      <c r="BV38" t="s">
        <v>131</v>
      </c>
      <c r="BW38" t="s">
        <v>131</v>
      </c>
      <c r="BX38" t="s">
        <v>131</v>
      </c>
      <c r="BY38" t="s">
        <v>131</v>
      </c>
      <c r="BZ38" t="s">
        <v>131</v>
      </c>
      <c r="CA38" t="s">
        <v>131</v>
      </c>
      <c r="CB38" t="s">
        <v>131</v>
      </c>
      <c r="CC38" t="s">
        <v>131</v>
      </c>
      <c r="CD38" t="s">
        <v>131</v>
      </c>
      <c r="CE38" t="s">
        <v>131</v>
      </c>
      <c r="CF38" t="s">
        <v>131</v>
      </c>
      <c r="CG38" t="s">
        <v>131</v>
      </c>
      <c r="CH38" t="s">
        <v>131</v>
      </c>
      <c r="CI38" t="s">
        <v>131</v>
      </c>
      <c r="CJ38" t="s">
        <v>131</v>
      </c>
      <c r="CK38" t="s">
        <v>131</v>
      </c>
      <c r="CL38" t="s">
        <v>131</v>
      </c>
      <c r="CM38" t="s">
        <v>131</v>
      </c>
      <c r="CS38" t="s">
        <v>130</v>
      </c>
      <c r="CT38" t="s">
        <v>130</v>
      </c>
      <c r="CZ38" t="s">
        <v>130</v>
      </c>
      <c r="DA38" t="s">
        <v>130</v>
      </c>
      <c r="DB38" t="s">
        <v>130</v>
      </c>
      <c r="DQ38" t="s">
        <v>130</v>
      </c>
      <c r="DR38" t="s">
        <v>130</v>
      </c>
      <c r="EG38" t="s">
        <v>130</v>
      </c>
      <c r="EH38" t="s">
        <v>130</v>
      </c>
    </row>
    <row r="39" spans="1:138">
      <c r="B39" s="9" t="s">
        <v>219</v>
      </c>
      <c r="C39" t="s">
        <v>141</v>
      </c>
      <c r="E39" t="s">
        <v>105</v>
      </c>
      <c r="F39" s="4">
        <v>27980</v>
      </c>
      <c r="I39">
        <v>1</v>
      </c>
      <c r="K39" t="s">
        <v>106</v>
      </c>
      <c r="O39">
        <v>2</v>
      </c>
      <c r="R39">
        <v>1</v>
      </c>
      <c r="T39" t="s">
        <v>121</v>
      </c>
      <c r="U39" t="s">
        <v>121</v>
      </c>
      <c r="V39" t="s">
        <v>121</v>
      </c>
      <c r="W39" t="s">
        <v>121</v>
      </c>
      <c r="X39">
        <v>40000</v>
      </c>
      <c r="Y39">
        <v>10</v>
      </c>
      <c r="Z39" t="s">
        <v>121</v>
      </c>
      <c r="AA39" t="s">
        <v>121</v>
      </c>
      <c r="AB39" t="s">
        <v>121</v>
      </c>
      <c r="AC39" t="s">
        <v>121</v>
      </c>
      <c r="AQ39" t="s">
        <v>107</v>
      </c>
      <c r="AS39" t="s">
        <v>108</v>
      </c>
      <c r="AT39">
        <v>5000</v>
      </c>
      <c r="AU39">
        <v>3000</v>
      </c>
      <c r="AV39">
        <v>30000</v>
      </c>
      <c r="AW39">
        <v>5000</v>
      </c>
      <c r="AX39" t="s">
        <v>109</v>
      </c>
      <c r="AY39">
        <v>800</v>
      </c>
      <c r="BA39">
        <v>3</v>
      </c>
      <c r="BB39">
        <v>42</v>
      </c>
      <c r="BC39">
        <v>25000</v>
      </c>
      <c r="BD39">
        <v>2000</v>
      </c>
      <c r="BE39">
        <v>1000</v>
      </c>
      <c r="BF39" t="s">
        <v>130</v>
      </c>
      <c r="BG39" t="s">
        <v>879</v>
      </c>
      <c r="BH39" t="s">
        <v>879</v>
      </c>
      <c r="BI39" t="s">
        <v>879</v>
      </c>
      <c r="BJ39" t="s">
        <v>130</v>
      </c>
      <c r="BK39" t="s">
        <v>130</v>
      </c>
      <c r="BL39" t="s">
        <v>130</v>
      </c>
      <c r="BM39" t="s">
        <v>130</v>
      </c>
      <c r="BN39" t="s">
        <v>130</v>
      </c>
      <c r="BO39" t="s">
        <v>879</v>
      </c>
      <c r="BP39" t="s">
        <v>131</v>
      </c>
      <c r="BQ39" t="s">
        <v>131</v>
      </c>
      <c r="BR39" t="s">
        <v>131</v>
      </c>
      <c r="BS39" t="s">
        <v>131</v>
      </c>
      <c r="BT39" t="s">
        <v>131</v>
      </c>
      <c r="BU39" t="s">
        <v>131</v>
      </c>
      <c r="BV39" t="s">
        <v>131</v>
      </c>
      <c r="BW39" t="s">
        <v>131</v>
      </c>
      <c r="BX39" t="s">
        <v>131</v>
      </c>
      <c r="BY39">
        <v>288397.28555176978</v>
      </c>
      <c r="BZ39" t="s">
        <v>131</v>
      </c>
      <c r="CA39">
        <v>288397.28555176978</v>
      </c>
      <c r="CB39" t="s">
        <v>131</v>
      </c>
      <c r="CC39" t="s">
        <v>131</v>
      </c>
      <c r="CD39" t="s">
        <v>131</v>
      </c>
      <c r="CE39">
        <v>50114.936553751089</v>
      </c>
      <c r="CF39" t="s">
        <v>131</v>
      </c>
      <c r="CG39">
        <v>50114.936553751089</v>
      </c>
      <c r="CH39" t="s">
        <v>131</v>
      </c>
      <c r="CI39" t="s">
        <v>131</v>
      </c>
      <c r="CJ39" t="s">
        <v>131</v>
      </c>
      <c r="CK39" t="s">
        <v>131</v>
      </c>
      <c r="CL39" t="s">
        <v>131</v>
      </c>
      <c r="CM39" t="s">
        <v>131</v>
      </c>
      <c r="CN39" t="s">
        <v>141</v>
      </c>
      <c r="CO39" t="s">
        <v>556</v>
      </c>
      <c r="CP39">
        <v>29090.9</v>
      </c>
      <c r="CQ39">
        <v>36827</v>
      </c>
      <c r="CR39">
        <v>800</v>
      </c>
      <c r="CS39">
        <v>3</v>
      </c>
      <c r="CT39">
        <v>10</v>
      </c>
      <c r="CZ39" t="s">
        <v>130</v>
      </c>
      <c r="DA39" t="s">
        <v>130</v>
      </c>
      <c r="DB39">
        <v>800</v>
      </c>
      <c r="DQ39" t="s">
        <v>130</v>
      </c>
      <c r="DR39" t="s">
        <v>130</v>
      </c>
      <c r="EG39" t="s">
        <v>130</v>
      </c>
      <c r="EH39" t="s">
        <v>130</v>
      </c>
    </row>
    <row r="40" spans="1:138">
      <c r="B40" s="9" t="s">
        <v>368</v>
      </c>
      <c r="C40" t="s">
        <v>128</v>
      </c>
      <c r="E40" t="s">
        <v>117</v>
      </c>
      <c r="F40" s="17">
        <v>30468</v>
      </c>
      <c r="G40">
        <v>1</v>
      </c>
      <c r="K40" t="s">
        <v>107</v>
      </c>
      <c r="R40">
        <v>1</v>
      </c>
      <c r="T40" t="s">
        <v>121</v>
      </c>
      <c r="U40" t="s">
        <v>121</v>
      </c>
      <c r="V40" t="s">
        <v>121</v>
      </c>
      <c r="W40" t="s">
        <v>121</v>
      </c>
      <c r="X40">
        <v>400000</v>
      </c>
      <c r="Y40">
        <v>10</v>
      </c>
      <c r="Z40" t="s">
        <v>121</v>
      </c>
      <c r="AA40" t="s">
        <v>121</v>
      </c>
      <c r="AB40" t="s">
        <v>121</v>
      </c>
      <c r="AC40" t="s">
        <v>121</v>
      </c>
      <c r="AQ40" t="s">
        <v>107</v>
      </c>
      <c r="AS40" t="s">
        <v>108</v>
      </c>
      <c r="AT40">
        <v>16000</v>
      </c>
      <c r="AU40">
        <v>2000</v>
      </c>
      <c r="AV40">
        <v>20000</v>
      </c>
      <c r="AW40">
        <v>0</v>
      </c>
      <c r="AY40">
        <v>6950</v>
      </c>
      <c r="BB40">
        <v>35</v>
      </c>
      <c r="BC40">
        <v>20000</v>
      </c>
      <c r="BD40">
        <v>14000</v>
      </c>
      <c r="BE40">
        <v>7000</v>
      </c>
      <c r="BF40" t="s">
        <v>130</v>
      </c>
      <c r="BG40" t="s">
        <v>130</v>
      </c>
      <c r="BH40" t="s">
        <v>130</v>
      </c>
      <c r="BI40" t="s">
        <v>130</v>
      </c>
      <c r="BJ40" t="s">
        <v>130</v>
      </c>
      <c r="BK40" t="s">
        <v>130</v>
      </c>
      <c r="BL40" t="s">
        <v>107</v>
      </c>
      <c r="BM40" t="s">
        <v>130</v>
      </c>
      <c r="BN40" t="s">
        <v>130</v>
      </c>
      <c r="BO40" t="s">
        <v>879</v>
      </c>
      <c r="BP40" t="s">
        <v>131</v>
      </c>
      <c r="BQ40" t="s">
        <v>131</v>
      </c>
      <c r="BR40" t="s">
        <v>131</v>
      </c>
      <c r="BS40" t="s">
        <v>131</v>
      </c>
      <c r="BT40" t="s">
        <v>131</v>
      </c>
      <c r="BU40" t="s">
        <v>131</v>
      </c>
      <c r="BV40" t="s">
        <v>131</v>
      </c>
      <c r="BW40" t="s">
        <v>131</v>
      </c>
      <c r="BX40" t="s">
        <v>131</v>
      </c>
      <c r="BY40" t="s">
        <v>131</v>
      </c>
      <c r="BZ40" t="s">
        <v>131</v>
      </c>
      <c r="CA40" t="s">
        <v>131</v>
      </c>
      <c r="CB40" t="s">
        <v>131</v>
      </c>
      <c r="CC40" t="s">
        <v>131</v>
      </c>
      <c r="CD40" t="s">
        <v>131</v>
      </c>
      <c r="CE40">
        <v>501149.36553751084</v>
      </c>
      <c r="CF40" t="s">
        <v>131</v>
      </c>
      <c r="CG40">
        <v>501149.36553751084</v>
      </c>
      <c r="CH40" t="s">
        <v>131</v>
      </c>
      <c r="CI40" t="s">
        <v>131</v>
      </c>
      <c r="CJ40" t="s">
        <v>131</v>
      </c>
      <c r="CK40" t="s">
        <v>131</v>
      </c>
      <c r="CL40" t="s">
        <v>131</v>
      </c>
      <c r="CM40" t="s">
        <v>131</v>
      </c>
      <c r="CN40" t="s">
        <v>128</v>
      </c>
      <c r="CO40" t="s">
        <v>557</v>
      </c>
      <c r="CP40">
        <v>332751.84999999998</v>
      </c>
      <c r="CQ40">
        <v>501149</v>
      </c>
      <c r="CR40">
        <v>6911.25</v>
      </c>
      <c r="CS40">
        <v>5</v>
      </c>
      <c r="CT40">
        <v>10</v>
      </c>
      <c r="CZ40" t="s">
        <v>130</v>
      </c>
      <c r="DA40" t="s">
        <v>130</v>
      </c>
      <c r="DB40">
        <v>6911.25</v>
      </c>
      <c r="DL40" t="s">
        <v>110</v>
      </c>
      <c r="DM40" t="s">
        <v>286</v>
      </c>
      <c r="DN40">
        <v>393252.4</v>
      </c>
      <c r="DO40">
        <v>501149</v>
      </c>
      <c r="DP40">
        <v>3905</v>
      </c>
      <c r="DQ40">
        <v>10</v>
      </c>
      <c r="DR40">
        <v>10</v>
      </c>
      <c r="EB40" t="s">
        <v>112</v>
      </c>
      <c r="EC40" t="s">
        <v>276</v>
      </c>
      <c r="ED40">
        <v>425134.05</v>
      </c>
      <c r="EE40">
        <v>501149</v>
      </c>
      <c r="EF40">
        <v>6797.9</v>
      </c>
      <c r="EG40">
        <v>5</v>
      </c>
      <c r="EH40">
        <v>10</v>
      </c>
    </row>
    <row r="41" spans="1:138">
      <c r="B41" s="9" t="s">
        <v>367</v>
      </c>
      <c r="C41" t="s">
        <v>890</v>
      </c>
      <c r="E41" t="s">
        <v>117</v>
      </c>
      <c r="F41" s="17">
        <v>29714</v>
      </c>
      <c r="K41" t="s">
        <v>107</v>
      </c>
      <c r="N41">
        <v>1</v>
      </c>
      <c r="T41" t="s">
        <v>121</v>
      </c>
      <c r="U41" t="s">
        <v>121</v>
      </c>
      <c r="V41" t="s">
        <v>121</v>
      </c>
      <c r="W41" t="s">
        <v>121</v>
      </c>
      <c r="X41" t="s">
        <v>121</v>
      </c>
      <c r="Y41" t="s">
        <v>121</v>
      </c>
      <c r="Z41" t="s">
        <v>121</v>
      </c>
      <c r="AA41" t="s">
        <v>121</v>
      </c>
      <c r="AB41" t="s">
        <v>121</v>
      </c>
      <c r="AC41" t="s">
        <v>121</v>
      </c>
      <c r="AQ41" t="s">
        <v>107</v>
      </c>
      <c r="AS41" t="s">
        <v>108</v>
      </c>
      <c r="AT41">
        <v>4000</v>
      </c>
      <c r="AU41">
        <v>1000</v>
      </c>
      <c r="AV41">
        <v>10000</v>
      </c>
      <c r="AW41">
        <v>0</v>
      </c>
      <c r="AY41">
        <v>16</v>
      </c>
      <c r="AZ41" t="s">
        <v>891</v>
      </c>
      <c r="BB41">
        <v>37</v>
      </c>
      <c r="BC41">
        <v>10000</v>
      </c>
      <c r="BD41">
        <v>3000</v>
      </c>
      <c r="BE41">
        <v>1500</v>
      </c>
      <c r="BF41" t="s">
        <v>879</v>
      </c>
      <c r="BG41" t="s">
        <v>879</v>
      </c>
      <c r="BH41" t="s">
        <v>879</v>
      </c>
      <c r="BI41" t="s">
        <v>879</v>
      </c>
      <c r="BJ41" t="s">
        <v>130</v>
      </c>
      <c r="BK41" t="s">
        <v>130</v>
      </c>
      <c r="BL41" t="s">
        <v>130</v>
      </c>
      <c r="BM41" t="s">
        <v>130</v>
      </c>
      <c r="BN41" t="s">
        <v>130</v>
      </c>
      <c r="BO41" t="s">
        <v>130</v>
      </c>
      <c r="BP41" t="s">
        <v>131</v>
      </c>
      <c r="BQ41" t="s">
        <v>131</v>
      </c>
      <c r="BR41" t="s">
        <v>131</v>
      </c>
      <c r="BS41" t="s">
        <v>131</v>
      </c>
      <c r="BT41" t="s">
        <v>131</v>
      </c>
      <c r="BU41" t="s">
        <v>131</v>
      </c>
      <c r="BV41">
        <v>162799.09518392326</v>
      </c>
      <c r="BW41" t="s">
        <v>131</v>
      </c>
      <c r="BX41">
        <v>162799.09518392326</v>
      </c>
      <c r="BY41" t="s">
        <v>131</v>
      </c>
      <c r="BZ41" t="s">
        <v>131</v>
      </c>
      <c r="CA41" t="s">
        <v>131</v>
      </c>
      <c r="CB41" t="s">
        <v>131</v>
      </c>
      <c r="CC41" t="s">
        <v>131</v>
      </c>
      <c r="CD41" t="s">
        <v>131</v>
      </c>
      <c r="CE41" t="s">
        <v>131</v>
      </c>
      <c r="CF41" t="s">
        <v>131</v>
      </c>
      <c r="CG41" t="s">
        <v>131</v>
      </c>
      <c r="CH41" t="s">
        <v>131</v>
      </c>
      <c r="CI41" t="s">
        <v>131</v>
      </c>
      <c r="CJ41" t="s">
        <v>131</v>
      </c>
      <c r="CK41" t="s">
        <v>131</v>
      </c>
      <c r="CL41" t="s">
        <v>131</v>
      </c>
      <c r="CM41" t="s">
        <v>131</v>
      </c>
      <c r="CN41" t="s">
        <v>892</v>
      </c>
      <c r="CO41" t="s">
        <v>332</v>
      </c>
      <c r="CP41">
        <v>50701.75</v>
      </c>
      <c r="CR41">
        <v>5.8</v>
      </c>
      <c r="CS41">
        <v>5</v>
      </c>
      <c r="CT41">
        <v>5</v>
      </c>
      <c r="CU41" t="s">
        <v>893</v>
      </c>
      <c r="CV41" t="s">
        <v>884</v>
      </c>
      <c r="CW41">
        <v>50701.75</v>
      </c>
      <c r="CY41">
        <v>10.199999999999999</v>
      </c>
      <c r="CZ41">
        <v>5</v>
      </c>
      <c r="DA41">
        <v>5</v>
      </c>
      <c r="DB41">
        <v>16</v>
      </c>
      <c r="DQ41" t="s">
        <v>130</v>
      </c>
      <c r="DR41" t="s">
        <v>130</v>
      </c>
      <c r="EG41" t="s">
        <v>130</v>
      </c>
      <c r="EH41" t="s">
        <v>130</v>
      </c>
    </row>
    <row r="42" spans="1:138">
      <c r="B42" s="9" t="s">
        <v>642</v>
      </c>
      <c r="C42" t="s">
        <v>142</v>
      </c>
      <c r="E42" t="s">
        <v>117</v>
      </c>
      <c r="F42" s="17">
        <v>25575</v>
      </c>
      <c r="J42">
        <v>1</v>
      </c>
      <c r="K42" t="s">
        <v>107</v>
      </c>
      <c r="L42">
        <v>1</v>
      </c>
      <c r="N42">
        <v>2</v>
      </c>
      <c r="T42" t="s">
        <v>121</v>
      </c>
      <c r="U42" t="s">
        <v>121</v>
      </c>
      <c r="V42">
        <v>800</v>
      </c>
      <c r="W42">
        <v>10</v>
      </c>
      <c r="X42" t="s">
        <v>121</v>
      </c>
      <c r="Y42" t="s">
        <v>121</v>
      </c>
      <c r="Z42" t="s">
        <v>121</v>
      </c>
      <c r="AA42" t="s">
        <v>121</v>
      </c>
      <c r="AB42" t="s">
        <v>121</v>
      </c>
      <c r="AC42" t="s">
        <v>121</v>
      </c>
      <c r="AD42">
        <v>6000</v>
      </c>
      <c r="AF42">
        <v>70000</v>
      </c>
      <c r="AQ42" t="s">
        <v>107</v>
      </c>
      <c r="AS42" t="s">
        <v>122</v>
      </c>
      <c r="AT42">
        <v>7000</v>
      </c>
      <c r="AU42">
        <v>4000</v>
      </c>
      <c r="AV42">
        <v>100000</v>
      </c>
      <c r="AW42">
        <v>0</v>
      </c>
      <c r="AX42" t="s">
        <v>109</v>
      </c>
      <c r="AY42">
        <v>450</v>
      </c>
      <c r="AZ42">
        <v>35</v>
      </c>
      <c r="BB42">
        <v>49</v>
      </c>
      <c r="BC42">
        <v>100000</v>
      </c>
      <c r="BD42">
        <v>3000</v>
      </c>
      <c r="BE42">
        <v>750</v>
      </c>
      <c r="BF42" t="s">
        <v>879</v>
      </c>
      <c r="BG42" t="s">
        <v>107</v>
      </c>
      <c r="BH42" t="s">
        <v>879</v>
      </c>
      <c r="BI42" t="s">
        <v>879</v>
      </c>
      <c r="BJ42" t="s">
        <v>130</v>
      </c>
      <c r="BK42" t="s">
        <v>130</v>
      </c>
      <c r="BL42" t="s">
        <v>130</v>
      </c>
      <c r="BM42" t="s">
        <v>130</v>
      </c>
      <c r="BN42" t="s">
        <v>130</v>
      </c>
      <c r="BO42" t="s">
        <v>130</v>
      </c>
      <c r="BP42">
        <v>116473.01635527458</v>
      </c>
      <c r="BQ42">
        <v>6000</v>
      </c>
      <c r="BR42">
        <v>110473.01635527458</v>
      </c>
      <c r="BS42" t="s">
        <v>131</v>
      </c>
      <c r="BT42" t="s">
        <v>131</v>
      </c>
      <c r="BU42" t="s">
        <v>131</v>
      </c>
      <c r="BV42">
        <v>351196.38073569303</v>
      </c>
      <c r="BW42">
        <v>70000</v>
      </c>
      <c r="BX42">
        <v>281196.38073569303</v>
      </c>
      <c r="BY42" t="s">
        <v>131</v>
      </c>
      <c r="BZ42" t="s">
        <v>131</v>
      </c>
      <c r="CA42" t="s">
        <v>131</v>
      </c>
      <c r="CB42" t="s">
        <v>131</v>
      </c>
      <c r="CC42" t="s">
        <v>131</v>
      </c>
      <c r="CD42" t="s">
        <v>131</v>
      </c>
      <c r="CE42" t="s">
        <v>131</v>
      </c>
      <c r="CF42" t="s">
        <v>131</v>
      </c>
      <c r="CG42" t="s">
        <v>131</v>
      </c>
      <c r="CH42" t="s">
        <v>131</v>
      </c>
      <c r="CI42" t="s">
        <v>131</v>
      </c>
      <c r="CJ42" t="s">
        <v>131</v>
      </c>
      <c r="CK42" t="s">
        <v>131</v>
      </c>
      <c r="CL42" t="s">
        <v>131</v>
      </c>
      <c r="CM42" t="s">
        <v>131</v>
      </c>
      <c r="CN42" t="s">
        <v>137</v>
      </c>
      <c r="CO42" t="s">
        <v>330</v>
      </c>
      <c r="CP42">
        <v>75250.850000000006</v>
      </c>
      <c r="CR42">
        <v>450</v>
      </c>
      <c r="CS42">
        <v>35</v>
      </c>
      <c r="CT42" t="s">
        <v>140</v>
      </c>
      <c r="CZ42" t="s">
        <v>130</v>
      </c>
      <c r="DA42" t="s">
        <v>130</v>
      </c>
      <c r="DB42">
        <v>450</v>
      </c>
      <c r="DL42" t="s">
        <v>118</v>
      </c>
      <c r="DM42" t="s">
        <v>331</v>
      </c>
      <c r="DN42">
        <v>110473</v>
      </c>
      <c r="DP42">
        <v>51.05</v>
      </c>
      <c r="DQ42">
        <v>15</v>
      </c>
      <c r="DR42">
        <v>15</v>
      </c>
      <c r="EB42" t="s">
        <v>119</v>
      </c>
      <c r="EC42" t="s">
        <v>332</v>
      </c>
      <c r="ED42">
        <v>110473</v>
      </c>
      <c r="EF42">
        <v>32.799999999999997</v>
      </c>
      <c r="EG42">
        <v>5</v>
      </c>
      <c r="EH42">
        <v>5</v>
      </c>
    </row>
    <row r="43" spans="1:138">
      <c r="B43" s="9" t="s">
        <v>651</v>
      </c>
      <c r="C43" t="s">
        <v>894</v>
      </c>
      <c r="E43" t="s">
        <v>117</v>
      </c>
      <c r="F43" s="17">
        <v>25725</v>
      </c>
      <c r="G43">
        <v>1</v>
      </c>
      <c r="K43" t="s">
        <v>106</v>
      </c>
      <c r="N43">
        <v>2</v>
      </c>
      <c r="P43">
        <v>1</v>
      </c>
      <c r="T43" t="s">
        <v>121</v>
      </c>
      <c r="U43" t="s">
        <v>121</v>
      </c>
      <c r="V43" t="s">
        <v>121</v>
      </c>
      <c r="W43" t="s">
        <v>121</v>
      </c>
      <c r="X43" t="s">
        <v>121</v>
      </c>
      <c r="Y43" t="s">
        <v>121</v>
      </c>
      <c r="Z43" t="s">
        <v>121</v>
      </c>
      <c r="AA43" t="s">
        <v>121</v>
      </c>
      <c r="AB43" t="s">
        <v>121</v>
      </c>
      <c r="AC43" t="s">
        <v>121</v>
      </c>
      <c r="AQ43" t="s">
        <v>107</v>
      </c>
      <c r="AS43" t="s">
        <v>108</v>
      </c>
      <c r="AT43">
        <v>4900</v>
      </c>
      <c r="AU43">
        <v>2800</v>
      </c>
      <c r="AV43">
        <v>30000</v>
      </c>
      <c r="AW43">
        <v>0</v>
      </c>
      <c r="AX43" t="s">
        <v>109</v>
      </c>
      <c r="AY43">
        <v>400</v>
      </c>
      <c r="AZ43">
        <v>16</v>
      </c>
      <c r="BB43">
        <v>48</v>
      </c>
      <c r="BC43">
        <v>30000</v>
      </c>
      <c r="BD43">
        <v>2100</v>
      </c>
      <c r="BE43">
        <v>1050</v>
      </c>
      <c r="BF43" t="s">
        <v>879</v>
      </c>
      <c r="BG43" t="s">
        <v>107</v>
      </c>
      <c r="BH43" t="s">
        <v>879</v>
      </c>
      <c r="BI43" t="s">
        <v>879</v>
      </c>
      <c r="BJ43" t="s">
        <v>130</v>
      </c>
      <c r="BK43" t="s">
        <v>130</v>
      </c>
      <c r="BL43" t="s">
        <v>130</v>
      </c>
      <c r="BM43" t="s">
        <v>130</v>
      </c>
      <c r="BN43" t="s">
        <v>130</v>
      </c>
      <c r="BO43" t="s">
        <v>130</v>
      </c>
      <c r="BP43" t="s">
        <v>131</v>
      </c>
      <c r="BQ43" t="s">
        <v>131</v>
      </c>
      <c r="BR43" t="s">
        <v>131</v>
      </c>
      <c r="BS43" t="s">
        <v>131</v>
      </c>
      <c r="BT43" t="s">
        <v>131</v>
      </c>
      <c r="BU43" t="s">
        <v>131</v>
      </c>
      <c r="BV43">
        <v>275837.46651498508</v>
      </c>
      <c r="BW43" t="s">
        <v>131</v>
      </c>
      <c r="BX43">
        <v>275837.46651498508</v>
      </c>
      <c r="BY43" t="s">
        <v>131</v>
      </c>
      <c r="BZ43" t="s">
        <v>131</v>
      </c>
      <c r="CA43" t="s">
        <v>131</v>
      </c>
      <c r="CB43">
        <v>275837.46651498508</v>
      </c>
      <c r="CC43" t="s">
        <v>131</v>
      </c>
      <c r="CD43">
        <v>275837.46651498508</v>
      </c>
      <c r="CE43" t="s">
        <v>131</v>
      </c>
      <c r="CF43" t="s">
        <v>131</v>
      </c>
      <c r="CG43" t="s">
        <v>131</v>
      </c>
      <c r="CH43" t="s">
        <v>131</v>
      </c>
      <c r="CI43" t="s">
        <v>131</v>
      </c>
      <c r="CJ43" t="s">
        <v>131</v>
      </c>
      <c r="CK43" t="s">
        <v>131</v>
      </c>
      <c r="CL43" t="s">
        <v>131</v>
      </c>
      <c r="CM43" t="s">
        <v>131</v>
      </c>
      <c r="CN43" t="s">
        <v>895</v>
      </c>
      <c r="CO43" t="s">
        <v>896</v>
      </c>
      <c r="CP43">
        <v>20000</v>
      </c>
      <c r="CR43">
        <v>69</v>
      </c>
      <c r="CS43">
        <v>16</v>
      </c>
      <c r="CT43" t="s">
        <v>140</v>
      </c>
      <c r="CU43" t="s">
        <v>143</v>
      </c>
      <c r="CV43" t="s">
        <v>560</v>
      </c>
      <c r="CW43">
        <v>275837.45</v>
      </c>
      <c r="CY43">
        <v>227.3</v>
      </c>
      <c r="CZ43">
        <v>16</v>
      </c>
      <c r="DA43">
        <v>16</v>
      </c>
      <c r="DB43">
        <v>296.3</v>
      </c>
      <c r="DQ43" t="s">
        <v>130</v>
      </c>
      <c r="DR43" t="s">
        <v>130</v>
      </c>
      <c r="EG43" t="s">
        <v>130</v>
      </c>
      <c r="EH43" t="s">
        <v>130</v>
      </c>
    </row>
    <row r="44" spans="1:138">
      <c r="B44" s="9" t="s">
        <v>203</v>
      </c>
      <c r="C44" t="s">
        <v>897</v>
      </c>
      <c r="E44" t="s">
        <v>105</v>
      </c>
      <c r="F44" s="17">
        <v>20018</v>
      </c>
      <c r="H44">
        <v>1</v>
      </c>
      <c r="K44" t="s">
        <v>106</v>
      </c>
      <c r="L44">
        <v>2</v>
      </c>
      <c r="N44">
        <v>1</v>
      </c>
      <c r="T44">
        <v>600</v>
      </c>
      <c r="U44" t="s">
        <v>121</v>
      </c>
      <c r="V44" t="s">
        <v>121</v>
      </c>
      <c r="W44">
        <v>10</v>
      </c>
      <c r="X44" t="s">
        <v>121</v>
      </c>
      <c r="Y44" t="s">
        <v>121</v>
      </c>
      <c r="Z44" t="s">
        <v>121</v>
      </c>
      <c r="AA44" t="s">
        <v>121</v>
      </c>
      <c r="AB44" t="s">
        <v>121</v>
      </c>
      <c r="AC44" t="s">
        <v>121</v>
      </c>
      <c r="AF44">
        <v>160000</v>
      </c>
      <c r="AQ44" t="s">
        <v>107</v>
      </c>
      <c r="AS44" t="s">
        <v>122</v>
      </c>
      <c r="AT44">
        <v>3600</v>
      </c>
      <c r="AU44">
        <v>2000</v>
      </c>
      <c r="AV44">
        <v>30000</v>
      </c>
      <c r="AW44">
        <v>0</v>
      </c>
      <c r="AX44" t="s">
        <v>109</v>
      </c>
      <c r="AY44">
        <v>295</v>
      </c>
      <c r="AZ44">
        <v>20</v>
      </c>
      <c r="BB44">
        <v>64</v>
      </c>
      <c r="BC44">
        <v>30000</v>
      </c>
      <c r="BD44">
        <v>1600</v>
      </c>
      <c r="BE44">
        <v>400</v>
      </c>
      <c r="BF44" t="s">
        <v>879</v>
      </c>
      <c r="BG44" t="s">
        <v>107</v>
      </c>
      <c r="BH44" t="s">
        <v>879</v>
      </c>
      <c r="BI44" t="s">
        <v>130</v>
      </c>
      <c r="BJ44" t="s">
        <v>130</v>
      </c>
      <c r="BK44" t="s">
        <v>130</v>
      </c>
      <c r="BL44" t="s">
        <v>130</v>
      </c>
      <c r="BM44" t="s">
        <v>130</v>
      </c>
      <c r="BN44" t="s">
        <v>130</v>
      </c>
      <c r="BO44" t="s">
        <v>130</v>
      </c>
      <c r="BP44">
        <v>89854.762266455946</v>
      </c>
      <c r="BQ44" t="s">
        <v>131</v>
      </c>
      <c r="BR44">
        <v>89854.762266455946</v>
      </c>
      <c r="BS44" t="s">
        <v>131</v>
      </c>
      <c r="BT44" t="s">
        <v>131</v>
      </c>
      <c r="BU44" t="s">
        <v>131</v>
      </c>
      <c r="BV44">
        <v>225598.19036784652</v>
      </c>
      <c r="BW44">
        <v>160000</v>
      </c>
      <c r="BX44">
        <v>65598.190367846517</v>
      </c>
      <c r="BY44" t="s">
        <v>131</v>
      </c>
      <c r="BZ44" t="s">
        <v>131</v>
      </c>
      <c r="CA44" t="s">
        <v>131</v>
      </c>
      <c r="CB44" t="s">
        <v>131</v>
      </c>
      <c r="CC44" t="s">
        <v>131</v>
      </c>
      <c r="CD44" t="s">
        <v>131</v>
      </c>
      <c r="CE44" t="s">
        <v>131</v>
      </c>
      <c r="CF44" t="s">
        <v>131</v>
      </c>
      <c r="CG44" t="s">
        <v>131</v>
      </c>
      <c r="CH44" t="s">
        <v>131</v>
      </c>
      <c r="CI44" t="s">
        <v>131</v>
      </c>
      <c r="CJ44" t="s">
        <v>131</v>
      </c>
      <c r="CK44" t="s">
        <v>131</v>
      </c>
      <c r="CL44" t="s">
        <v>131</v>
      </c>
      <c r="CM44" t="s">
        <v>131</v>
      </c>
      <c r="CN44" t="s">
        <v>116</v>
      </c>
      <c r="CO44" t="s">
        <v>547</v>
      </c>
      <c r="CP44">
        <v>22767.5</v>
      </c>
      <c r="CR44">
        <v>110.65</v>
      </c>
      <c r="CS44">
        <v>20</v>
      </c>
      <c r="CT44" t="s">
        <v>140</v>
      </c>
      <c r="CU44" t="s">
        <v>143</v>
      </c>
      <c r="CV44" t="s">
        <v>560</v>
      </c>
      <c r="CW44">
        <v>45918.75</v>
      </c>
      <c r="CY44">
        <v>184.35</v>
      </c>
      <c r="CZ44">
        <v>20</v>
      </c>
      <c r="DA44">
        <v>20</v>
      </c>
      <c r="DB44">
        <v>295</v>
      </c>
      <c r="DQ44" t="s">
        <v>130</v>
      </c>
      <c r="DR44" t="s">
        <v>130</v>
      </c>
      <c r="EG44" t="s">
        <v>130</v>
      </c>
      <c r="EH44" t="s">
        <v>130</v>
      </c>
    </row>
    <row r="45" spans="1:138">
      <c r="B45" s="9" t="s">
        <v>765</v>
      </c>
      <c r="C45" t="s">
        <v>898</v>
      </c>
      <c r="E45" t="s">
        <v>105</v>
      </c>
      <c r="F45" s="17">
        <v>34165</v>
      </c>
      <c r="J45">
        <v>1</v>
      </c>
      <c r="K45" t="s">
        <v>106</v>
      </c>
      <c r="L45">
        <v>2</v>
      </c>
      <c r="R45">
        <v>1</v>
      </c>
      <c r="T45" t="s">
        <v>121</v>
      </c>
      <c r="U45" t="s">
        <v>121</v>
      </c>
      <c r="V45">
        <v>300</v>
      </c>
      <c r="W45">
        <v>15</v>
      </c>
      <c r="X45">
        <v>30000</v>
      </c>
      <c r="Y45">
        <v>15</v>
      </c>
      <c r="Z45" t="s">
        <v>121</v>
      </c>
      <c r="AA45" t="s">
        <v>121</v>
      </c>
      <c r="AB45" t="s">
        <v>121</v>
      </c>
      <c r="AC45" t="s">
        <v>121</v>
      </c>
      <c r="AQ45" t="s">
        <v>107</v>
      </c>
      <c r="AS45" t="s">
        <v>108</v>
      </c>
      <c r="AT45">
        <v>3300</v>
      </c>
      <c r="AU45">
        <v>1800</v>
      </c>
      <c r="AV45">
        <v>30000</v>
      </c>
      <c r="AW45">
        <v>0</v>
      </c>
      <c r="AX45" t="s">
        <v>109</v>
      </c>
      <c r="AY45">
        <v>220</v>
      </c>
      <c r="AZ45">
        <v>15</v>
      </c>
      <c r="BB45">
        <v>25</v>
      </c>
      <c r="BC45">
        <v>30000</v>
      </c>
      <c r="BD45">
        <v>1500</v>
      </c>
      <c r="BE45">
        <v>750</v>
      </c>
      <c r="BF45" t="s">
        <v>879</v>
      </c>
      <c r="BG45" t="s">
        <v>879</v>
      </c>
      <c r="BH45" t="s">
        <v>879</v>
      </c>
      <c r="BI45" t="s">
        <v>879</v>
      </c>
      <c r="BJ45" t="s">
        <v>130</v>
      </c>
      <c r="BK45" t="s">
        <v>130</v>
      </c>
      <c r="BL45" t="s">
        <v>107</v>
      </c>
      <c r="BM45" t="s">
        <v>130</v>
      </c>
      <c r="BN45" t="s">
        <v>130</v>
      </c>
      <c r="BO45" t="s">
        <v>879</v>
      </c>
      <c r="BP45">
        <v>73531.176164042656</v>
      </c>
      <c r="BQ45" t="s">
        <v>131</v>
      </c>
      <c r="BR45">
        <v>73531.176164042656</v>
      </c>
      <c r="BS45" t="s">
        <v>131</v>
      </c>
      <c r="BT45" t="s">
        <v>131</v>
      </c>
      <c r="BU45" t="s">
        <v>131</v>
      </c>
      <c r="BV45" t="s">
        <v>131</v>
      </c>
      <c r="BW45" t="s">
        <v>131</v>
      </c>
      <c r="BX45" t="s">
        <v>131</v>
      </c>
      <c r="BY45" t="s">
        <v>131</v>
      </c>
      <c r="BZ45" t="s">
        <v>131</v>
      </c>
      <c r="CA45" t="s">
        <v>131</v>
      </c>
      <c r="CB45" t="s">
        <v>131</v>
      </c>
      <c r="CC45" t="s">
        <v>131</v>
      </c>
      <c r="CD45" t="s">
        <v>131</v>
      </c>
      <c r="CE45">
        <v>42070.923471168106</v>
      </c>
      <c r="CF45" t="s">
        <v>131</v>
      </c>
      <c r="CG45">
        <v>42070.923471168106</v>
      </c>
      <c r="CH45" t="s">
        <v>131</v>
      </c>
      <c r="CI45" t="s">
        <v>131</v>
      </c>
      <c r="CJ45" t="s">
        <v>131</v>
      </c>
      <c r="CK45" t="s">
        <v>131</v>
      </c>
      <c r="CL45" t="s">
        <v>131</v>
      </c>
      <c r="CM45" t="s">
        <v>131</v>
      </c>
      <c r="CN45" t="s">
        <v>111</v>
      </c>
      <c r="CO45" t="s">
        <v>291</v>
      </c>
      <c r="CP45">
        <v>21737</v>
      </c>
      <c r="CR45">
        <v>199.35</v>
      </c>
      <c r="CS45">
        <v>15</v>
      </c>
      <c r="CT45">
        <v>15</v>
      </c>
      <c r="CU45" t="s">
        <v>143</v>
      </c>
      <c r="CV45" t="s">
        <v>560</v>
      </c>
      <c r="CW45">
        <v>73531.149999999994</v>
      </c>
      <c r="CY45">
        <v>11.55</v>
      </c>
      <c r="CZ45">
        <v>15</v>
      </c>
      <c r="DA45">
        <v>15</v>
      </c>
      <c r="DB45">
        <v>210.9</v>
      </c>
      <c r="DL45" t="s">
        <v>110</v>
      </c>
      <c r="DM45" t="s">
        <v>286</v>
      </c>
      <c r="DN45">
        <v>29339</v>
      </c>
      <c r="DO45">
        <v>42072</v>
      </c>
      <c r="DP45">
        <v>193.05</v>
      </c>
      <c r="DQ45">
        <v>15</v>
      </c>
      <c r="DR45">
        <v>15</v>
      </c>
      <c r="EB45" t="s">
        <v>111</v>
      </c>
      <c r="EC45" t="s">
        <v>291</v>
      </c>
      <c r="ED45">
        <v>21737</v>
      </c>
      <c r="EE45">
        <v>42071</v>
      </c>
      <c r="EF45">
        <v>199.35</v>
      </c>
      <c r="EG45">
        <v>15</v>
      </c>
      <c r="EH45">
        <v>15</v>
      </c>
    </row>
    <row r="46" spans="1:138">
      <c r="B46" s="9" t="s">
        <v>925</v>
      </c>
      <c r="C46" t="s">
        <v>899</v>
      </c>
      <c r="E46" t="s">
        <v>105</v>
      </c>
      <c r="F46" s="17">
        <v>30103</v>
      </c>
      <c r="H46">
        <v>1</v>
      </c>
      <c r="K46" t="s">
        <v>106</v>
      </c>
      <c r="L46">
        <v>1</v>
      </c>
      <c r="T46">
        <v>4500</v>
      </c>
      <c r="U46" t="s">
        <v>121</v>
      </c>
      <c r="V46" t="s">
        <v>121</v>
      </c>
      <c r="W46">
        <v>15</v>
      </c>
      <c r="X46" t="s">
        <v>121</v>
      </c>
      <c r="Y46" t="s">
        <v>121</v>
      </c>
      <c r="Z46" t="s">
        <v>121</v>
      </c>
      <c r="AA46" t="s">
        <v>121</v>
      </c>
      <c r="AB46" t="s">
        <v>121</v>
      </c>
      <c r="AC46" t="s">
        <v>121</v>
      </c>
      <c r="AQ46" t="s">
        <v>107</v>
      </c>
      <c r="AS46" t="s">
        <v>108</v>
      </c>
      <c r="AT46">
        <v>6000</v>
      </c>
      <c r="AU46">
        <v>2000</v>
      </c>
      <c r="AV46">
        <v>15000</v>
      </c>
      <c r="AW46">
        <v>0</v>
      </c>
      <c r="AX46" t="s">
        <v>109</v>
      </c>
      <c r="AY46">
        <v>300</v>
      </c>
      <c r="BB46">
        <v>36</v>
      </c>
      <c r="BC46">
        <v>15000</v>
      </c>
      <c r="BD46">
        <v>4000</v>
      </c>
      <c r="BE46">
        <v>2000</v>
      </c>
      <c r="BF46" t="s">
        <v>107</v>
      </c>
      <c r="BJ46" t="s">
        <v>130</v>
      </c>
      <c r="BK46" t="s">
        <v>130</v>
      </c>
      <c r="BL46" t="s">
        <v>130</v>
      </c>
      <c r="BM46" t="s">
        <v>130</v>
      </c>
      <c r="BN46" t="s">
        <v>130</v>
      </c>
      <c r="BO46" t="s">
        <v>130</v>
      </c>
      <c r="BP46">
        <v>962967.64246063982</v>
      </c>
      <c r="BQ46" t="s">
        <v>131</v>
      </c>
      <c r="BR46">
        <v>962967.64246063982</v>
      </c>
      <c r="BS46" t="s">
        <v>131</v>
      </c>
      <c r="BT46" t="s">
        <v>131</v>
      </c>
      <c r="BU46" t="s">
        <v>131</v>
      </c>
      <c r="BV46" t="s">
        <v>131</v>
      </c>
      <c r="BW46" t="s">
        <v>131</v>
      </c>
      <c r="BX46" t="s">
        <v>131</v>
      </c>
      <c r="BY46" t="s">
        <v>131</v>
      </c>
      <c r="BZ46" t="s">
        <v>131</v>
      </c>
      <c r="CA46" t="s">
        <v>131</v>
      </c>
      <c r="CB46" t="s">
        <v>131</v>
      </c>
      <c r="CC46" t="s">
        <v>131</v>
      </c>
      <c r="CD46" t="s">
        <v>131</v>
      </c>
      <c r="CE46" t="s">
        <v>131</v>
      </c>
      <c r="CF46" t="s">
        <v>131</v>
      </c>
      <c r="CG46" t="s">
        <v>131</v>
      </c>
      <c r="CH46" t="s">
        <v>131</v>
      </c>
      <c r="CI46" t="s">
        <v>131</v>
      </c>
      <c r="CJ46" t="s">
        <v>131</v>
      </c>
      <c r="CK46" t="s">
        <v>131</v>
      </c>
      <c r="CL46" t="s">
        <v>131</v>
      </c>
      <c r="CM46" t="s">
        <v>131</v>
      </c>
      <c r="CN46" t="s">
        <v>115</v>
      </c>
      <c r="CO46" t="s">
        <v>333</v>
      </c>
      <c r="CP46">
        <v>462968.65</v>
      </c>
      <c r="CR46">
        <v>43.1</v>
      </c>
      <c r="CS46">
        <v>18</v>
      </c>
      <c r="CT46">
        <v>18</v>
      </c>
      <c r="CU46" t="s">
        <v>144</v>
      </c>
      <c r="CV46" t="s">
        <v>560</v>
      </c>
      <c r="CW46">
        <v>499999</v>
      </c>
      <c r="CY46">
        <v>197</v>
      </c>
      <c r="CZ46">
        <v>18</v>
      </c>
      <c r="DA46">
        <v>18</v>
      </c>
      <c r="DB46">
        <v>240.1</v>
      </c>
      <c r="DL46" t="s">
        <v>115</v>
      </c>
      <c r="DM46" t="s">
        <v>333</v>
      </c>
      <c r="DN46">
        <v>499999</v>
      </c>
      <c r="DP46">
        <v>46.55</v>
      </c>
      <c r="DQ46">
        <v>18</v>
      </c>
      <c r="DR46">
        <v>18</v>
      </c>
      <c r="EB46" t="s">
        <v>123</v>
      </c>
      <c r="EC46" t="s">
        <v>331</v>
      </c>
      <c r="ED46">
        <v>400000</v>
      </c>
      <c r="EF46">
        <v>28.55</v>
      </c>
      <c r="EG46">
        <v>20</v>
      </c>
      <c r="EH46">
        <v>20</v>
      </c>
    </row>
    <row r="47" spans="1:138">
      <c r="B47" s="9" t="s">
        <v>926</v>
      </c>
      <c r="C47" t="s">
        <v>900</v>
      </c>
      <c r="E47" t="s">
        <v>117</v>
      </c>
      <c r="F47" s="17">
        <v>30182</v>
      </c>
      <c r="I47">
        <v>1</v>
      </c>
      <c r="K47" t="s">
        <v>106</v>
      </c>
      <c r="R47">
        <v>2</v>
      </c>
      <c r="S47">
        <v>1</v>
      </c>
      <c r="T47" t="s">
        <v>121</v>
      </c>
      <c r="U47" t="s">
        <v>121</v>
      </c>
      <c r="V47" t="s">
        <v>121</v>
      </c>
      <c r="W47" t="s">
        <v>121</v>
      </c>
      <c r="X47">
        <v>50000</v>
      </c>
      <c r="Y47">
        <v>5</v>
      </c>
      <c r="Z47" t="s">
        <v>121</v>
      </c>
      <c r="AA47" t="s">
        <v>121</v>
      </c>
      <c r="AB47">
        <v>9</v>
      </c>
      <c r="AC47">
        <v>40000</v>
      </c>
      <c r="AP47">
        <v>3500</v>
      </c>
      <c r="AQ47" t="s">
        <v>107</v>
      </c>
      <c r="AS47" t="s">
        <v>108</v>
      </c>
      <c r="AT47">
        <v>3900</v>
      </c>
      <c r="AU47">
        <v>2450</v>
      </c>
      <c r="AV47">
        <v>40000</v>
      </c>
      <c r="AW47">
        <v>0</v>
      </c>
      <c r="AX47" t="s">
        <v>109</v>
      </c>
      <c r="AZ47">
        <v>4</v>
      </c>
      <c r="BA47">
        <v>4</v>
      </c>
      <c r="BB47">
        <v>36</v>
      </c>
      <c r="BC47">
        <v>40000</v>
      </c>
      <c r="BD47">
        <v>1450</v>
      </c>
      <c r="BE47">
        <v>725</v>
      </c>
      <c r="BF47" t="s">
        <v>130</v>
      </c>
      <c r="BG47" t="s">
        <v>130</v>
      </c>
      <c r="BH47" t="s">
        <v>130</v>
      </c>
      <c r="BI47" t="s">
        <v>130</v>
      </c>
      <c r="BJ47" t="s">
        <v>130</v>
      </c>
      <c r="BK47" t="s">
        <v>130</v>
      </c>
      <c r="BL47" t="s">
        <v>130</v>
      </c>
      <c r="BM47" t="s">
        <v>130</v>
      </c>
      <c r="BN47" t="s">
        <v>130</v>
      </c>
      <c r="BO47" t="s">
        <v>879</v>
      </c>
      <c r="BP47" t="s">
        <v>131</v>
      </c>
      <c r="BQ47" t="s">
        <v>131</v>
      </c>
      <c r="BR47" t="s">
        <v>131</v>
      </c>
      <c r="BS47" t="s">
        <v>131</v>
      </c>
      <c r="BT47" t="s">
        <v>131</v>
      </c>
      <c r="BU47" t="s">
        <v>131</v>
      </c>
      <c r="BV47" t="s">
        <v>131</v>
      </c>
      <c r="BW47" t="s">
        <v>131</v>
      </c>
      <c r="BX47" t="s">
        <v>131</v>
      </c>
      <c r="BY47" t="s">
        <v>131</v>
      </c>
      <c r="BZ47" t="s">
        <v>131</v>
      </c>
      <c r="CA47" t="s">
        <v>131</v>
      </c>
      <c r="CB47" t="s">
        <v>131</v>
      </c>
      <c r="CC47" t="s">
        <v>131</v>
      </c>
      <c r="CD47" t="s">
        <v>131</v>
      </c>
      <c r="CE47">
        <v>55965.914042472708</v>
      </c>
      <c r="CF47" t="s">
        <v>131</v>
      </c>
      <c r="CG47">
        <v>55965.914042472708</v>
      </c>
      <c r="CH47" t="s">
        <v>131</v>
      </c>
      <c r="CI47" t="s">
        <v>131</v>
      </c>
      <c r="CJ47" t="s">
        <v>131</v>
      </c>
      <c r="CK47">
        <v>50114.936553751089</v>
      </c>
      <c r="CL47">
        <v>3500</v>
      </c>
      <c r="CM47">
        <v>46614.936553751089</v>
      </c>
      <c r="CN47" t="s">
        <v>141</v>
      </c>
      <c r="CO47" t="s">
        <v>556</v>
      </c>
      <c r="CP47">
        <v>26107.7</v>
      </c>
      <c r="CQ47">
        <v>33809.75</v>
      </c>
      <c r="CR47">
        <v>717.7</v>
      </c>
      <c r="CS47">
        <v>3</v>
      </c>
      <c r="CT47">
        <v>10</v>
      </c>
      <c r="CU47" t="s">
        <v>145</v>
      </c>
      <c r="CV47" t="s">
        <v>282</v>
      </c>
      <c r="CW47">
        <v>717.7</v>
      </c>
      <c r="CY47">
        <v>7.3</v>
      </c>
      <c r="CZ47">
        <v>3</v>
      </c>
      <c r="DA47">
        <v>3</v>
      </c>
      <c r="DB47">
        <v>725</v>
      </c>
      <c r="DQ47" t="s">
        <v>130</v>
      </c>
      <c r="DR47" t="s">
        <v>130</v>
      </c>
      <c r="EG47" t="s">
        <v>130</v>
      </c>
      <c r="EH47" t="s">
        <v>130</v>
      </c>
    </row>
    <row r="48" spans="1:138">
      <c r="B48" s="9" t="s">
        <v>614</v>
      </c>
      <c r="C48" t="s">
        <v>558</v>
      </c>
      <c r="E48" t="s">
        <v>105</v>
      </c>
      <c r="F48" s="17">
        <v>32481</v>
      </c>
      <c r="H48">
        <v>1</v>
      </c>
      <c r="I48">
        <v>1</v>
      </c>
      <c r="K48" t="s">
        <v>106</v>
      </c>
      <c r="S48">
        <v>1</v>
      </c>
      <c r="T48">
        <v>200</v>
      </c>
      <c r="U48">
        <v>200</v>
      </c>
      <c r="V48" t="s">
        <v>121</v>
      </c>
      <c r="W48">
        <v>25</v>
      </c>
      <c r="X48" t="s">
        <v>121</v>
      </c>
      <c r="Y48" t="s">
        <v>121</v>
      </c>
      <c r="Z48" t="s">
        <v>121</v>
      </c>
      <c r="AA48" t="s">
        <v>121</v>
      </c>
      <c r="AB48">
        <v>1</v>
      </c>
      <c r="AC48">
        <v>40000</v>
      </c>
      <c r="AQ48" t="s">
        <v>107</v>
      </c>
      <c r="AS48" t="s">
        <v>108</v>
      </c>
      <c r="AT48">
        <v>6000</v>
      </c>
      <c r="AU48">
        <v>3000</v>
      </c>
      <c r="AV48">
        <v>50000</v>
      </c>
      <c r="AW48">
        <v>0</v>
      </c>
      <c r="AX48" t="s">
        <v>109</v>
      </c>
      <c r="AY48">
        <v>300</v>
      </c>
      <c r="BA48">
        <v>15</v>
      </c>
      <c r="BB48">
        <v>30</v>
      </c>
      <c r="BC48">
        <v>50000</v>
      </c>
      <c r="BD48">
        <v>3000</v>
      </c>
      <c r="BE48">
        <v>1500</v>
      </c>
      <c r="BF48" t="s">
        <v>130</v>
      </c>
      <c r="BG48" t="s">
        <v>130</v>
      </c>
      <c r="BH48" t="s">
        <v>130</v>
      </c>
      <c r="BI48" t="s">
        <v>130</v>
      </c>
      <c r="BJ48" t="s">
        <v>130</v>
      </c>
      <c r="BK48" t="s">
        <v>879</v>
      </c>
      <c r="BL48" t="s">
        <v>130</v>
      </c>
      <c r="BO48" t="s">
        <v>879</v>
      </c>
      <c r="BP48" t="s">
        <v>131</v>
      </c>
      <c r="BQ48" t="s">
        <v>131</v>
      </c>
      <c r="BR48" t="s">
        <v>131</v>
      </c>
      <c r="BS48" t="s">
        <v>131</v>
      </c>
      <c r="BT48" t="s">
        <v>131</v>
      </c>
      <c r="BU48" t="s">
        <v>131</v>
      </c>
      <c r="BV48" t="s">
        <v>131</v>
      </c>
      <c r="BW48" t="s">
        <v>131</v>
      </c>
      <c r="BX48" t="s">
        <v>131</v>
      </c>
      <c r="BY48" t="s">
        <v>131</v>
      </c>
      <c r="BZ48" t="s">
        <v>131</v>
      </c>
      <c r="CA48" t="s">
        <v>131</v>
      </c>
      <c r="CB48" t="s">
        <v>131</v>
      </c>
      <c r="CC48" t="s">
        <v>131</v>
      </c>
      <c r="CD48" t="s">
        <v>131</v>
      </c>
      <c r="CE48" t="s">
        <v>131</v>
      </c>
      <c r="CF48" t="s">
        <v>131</v>
      </c>
      <c r="CG48" t="s">
        <v>131</v>
      </c>
      <c r="CH48" t="s">
        <v>131</v>
      </c>
      <c r="CI48" t="s">
        <v>131</v>
      </c>
      <c r="CJ48" t="s">
        <v>131</v>
      </c>
      <c r="CK48">
        <v>60019.578296748914</v>
      </c>
      <c r="CL48" t="s">
        <v>131</v>
      </c>
      <c r="CM48">
        <v>60019.578296748914</v>
      </c>
      <c r="CN48" t="s">
        <v>559</v>
      </c>
      <c r="CO48" t="s">
        <v>286</v>
      </c>
      <c r="CP48">
        <v>41855.15</v>
      </c>
      <c r="CQ48">
        <v>60020</v>
      </c>
      <c r="CR48">
        <v>275.85000000000002</v>
      </c>
      <c r="CS48">
        <v>15</v>
      </c>
      <c r="CT48">
        <v>15</v>
      </c>
      <c r="CU48" t="s">
        <v>143</v>
      </c>
      <c r="CV48" t="s">
        <v>560</v>
      </c>
      <c r="CW48">
        <v>10000</v>
      </c>
      <c r="CY48">
        <v>2</v>
      </c>
      <c r="CZ48">
        <v>15</v>
      </c>
      <c r="DA48">
        <v>15</v>
      </c>
      <c r="DB48">
        <v>277.85000000000002</v>
      </c>
      <c r="DQ48" t="s">
        <v>130</v>
      </c>
      <c r="DR48" t="s">
        <v>130</v>
      </c>
      <c r="EG48" t="s">
        <v>130</v>
      </c>
      <c r="EH48" t="s">
        <v>130</v>
      </c>
    </row>
    <row r="49" spans="2:138">
      <c r="B49" s="9" t="s">
        <v>253</v>
      </c>
      <c r="C49" t="s">
        <v>561</v>
      </c>
      <c r="E49" t="s">
        <v>117</v>
      </c>
      <c r="F49" s="17">
        <v>30468</v>
      </c>
      <c r="G49">
        <v>1</v>
      </c>
      <c r="K49" t="s">
        <v>107</v>
      </c>
      <c r="R49">
        <v>1</v>
      </c>
      <c r="T49" t="s">
        <v>121</v>
      </c>
      <c r="U49" t="s">
        <v>121</v>
      </c>
      <c r="V49" t="s">
        <v>121</v>
      </c>
      <c r="W49" t="s">
        <v>121</v>
      </c>
      <c r="X49">
        <v>400000</v>
      </c>
      <c r="Y49">
        <v>10</v>
      </c>
      <c r="Z49" t="s">
        <v>121</v>
      </c>
      <c r="AA49" t="s">
        <v>121</v>
      </c>
      <c r="AB49" t="s">
        <v>121</v>
      </c>
      <c r="AC49" t="s">
        <v>121</v>
      </c>
      <c r="AQ49" t="s">
        <v>107</v>
      </c>
      <c r="AS49" t="s">
        <v>108</v>
      </c>
      <c r="AT49">
        <v>16000</v>
      </c>
      <c r="AU49">
        <v>2000</v>
      </c>
      <c r="AV49">
        <v>100000</v>
      </c>
      <c r="AW49">
        <v>0</v>
      </c>
      <c r="AY49">
        <v>7000</v>
      </c>
      <c r="BB49">
        <v>35</v>
      </c>
      <c r="BC49">
        <v>100000</v>
      </c>
      <c r="BD49">
        <v>14000</v>
      </c>
      <c r="BE49">
        <v>7000</v>
      </c>
      <c r="BF49" t="s">
        <v>130</v>
      </c>
      <c r="BG49" t="s">
        <v>130</v>
      </c>
      <c r="BH49" t="s">
        <v>130</v>
      </c>
      <c r="BI49" t="s">
        <v>130</v>
      </c>
      <c r="BJ49" t="s">
        <v>130</v>
      </c>
      <c r="BK49" t="s">
        <v>130</v>
      </c>
      <c r="BL49" t="s">
        <v>107</v>
      </c>
      <c r="BM49" t="s">
        <v>130</v>
      </c>
      <c r="BN49" t="s">
        <v>130</v>
      </c>
      <c r="BP49" t="s">
        <v>131</v>
      </c>
      <c r="BQ49" t="s">
        <v>131</v>
      </c>
      <c r="BR49" t="s">
        <v>131</v>
      </c>
      <c r="BS49" t="s">
        <v>131</v>
      </c>
      <c r="BT49" t="s">
        <v>131</v>
      </c>
      <c r="BU49" t="s">
        <v>131</v>
      </c>
      <c r="BV49" t="s">
        <v>131</v>
      </c>
      <c r="BW49" t="s">
        <v>131</v>
      </c>
      <c r="BX49" t="s">
        <v>131</v>
      </c>
      <c r="BY49" t="s">
        <v>131</v>
      </c>
      <c r="BZ49" t="s">
        <v>131</v>
      </c>
      <c r="CA49" t="s">
        <v>131</v>
      </c>
      <c r="CB49" t="s">
        <v>131</v>
      </c>
      <c r="CC49" t="s">
        <v>131</v>
      </c>
      <c r="CD49" t="s">
        <v>131</v>
      </c>
      <c r="CE49">
        <v>501149.36553751084</v>
      </c>
      <c r="CF49" t="s">
        <v>131</v>
      </c>
      <c r="CG49">
        <v>501149.36553751084</v>
      </c>
      <c r="CH49" t="s">
        <v>131</v>
      </c>
      <c r="CI49" t="s">
        <v>131</v>
      </c>
      <c r="CJ49" t="s">
        <v>131</v>
      </c>
      <c r="CK49" t="s">
        <v>131</v>
      </c>
      <c r="CL49" t="s">
        <v>131</v>
      </c>
      <c r="CM49" t="s">
        <v>131</v>
      </c>
      <c r="CN49" t="s">
        <v>128</v>
      </c>
      <c r="CO49" t="s">
        <v>557</v>
      </c>
      <c r="CP49">
        <v>332751.84999999998</v>
      </c>
      <c r="CQ49">
        <v>501149.37</v>
      </c>
      <c r="CR49">
        <v>6911.25</v>
      </c>
      <c r="CS49">
        <v>5</v>
      </c>
      <c r="CT49">
        <v>10</v>
      </c>
      <c r="CU49" t="s">
        <v>145</v>
      </c>
      <c r="CV49" t="s">
        <v>282</v>
      </c>
      <c r="CW49">
        <v>6911.25</v>
      </c>
      <c r="CY49">
        <v>65.650000000000006</v>
      </c>
      <c r="CZ49">
        <v>5</v>
      </c>
      <c r="DA49">
        <v>5</v>
      </c>
      <c r="DB49">
        <v>6976.9</v>
      </c>
      <c r="DL49" t="s">
        <v>110</v>
      </c>
      <c r="DM49" t="s">
        <v>286</v>
      </c>
      <c r="DN49">
        <v>393252.4</v>
      </c>
      <c r="DO49">
        <v>501149.37</v>
      </c>
      <c r="DP49">
        <v>3905</v>
      </c>
      <c r="DQ49">
        <v>10</v>
      </c>
      <c r="DR49">
        <v>10</v>
      </c>
      <c r="EB49" t="s">
        <v>112</v>
      </c>
      <c r="EC49" t="s">
        <v>276</v>
      </c>
      <c r="ED49">
        <v>425134.05</v>
      </c>
      <c r="EE49">
        <v>501149.36553751084</v>
      </c>
      <c r="EF49">
        <v>6797.9</v>
      </c>
      <c r="EG49">
        <v>5</v>
      </c>
      <c r="EH49">
        <v>10</v>
      </c>
    </row>
    <row r="50" spans="2:138">
      <c r="B50" s="9" t="s">
        <v>927</v>
      </c>
      <c r="C50" t="s">
        <v>901</v>
      </c>
      <c r="E50" t="s">
        <v>117</v>
      </c>
      <c r="F50" s="17">
        <v>29007</v>
      </c>
      <c r="G50">
        <v>1</v>
      </c>
      <c r="K50" t="s">
        <v>107</v>
      </c>
      <c r="R50">
        <v>1</v>
      </c>
      <c r="T50" t="s">
        <v>121</v>
      </c>
      <c r="U50" t="s">
        <v>121</v>
      </c>
      <c r="V50" t="s">
        <v>121</v>
      </c>
      <c r="W50" t="s">
        <v>121</v>
      </c>
      <c r="X50">
        <v>300000</v>
      </c>
      <c r="Y50">
        <v>15</v>
      </c>
      <c r="Z50" t="s">
        <v>121</v>
      </c>
      <c r="AA50" t="s">
        <v>121</v>
      </c>
      <c r="AB50" t="s">
        <v>121</v>
      </c>
      <c r="AC50" t="s">
        <v>121</v>
      </c>
      <c r="AQ50" t="s">
        <v>107</v>
      </c>
      <c r="AS50" t="s">
        <v>108</v>
      </c>
      <c r="AT50">
        <v>6500</v>
      </c>
      <c r="AU50">
        <v>2000</v>
      </c>
      <c r="AV50">
        <v>44000</v>
      </c>
      <c r="AW50">
        <v>0</v>
      </c>
      <c r="AX50" t="s">
        <v>109</v>
      </c>
      <c r="AY50">
        <v>2200</v>
      </c>
      <c r="BB50">
        <v>39</v>
      </c>
      <c r="BC50">
        <v>44000</v>
      </c>
      <c r="BD50">
        <v>4500</v>
      </c>
      <c r="BE50">
        <v>2250</v>
      </c>
      <c r="BF50" t="s">
        <v>130</v>
      </c>
      <c r="BG50" t="s">
        <v>130</v>
      </c>
      <c r="BH50" t="s">
        <v>130</v>
      </c>
      <c r="BI50" t="s">
        <v>130</v>
      </c>
      <c r="BJ50" t="s">
        <v>130</v>
      </c>
      <c r="BK50" t="s">
        <v>130</v>
      </c>
      <c r="BM50" t="s">
        <v>130</v>
      </c>
      <c r="BN50" t="s">
        <v>130</v>
      </c>
      <c r="BO50" t="s">
        <v>107</v>
      </c>
      <c r="BP50" t="s">
        <v>131</v>
      </c>
      <c r="BQ50" t="s">
        <v>131</v>
      </c>
      <c r="BR50" t="s">
        <v>131</v>
      </c>
      <c r="BS50" t="s">
        <v>131</v>
      </c>
      <c r="BT50" t="s">
        <v>131</v>
      </c>
      <c r="BU50" t="s">
        <v>131</v>
      </c>
      <c r="BV50" t="s">
        <v>131</v>
      </c>
      <c r="BW50" t="s">
        <v>131</v>
      </c>
      <c r="BX50" t="s">
        <v>131</v>
      </c>
      <c r="BY50" t="s">
        <v>131</v>
      </c>
      <c r="BZ50" t="s">
        <v>131</v>
      </c>
      <c r="CA50" t="s">
        <v>131</v>
      </c>
      <c r="CB50" t="s">
        <v>131</v>
      </c>
      <c r="CC50" t="s">
        <v>131</v>
      </c>
      <c r="CD50" t="s">
        <v>131</v>
      </c>
      <c r="CE50">
        <v>420709.23471168103</v>
      </c>
      <c r="CF50" t="s">
        <v>131</v>
      </c>
      <c r="CG50">
        <v>420709.23471168103</v>
      </c>
      <c r="CH50" t="s">
        <v>131</v>
      </c>
      <c r="CI50" t="s">
        <v>131</v>
      </c>
      <c r="CJ50" t="s">
        <v>131</v>
      </c>
      <c r="CK50" t="s">
        <v>131</v>
      </c>
      <c r="CL50" t="s">
        <v>131</v>
      </c>
      <c r="CM50" t="s">
        <v>131</v>
      </c>
      <c r="CN50" t="s">
        <v>110</v>
      </c>
      <c r="CO50" t="s">
        <v>286</v>
      </c>
      <c r="CP50">
        <v>293385.07596099045</v>
      </c>
      <c r="CQ50">
        <v>420709.23</v>
      </c>
      <c r="CR50">
        <v>1945.15</v>
      </c>
      <c r="CS50">
        <v>15</v>
      </c>
      <c r="CT50">
        <v>15</v>
      </c>
      <c r="CU50" t="s">
        <v>902</v>
      </c>
      <c r="CV50" t="s">
        <v>334</v>
      </c>
      <c r="CW50">
        <v>1945.15</v>
      </c>
      <c r="CY50">
        <v>111.65</v>
      </c>
      <c r="CZ50">
        <v>15</v>
      </c>
      <c r="DA50">
        <v>15</v>
      </c>
      <c r="DB50">
        <v>2056.8000000000002</v>
      </c>
      <c r="DL50" t="s">
        <v>111</v>
      </c>
      <c r="DM50" t="s">
        <v>291</v>
      </c>
      <c r="DN50">
        <v>217368.7</v>
      </c>
      <c r="DO50">
        <v>420709.23</v>
      </c>
      <c r="DP50">
        <v>2006.3</v>
      </c>
      <c r="DQ50">
        <v>15</v>
      </c>
      <c r="DR50">
        <v>15</v>
      </c>
      <c r="EG50" t="s">
        <v>130</v>
      </c>
      <c r="EH50" t="s">
        <v>130</v>
      </c>
    </row>
    <row r="51" spans="2:138">
      <c r="B51" s="9" t="s">
        <v>928</v>
      </c>
      <c r="C51" t="s">
        <v>903</v>
      </c>
      <c r="E51" t="s">
        <v>117</v>
      </c>
      <c r="F51" s="17">
        <v>31698</v>
      </c>
      <c r="J51">
        <v>1</v>
      </c>
      <c r="K51" t="s">
        <v>107</v>
      </c>
      <c r="O51">
        <v>2</v>
      </c>
      <c r="Q51">
        <v>1</v>
      </c>
      <c r="T51" t="s">
        <v>121</v>
      </c>
      <c r="U51" t="s">
        <v>121</v>
      </c>
      <c r="V51" t="s">
        <v>121</v>
      </c>
      <c r="W51" t="s">
        <v>121</v>
      </c>
      <c r="X51" t="s">
        <v>121</v>
      </c>
      <c r="Y51" t="s">
        <v>121</v>
      </c>
      <c r="Z51">
        <v>52</v>
      </c>
      <c r="AA51">
        <v>500</v>
      </c>
      <c r="AB51" t="s">
        <v>121</v>
      </c>
      <c r="AC51" t="s">
        <v>121</v>
      </c>
      <c r="AK51">
        <v>400000</v>
      </c>
      <c r="AM51">
        <v>50000</v>
      </c>
      <c r="AQ51" t="s">
        <v>107</v>
      </c>
      <c r="AS51" t="s">
        <v>122</v>
      </c>
      <c r="AT51">
        <v>4300</v>
      </c>
      <c r="AU51">
        <v>2500</v>
      </c>
      <c r="AV51">
        <v>37000</v>
      </c>
      <c r="AW51">
        <v>3000</v>
      </c>
      <c r="AX51" t="s">
        <v>109</v>
      </c>
      <c r="AY51">
        <v>280</v>
      </c>
      <c r="BB51">
        <v>32</v>
      </c>
      <c r="BC51">
        <v>34000</v>
      </c>
      <c r="BD51">
        <v>1800</v>
      </c>
      <c r="BE51">
        <v>450</v>
      </c>
      <c r="BF51" t="s">
        <v>130</v>
      </c>
      <c r="BG51" t="s">
        <v>130</v>
      </c>
      <c r="BH51" t="s">
        <v>130</v>
      </c>
      <c r="BI51" t="s">
        <v>130</v>
      </c>
      <c r="BJ51" t="s">
        <v>130</v>
      </c>
      <c r="BK51" t="s">
        <v>130</v>
      </c>
      <c r="BM51" t="s">
        <v>107</v>
      </c>
      <c r="BN51" t="s">
        <v>107</v>
      </c>
      <c r="BP51" t="s">
        <v>131</v>
      </c>
      <c r="BQ51" t="s">
        <v>131</v>
      </c>
      <c r="BR51" t="s">
        <v>131</v>
      </c>
      <c r="BS51" t="s">
        <v>131</v>
      </c>
      <c r="BT51" t="s">
        <v>131</v>
      </c>
      <c r="BU51" t="s">
        <v>131</v>
      </c>
      <c r="BV51" t="s">
        <v>131</v>
      </c>
      <c r="BW51" t="s">
        <v>131</v>
      </c>
      <c r="BX51" t="s">
        <v>131</v>
      </c>
      <c r="BY51">
        <v>256997.73795980812</v>
      </c>
      <c r="BZ51" t="s">
        <v>131</v>
      </c>
      <c r="CA51">
        <v>256997.73795980812</v>
      </c>
      <c r="CB51" t="s">
        <v>131</v>
      </c>
      <c r="CC51" t="s">
        <v>131</v>
      </c>
      <c r="CD51" t="s">
        <v>131</v>
      </c>
      <c r="CE51" t="s">
        <v>131</v>
      </c>
      <c r="CF51" t="s">
        <v>131</v>
      </c>
      <c r="CG51" t="s">
        <v>131</v>
      </c>
      <c r="CH51">
        <v>537009.76434450131</v>
      </c>
      <c r="CI51">
        <v>450000</v>
      </c>
      <c r="CJ51">
        <v>87009.764344501309</v>
      </c>
      <c r="CK51" t="s">
        <v>131</v>
      </c>
      <c r="CL51" t="s">
        <v>131</v>
      </c>
      <c r="CM51" t="s">
        <v>131</v>
      </c>
      <c r="CN51" t="s">
        <v>129</v>
      </c>
      <c r="CO51" t="s">
        <v>576</v>
      </c>
      <c r="CP51">
        <v>41364.300000000003</v>
      </c>
      <c r="CQ51">
        <v>64445.579400000002</v>
      </c>
      <c r="CR51">
        <v>275.89999999999998</v>
      </c>
      <c r="CS51">
        <v>20</v>
      </c>
      <c r="CT51">
        <v>68</v>
      </c>
      <c r="CU51" t="s">
        <v>145</v>
      </c>
      <c r="CV51" t="s">
        <v>282</v>
      </c>
      <c r="CW51">
        <v>275.89999999999998</v>
      </c>
      <c r="CY51">
        <v>4.0999999999999996</v>
      </c>
      <c r="CZ51">
        <v>20</v>
      </c>
      <c r="DA51">
        <v>20</v>
      </c>
      <c r="DB51">
        <v>280</v>
      </c>
      <c r="DL51" t="s">
        <v>110</v>
      </c>
      <c r="DM51" t="s">
        <v>286</v>
      </c>
      <c r="DN51">
        <v>37826.800000000003</v>
      </c>
      <c r="DO51">
        <v>60906.84</v>
      </c>
      <c r="DP51">
        <v>187.6</v>
      </c>
      <c r="DQ51">
        <v>20</v>
      </c>
      <c r="DR51">
        <v>20</v>
      </c>
      <c r="EB51" t="s">
        <v>111</v>
      </c>
      <c r="EC51" t="s">
        <v>291</v>
      </c>
      <c r="ED51">
        <v>26016.400000000001</v>
      </c>
      <c r="EE51">
        <v>60906.84</v>
      </c>
      <c r="EF51">
        <v>200.35</v>
      </c>
      <c r="EG51">
        <v>20</v>
      </c>
      <c r="EH51">
        <v>20</v>
      </c>
    </row>
    <row r="52" spans="2:138">
      <c r="B52" s="9" t="s">
        <v>443</v>
      </c>
      <c r="C52" t="s">
        <v>904</v>
      </c>
      <c r="E52" t="s">
        <v>117</v>
      </c>
      <c r="F52" s="17">
        <v>32632</v>
      </c>
      <c r="I52">
        <v>1</v>
      </c>
      <c r="K52" t="s">
        <v>106</v>
      </c>
      <c r="S52">
        <v>1</v>
      </c>
      <c r="T52" t="s">
        <v>121</v>
      </c>
      <c r="U52" t="s">
        <v>121</v>
      </c>
      <c r="V52" t="s">
        <v>121</v>
      </c>
      <c r="W52" t="s">
        <v>121</v>
      </c>
      <c r="X52" t="s">
        <v>121</v>
      </c>
      <c r="Y52" t="s">
        <v>121</v>
      </c>
      <c r="Z52" t="s">
        <v>121</v>
      </c>
      <c r="AA52" t="s">
        <v>121</v>
      </c>
      <c r="AB52">
        <v>9</v>
      </c>
      <c r="AC52">
        <v>22000</v>
      </c>
      <c r="AQ52" t="s">
        <v>107</v>
      </c>
      <c r="AS52" t="s">
        <v>108</v>
      </c>
      <c r="AT52">
        <v>7200</v>
      </c>
      <c r="AU52">
        <v>5000</v>
      </c>
      <c r="AV52">
        <v>55000</v>
      </c>
      <c r="AW52">
        <v>0</v>
      </c>
      <c r="AX52" t="s">
        <v>109</v>
      </c>
      <c r="BB52">
        <v>29</v>
      </c>
      <c r="BC52">
        <v>55000</v>
      </c>
      <c r="BD52">
        <v>2200</v>
      </c>
      <c r="BE52">
        <v>1100</v>
      </c>
      <c r="BF52" t="s">
        <v>130</v>
      </c>
      <c r="BG52" t="s">
        <v>130</v>
      </c>
      <c r="BH52" t="s">
        <v>130</v>
      </c>
      <c r="BI52" t="s">
        <v>130</v>
      </c>
      <c r="BJ52" t="s">
        <v>130</v>
      </c>
      <c r="BK52" t="s">
        <v>130</v>
      </c>
      <c r="BM52" t="s">
        <v>130</v>
      </c>
      <c r="BN52" t="s">
        <v>130</v>
      </c>
      <c r="BP52" t="s">
        <v>131</v>
      </c>
      <c r="BQ52" t="s">
        <v>131</v>
      </c>
      <c r="BR52" t="s">
        <v>131</v>
      </c>
      <c r="BS52" t="s">
        <v>131</v>
      </c>
      <c r="BT52" t="s">
        <v>131</v>
      </c>
      <c r="BU52" t="s">
        <v>131</v>
      </c>
      <c r="BV52" t="s">
        <v>131</v>
      </c>
      <c r="BW52" t="s">
        <v>131</v>
      </c>
      <c r="BX52" t="s">
        <v>131</v>
      </c>
      <c r="BY52" t="s">
        <v>131</v>
      </c>
      <c r="BZ52" t="s">
        <v>131</v>
      </c>
      <c r="CA52" t="s">
        <v>131</v>
      </c>
      <c r="CB52" t="s">
        <v>131</v>
      </c>
      <c r="CC52" t="s">
        <v>131</v>
      </c>
      <c r="CD52" t="s">
        <v>131</v>
      </c>
      <c r="CE52" t="s">
        <v>131</v>
      </c>
      <c r="CF52" t="s">
        <v>131</v>
      </c>
      <c r="CG52" t="s">
        <v>131</v>
      </c>
      <c r="CH52" t="s">
        <v>131</v>
      </c>
      <c r="CI52" t="s">
        <v>131</v>
      </c>
      <c r="CJ52" t="s">
        <v>131</v>
      </c>
      <c r="CK52">
        <v>27563.215104563096</v>
      </c>
      <c r="CL52" t="s">
        <v>131</v>
      </c>
      <c r="CM52">
        <v>27563.215104563096</v>
      </c>
      <c r="CN52" t="s">
        <v>110</v>
      </c>
      <c r="CO52" t="s">
        <v>286</v>
      </c>
      <c r="CP52">
        <v>21628.9</v>
      </c>
      <c r="CQ52">
        <v>27563.22</v>
      </c>
      <c r="CR52">
        <v>214.55</v>
      </c>
      <c r="CS52">
        <v>10</v>
      </c>
      <c r="CT52">
        <v>10</v>
      </c>
      <c r="CU52" t="s">
        <v>902</v>
      </c>
      <c r="CV52" t="s">
        <v>334</v>
      </c>
      <c r="CW52">
        <v>214.55</v>
      </c>
      <c r="CY52">
        <v>3.25</v>
      </c>
      <c r="CZ52">
        <v>10</v>
      </c>
      <c r="DA52">
        <v>10</v>
      </c>
      <c r="DB52">
        <v>217.8</v>
      </c>
    </row>
    <row r="53" spans="2:138">
      <c r="B53" s="9" t="s">
        <v>929</v>
      </c>
      <c r="C53" t="s">
        <v>905</v>
      </c>
      <c r="E53" t="s">
        <v>105</v>
      </c>
      <c r="F53" s="17">
        <v>28839</v>
      </c>
      <c r="I53">
        <v>1</v>
      </c>
      <c r="K53" t="s">
        <v>106</v>
      </c>
      <c r="S53">
        <v>1</v>
      </c>
      <c r="T53" t="s">
        <v>121</v>
      </c>
      <c r="U53" t="s">
        <v>121</v>
      </c>
      <c r="V53" t="s">
        <v>121</v>
      </c>
      <c r="W53" t="s">
        <v>121</v>
      </c>
      <c r="X53" t="s">
        <v>121</v>
      </c>
      <c r="Y53" t="s">
        <v>121</v>
      </c>
      <c r="Z53" t="s">
        <v>121</v>
      </c>
      <c r="AA53" t="s">
        <v>121</v>
      </c>
      <c r="AB53">
        <v>10</v>
      </c>
      <c r="AC53">
        <v>29000</v>
      </c>
      <c r="AQ53" t="s">
        <v>107</v>
      </c>
      <c r="AS53" t="s">
        <v>108</v>
      </c>
      <c r="AT53">
        <v>8200</v>
      </c>
      <c r="AU53">
        <v>5500</v>
      </c>
      <c r="AV53">
        <v>120000</v>
      </c>
      <c r="AW53">
        <v>0</v>
      </c>
      <c r="AY53">
        <v>1580</v>
      </c>
      <c r="BB53">
        <v>40</v>
      </c>
      <c r="BC53">
        <v>120000</v>
      </c>
      <c r="BD53">
        <v>2700</v>
      </c>
      <c r="BE53">
        <v>1350</v>
      </c>
      <c r="BF53" t="s">
        <v>130</v>
      </c>
      <c r="BG53" t="s">
        <v>130</v>
      </c>
      <c r="BH53" t="s">
        <v>130</v>
      </c>
      <c r="BI53" t="s">
        <v>130</v>
      </c>
      <c r="BJ53" t="s">
        <v>130</v>
      </c>
      <c r="BK53" t="s">
        <v>130</v>
      </c>
      <c r="BL53" t="s">
        <v>107</v>
      </c>
      <c r="BM53" t="s">
        <v>130</v>
      </c>
      <c r="BN53" t="s">
        <v>130</v>
      </c>
      <c r="BP53" t="s">
        <v>131</v>
      </c>
      <c r="BQ53" t="s">
        <v>131</v>
      </c>
      <c r="BR53" t="s">
        <v>131</v>
      </c>
      <c r="BS53" t="s">
        <v>131</v>
      </c>
      <c r="BT53" t="s">
        <v>131</v>
      </c>
      <c r="BU53" t="s">
        <v>131</v>
      </c>
      <c r="BV53" t="s">
        <v>131</v>
      </c>
      <c r="BW53" t="s">
        <v>131</v>
      </c>
      <c r="BX53" t="s">
        <v>131</v>
      </c>
      <c r="BY53" t="s">
        <v>131</v>
      </c>
      <c r="BZ53" t="s">
        <v>131</v>
      </c>
      <c r="CA53" t="s">
        <v>131</v>
      </c>
      <c r="CB53" t="s">
        <v>131</v>
      </c>
      <c r="CC53" t="s">
        <v>131</v>
      </c>
      <c r="CD53" t="s">
        <v>131</v>
      </c>
      <c r="CE53" t="s">
        <v>131</v>
      </c>
      <c r="CF53" t="s">
        <v>131</v>
      </c>
      <c r="CG53" t="s">
        <v>131</v>
      </c>
      <c r="CH53" t="s">
        <v>131</v>
      </c>
      <c r="CI53" t="s">
        <v>131</v>
      </c>
      <c r="CJ53" t="s">
        <v>131</v>
      </c>
      <c r="CK53">
        <v>35523.395582195488</v>
      </c>
      <c r="CL53" t="s">
        <v>131</v>
      </c>
      <c r="CM53">
        <v>35523.395582195488</v>
      </c>
      <c r="CN53" t="s">
        <v>906</v>
      </c>
      <c r="CO53" t="s">
        <v>907</v>
      </c>
      <c r="CP53">
        <v>118411.3</v>
      </c>
      <c r="CQ53">
        <v>35523.395582195488</v>
      </c>
      <c r="CR53">
        <v>1520.4</v>
      </c>
      <c r="CS53">
        <v>8</v>
      </c>
      <c r="CT53">
        <v>10</v>
      </c>
      <c r="CU53" t="s">
        <v>902</v>
      </c>
      <c r="CV53" t="s">
        <v>334</v>
      </c>
      <c r="CW53">
        <v>1520.4</v>
      </c>
      <c r="CY53">
        <v>51.4</v>
      </c>
      <c r="CZ53">
        <v>8</v>
      </c>
      <c r="DA53">
        <v>8</v>
      </c>
      <c r="DB53">
        <v>1571.8000000000002</v>
      </c>
    </row>
    <row r="54" spans="2:138">
      <c r="B54" s="9" t="s">
        <v>202</v>
      </c>
      <c r="C54" t="s">
        <v>562</v>
      </c>
      <c r="E54" t="s">
        <v>105</v>
      </c>
      <c r="F54" s="17">
        <v>36110</v>
      </c>
      <c r="J54">
        <v>1</v>
      </c>
      <c r="K54" t="s">
        <v>106</v>
      </c>
      <c r="L54">
        <v>2</v>
      </c>
      <c r="P54">
        <v>1</v>
      </c>
      <c r="T54" t="s">
        <v>121</v>
      </c>
      <c r="U54" t="s">
        <v>121</v>
      </c>
      <c r="V54">
        <v>200</v>
      </c>
      <c r="W54">
        <v>15</v>
      </c>
      <c r="X54" t="s">
        <v>121</v>
      </c>
      <c r="Y54" t="s">
        <v>121</v>
      </c>
      <c r="Z54" t="s">
        <v>121</v>
      </c>
      <c r="AA54" t="s">
        <v>121</v>
      </c>
      <c r="AB54" t="s">
        <v>121</v>
      </c>
      <c r="AC54" t="s">
        <v>121</v>
      </c>
      <c r="AH54">
        <v>55000</v>
      </c>
      <c r="AQ54" t="s">
        <v>107</v>
      </c>
      <c r="AS54" t="s">
        <v>122</v>
      </c>
      <c r="AT54">
        <v>1600</v>
      </c>
      <c r="AU54">
        <v>700</v>
      </c>
      <c r="AV54">
        <v>10000</v>
      </c>
      <c r="AW54">
        <v>0</v>
      </c>
      <c r="AX54" t="s">
        <v>109</v>
      </c>
      <c r="AZ54">
        <v>35</v>
      </c>
      <c r="BB54">
        <v>20</v>
      </c>
      <c r="BC54">
        <v>10000</v>
      </c>
      <c r="BD54">
        <v>900</v>
      </c>
      <c r="BE54">
        <v>225</v>
      </c>
      <c r="BF54" t="s">
        <v>107</v>
      </c>
      <c r="BG54" t="s">
        <v>879</v>
      </c>
      <c r="BH54" t="s">
        <v>879</v>
      </c>
      <c r="BI54" t="s">
        <v>130</v>
      </c>
      <c r="BJ54" t="s">
        <v>130</v>
      </c>
      <c r="BK54" t="s">
        <v>130</v>
      </c>
      <c r="BL54" t="s">
        <v>130</v>
      </c>
      <c r="BM54" t="s">
        <v>130</v>
      </c>
      <c r="BN54" t="s">
        <v>130</v>
      </c>
      <c r="BO54" t="s">
        <v>130</v>
      </c>
      <c r="BP54">
        <v>52354.117442695104</v>
      </c>
      <c r="BQ54" t="s">
        <v>131</v>
      </c>
      <c r="BR54">
        <v>52354.117442695104</v>
      </c>
      <c r="BS54" t="s">
        <v>131</v>
      </c>
      <c r="BT54" t="s">
        <v>131</v>
      </c>
      <c r="BU54" t="s">
        <v>131</v>
      </c>
      <c r="BV54" t="s">
        <v>131</v>
      </c>
      <c r="BW54" t="s">
        <v>131</v>
      </c>
      <c r="BX54" t="s">
        <v>131</v>
      </c>
      <c r="BY54" t="s">
        <v>131</v>
      </c>
      <c r="BZ54" t="s">
        <v>131</v>
      </c>
      <c r="CA54" t="s">
        <v>131</v>
      </c>
      <c r="CB54">
        <v>143959.36662874627</v>
      </c>
      <c r="CC54">
        <v>55000</v>
      </c>
      <c r="CD54">
        <v>88959.366628746269</v>
      </c>
      <c r="CE54" t="s">
        <v>131</v>
      </c>
      <c r="CF54" t="s">
        <v>131</v>
      </c>
      <c r="CG54" t="s">
        <v>131</v>
      </c>
      <c r="CH54" t="s">
        <v>131</v>
      </c>
      <c r="CI54" t="s">
        <v>131</v>
      </c>
      <c r="CJ54" t="s">
        <v>131</v>
      </c>
      <c r="CK54" t="s">
        <v>131</v>
      </c>
      <c r="CL54" t="s">
        <v>131</v>
      </c>
      <c r="CM54" t="s">
        <v>131</v>
      </c>
      <c r="CN54" t="s">
        <v>123</v>
      </c>
      <c r="CO54" t="s">
        <v>331</v>
      </c>
      <c r="CP54">
        <v>88959.35</v>
      </c>
      <c r="CR54">
        <v>3.2</v>
      </c>
      <c r="CS54">
        <v>20</v>
      </c>
      <c r="CT54">
        <v>20</v>
      </c>
      <c r="CU54" t="s">
        <v>908</v>
      </c>
      <c r="CV54" t="s">
        <v>884</v>
      </c>
      <c r="CW54">
        <v>88959.35</v>
      </c>
      <c r="CY54">
        <v>5.95</v>
      </c>
      <c r="CZ54">
        <v>20</v>
      </c>
      <c r="DA54">
        <v>20</v>
      </c>
      <c r="DB54">
        <v>9.15</v>
      </c>
      <c r="DQ54" t="s">
        <v>130</v>
      </c>
      <c r="DR54" t="s">
        <v>130</v>
      </c>
      <c r="EG54" t="s">
        <v>130</v>
      </c>
      <c r="EH54" t="s">
        <v>130</v>
      </c>
    </row>
    <row r="55" spans="2:138">
      <c r="B55" s="9" t="s">
        <v>657</v>
      </c>
      <c r="C55" t="s">
        <v>562</v>
      </c>
      <c r="E55" t="s">
        <v>105</v>
      </c>
      <c r="F55" s="17">
        <v>29769</v>
      </c>
      <c r="J55">
        <v>1</v>
      </c>
      <c r="K55" t="s">
        <v>106</v>
      </c>
      <c r="L55">
        <v>1</v>
      </c>
      <c r="M55">
        <v>2</v>
      </c>
      <c r="T55" t="s">
        <v>121</v>
      </c>
      <c r="U55" t="s">
        <v>121</v>
      </c>
      <c r="V55">
        <v>1000</v>
      </c>
      <c r="W55">
        <v>15</v>
      </c>
      <c r="X55" t="s">
        <v>121</v>
      </c>
      <c r="Y55" t="s">
        <v>121</v>
      </c>
      <c r="Z55" t="s">
        <v>121</v>
      </c>
      <c r="AA55" t="s">
        <v>121</v>
      </c>
      <c r="AB55" t="s">
        <v>121</v>
      </c>
      <c r="AC55" t="s">
        <v>121</v>
      </c>
      <c r="AQ55" t="s">
        <v>107</v>
      </c>
      <c r="AS55" t="s">
        <v>108</v>
      </c>
      <c r="AT55">
        <v>6000</v>
      </c>
      <c r="AU55">
        <v>2000</v>
      </c>
      <c r="AV55">
        <v>0</v>
      </c>
      <c r="AW55">
        <v>0</v>
      </c>
      <c r="AY55">
        <v>200</v>
      </c>
      <c r="AZ55">
        <v>15</v>
      </c>
      <c r="BB55">
        <v>37</v>
      </c>
      <c r="BC55">
        <v>0</v>
      </c>
      <c r="BD55">
        <v>4000</v>
      </c>
      <c r="BE55">
        <v>2000</v>
      </c>
      <c r="BF55" t="s">
        <v>879</v>
      </c>
      <c r="BG55" t="s">
        <v>879</v>
      </c>
      <c r="BH55" t="s">
        <v>879</v>
      </c>
      <c r="BI55" t="s">
        <v>879</v>
      </c>
      <c r="BJ55" t="s">
        <v>130</v>
      </c>
      <c r="BK55" t="s">
        <v>130</v>
      </c>
      <c r="BL55" t="s">
        <v>130</v>
      </c>
      <c r="BM55" t="s">
        <v>130</v>
      </c>
      <c r="BN55" t="s">
        <v>130</v>
      </c>
      <c r="BO55" t="s">
        <v>130</v>
      </c>
      <c r="BP55">
        <v>221770.58721347552</v>
      </c>
      <c r="BQ55" t="s">
        <v>131</v>
      </c>
      <c r="BR55">
        <v>221770.58721347552</v>
      </c>
      <c r="BS55">
        <v>896826.01799588325</v>
      </c>
      <c r="BT55" t="s">
        <v>131</v>
      </c>
      <c r="BU55">
        <v>896826.01799588325</v>
      </c>
      <c r="BV55" t="s">
        <v>131</v>
      </c>
      <c r="BW55" t="s">
        <v>131</v>
      </c>
      <c r="BX55" t="s">
        <v>131</v>
      </c>
      <c r="BY55" t="s">
        <v>131</v>
      </c>
      <c r="BZ55" t="s">
        <v>131</v>
      </c>
      <c r="CA55" t="s">
        <v>131</v>
      </c>
      <c r="CB55" t="s">
        <v>131</v>
      </c>
      <c r="CC55" t="s">
        <v>131</v>
      </c>
      <c r="CD55" t="s">
        <v>131</v>
      </c>
      <c r="CE55" t="s">
        <v>131</v>
      </c>
      <c r="CF55" t="s">
        <v>131</v>
      </c>
      <c r="CG55" t="s">
        <v>131</v>
      </c>
      <c r="CH55" t="s">
        <v>131</v>
      </c>
      <c r="CI55" t="s">
        <v>131</v>
      </c>
      <c r="CJ55" t="s">
        <v>131</v>
      </c>
      <c r="CK55" t="s">
        <v>131</v>
      </c>
      <c r="CL55" t="s">
        <v>131</v>
      </c>
      <c r="CM55" t="s">
        <v>131</v>
      </c>
      <c r="CN55" t="s">
        <v>115</v>
      </c>
      <c r="CO55" t="s">
        <v>333</v>
      </c>
      <c r="CP55">
        <v>80500</v>
      </c>
      <c r="CR55">
        <v>10</v>
      </c>
      <c r="CS55">
        <v>15</v>
      </c>
      <c r="CT55">
        <v>15</v>
      </c>
      <c r="CU55" t="s">
        <v>144</v>
      </c>
      <c r="CV55" t="s">
        <v>560</v>
      </c>
      <c r="CW55">
        <v>499999</v>
      </c>
      <c r="CY55">
        <v>190</v>
      </c>
      <c r="CZ55">
        <v>15</v>
      </c>
      <c r="DA55">
        <v>15</v>
      </c>
      <c r="DB55">
        <v>200</v>
      </c>
      <c r="DL55" t="s">
        <v>119</v>
      </c>
      <c r="DM55" t="s">
        <v>332</v>
      </c>
      <c r="DN55">
        <v>400000</v>
      </c>
      <c r="DP55">
        <v>24.5</v>
      </c>
      <c r="DQ55">
        <v>5</v>
      </c>
      <c r="DR55">
        <v>5</v>
      </c>
    </row>
    <row r="56" spans="2:138">
      <c r="B56" s="9" t="s">
        <v>613</v>
      </c>
      <c r="C56" t="s">
        <v>562</v>
      </c>
      <c r="E56" t="s">
        <v>117</v>
      </c>
      <c r="F56" s="17">
        <v>32155</v>
      </c>
      <c r="H56">
        <v>1</v>
      </c>
      <c r="I56">
        <v>1</v>
      </c>
      <c r="K56" t="s">
        <v>106</v>
      </c>
      <c r="P56">
        <v>1</v>
      </c>
      <c r="R56">
        <v>2</v>
      </c>
      <c r="T56">
        <v>200</v>
      </c>
      <c r="U56">
        <v>400</v>
      </c>
      <c r="V56" t="s">
        <v>121</v>
      </c>
      <c r="W56">
        <v>15</v>
      </c>
      <c r="X56">
        <v>50000</v>
      </c>
      <c r="Y56">
        <v>10</v>
      </c>
      <c r="Z56">
        <v>65</v>
      </c>
      <c r="AA56">
        <v>400</v>
      </c>
      <c r="AB56" t="s">
        <v>121</v>
      </c>
      <c r="AC56" t="s">
        <v>121</v>
      </c>
      <c r="AD56">
        <v>100000</v>
      </c>
      <c r="AJ56">
        <v>30000</v>
      </c>
      <c r="AQ56" t="s">
        <v>107</v>
      </c>
      <c r="AS56" t="s">
        <v>108</v>
      </c>
      <c r="AT56">
        <v>6000</v>
      </c>
      <c r="AU56">
        <v>2000</v>
      </c>
      <c r="AV56">
        <v>20000</v>
      </c>
      <c r="AW56">
        <v>0</v>
      </c>
      <c r="AY56">
        <v>500</v>
      </c>
      <c r="AZ56">
        <v>14</v>
      </c>
      <c r="BA56">
        <v>30</v>
      </c>
      <c r="BB56">
        <v>31</v>
      </c>
      <c r="BC56">
        <v>20000</v>
      </c>
      <c r="BD56">
        <v>4000</v>
      </c>
      <c r="BE56">
        <v>2000</v>
      </c>
      <c r="BF56" t="s">
        <v>879</v>
      </c>
      <c r="BG56" t="s">
        <v>879</v>
      </c>
      <c r="BH56" t="s">
        <v>879</v>
      </c>
      <c r="BI56" t="s">
        <v>879</v>
      </c>
      <c r="BJ56" t="s">
        <v>130</v>
      </c>
      <c r="BK56" t="s">
        <v>130</v>
      </c>
      <c r="BL56" t="s">
        <v>879</v>
      </c>
      <c r="BM56" t="s">
        <v>130</v>
      </c>
      <c r="BN56" t="s">
        <v>130</v>
      </c>
      <c r="BO56" t="s">
        <v>879</v>
      </c>
      <c r="BP56" t="s">
        <v>131</v>
      </c>
      <c r="BQ56">
        <v>100000</v>
      </c>
      <c r="BR56" t="s">
        <v>131</v>
      </c>
      <c r="BS56" t="s">
        <v>131</v>
      </c>
      <c r="BT56" t="s">
        <v>131</v>
      </c>
      <c r="BU56" t="s">
        <v>131</v>
      </c>
      <c r="BV56" t="s">
        <v>131</v>
      </c>
      <c r="BW56" t="s">
        <v>131</v>
      </c>
      <c r="BX56" t="s">
        <v>131</v>
      </c>
      <c r="BY56" t="s">
        <v>131</v>
      </c>
      <c r="BZ56" t="s">
        <v>131</v>
      </c>
      <c r="CA56" t="s">
        <v>131</v>
      </c>
      <c r="CB56">
        <v>225598.19036784652</v>
      </c>
      <c r="CC56" t="s">
        <v>131</v>
      </c>
      <c r="CD56">
        <v>225598.19036784652</v>
      </c>
      <c r="CE56">
        <v>62643.670692188854</v>
      </c>
      <c r="CF56">
        <v>30000</v>
      </c>
      <c r="CG56">
        <v>32643.670692188854</v>
      </c>
      <c r="CH56" t="s">
        <v>131</v>
      </c>
      <c r="CI56" t="s">
        <v>131</v>
      </c>
      <c r="CJ56" t="s">
        <v>131</v>
      </c>
      <c r="CK56" t="s">
        <v>131</v>
      </c>
      <c r="CL56" t="s">
        <v>131</v>
      </c>
      <c r="CM56" t="s">
        <v>131</v>
      </c>
      <c r="CN56" t="s">
        <v>909</v>
      </c>
      <c r="CO56" t="s">
        <v>560</v>
      </c>
      <c r="CP56">
        <v>225598.2</v>
      </c>
      <c r="CR56">
        <v>32.700000000000003</v>
      </c>
      <c r="CS56">
        <v>10</v>
      </c>
      <c r="CT56">
        <v>10</v>
      </c>
      <c r="CU56" t="s">
        <v>110</v>
      </c>
      <c r="CV56" t="s">
        <v>286</v>
      </c>
      <c r="CW56">
        <v>16180</v>
      </c>
      <c r="CY56">
        <v>160.5</v>
      </c>
      <c r="CZ56">
        <v>10</v>
      </c>
      <c r="DA56">
        <v>10</v>
      </c>
      <c r="DB56">
        <v>193.2</v>
      </c>
      <c r="DQ56" t="s">
        <v>130</v>
      </c>
      <c r="DR56" t="s">
        <v>130</v>
      </c>
      <c r="EG56" t="s">
        <v>130</v>
      </c>
      <c r="EH56" t="s">
        <v>130</v>
      </c>
    </row>
    <row r="57" spans="2:138">
      <c r="B57" s="9" t="s">
        <v>844</v>
      </c>
      <c r="C57" t="s">
        <v>562</v>
      </c>
      <c r="E57" t="s">
        <v>117</v>
      </c>
      <c r="F57" s="17">
        <v>30858</v>
      </c>
      <c r="G57">
        <v>1</v>
      </c>
      <c r="K57" t="s">
        <v>106</v>
      </c>
      <c r="L57">
        <v>1</v>
      </c>
      <c r="O57">
        <v>2</v>
      </c>
      <c r="R57">
        <v>3</v>
      </c>
      <c r="T57" t="s">
        <v>121</v>
      </c>
      <c r="U57" t="s">
        <v>121</v>
      </c>
      <c r="V57" t="s">
        <v>121</v>
      </c>
      <c r="W57" t="s">
        <v>121</v>
      </c>
      <c r="X57">
        <v>50000</v>
      </c>
      <c r="Y57">
        <v>5</v>
      </c>
      <c r="Z57" t="s">
        <v>121</v>
      </c>
      <c r="AA57" t="s">
        <v>121</v>
      </c>
      <c r="AB57" t="s">
        <v>121</v>
      </c>
      <c r="AC57" t="s">
        <v>121</v>
      </c>
      <c r="AQ57" t="s">
        <v>107</v>
      </c>
      <c r="AS57" t="s">
        <v>108</v>
      </c>
      <c r="AT57">
        <v>5400</v>
      </c>
      <c r="AU57">
        <v>2000</v>
      </c>
      <c r="AV57">
        <v>100000</v>
      </c>
      <c r="AW57">
        <v>0</v>
      </c>
      <c r="AX57" t="s">
        <v>109</v>
      </c>
      <c r="AZ57">
        <v>20</v>
      </c>
      <c r="BA57">
        <v>5</v>
      </c>
      <c r="BB57">
        <v>34</v>
      </c>
      <c r="BC57">
        <v>100000</v>
      </c>
      <c r="BD57">
        <v>3400</v>
      </c>
      <c r="BE57">
        <v>1700</v>
      </c>
      <c r="BF57" t="s">
        <v>130</v>
      </c>
      <c r="BG57" t="s">
        <v>879</v>
      </c>
      <c r="BH57" t="s">
        <v>879</v>
      </c>
      <c r="BI57" t="s">
        <v>879</v>
      </c>
      <c r="BJ57" t="s">
        <v>130</v>
      </c>
      <c r="BK57" t="s">
        <v>130</v>
      </c>
      <c r="BL57" t="s">
        <v>130</v>
      </c>
      <c r="BM57" t="s">
        <v>130</v>
      </c>
      <c r="BN57" t="s">
        <v>130</v>
      </c>
      <c r="BO57" t="s">
        <v>130</v>
      </c>
      <c r="BP57">
        <v>10000</v>
      </c>
      <c r="BQ57" t="s">
        <v>131</v>
      </c>
      <c r="BR57">
        <v>10000</v>
      </c>
      <c r="BS57" t="s">
        <v>131</v>
      </c>
      <c r="BT57" t="s">
        <v>131</v>
      </c>
      <c r="BU57" t="s">
        <v>131</v>
      </c>
      <c r="BV57" t="s">
        <v>131</v>
      </c>
      <c r="BW57" t="s">
        <v>131</v>
      </c>
      <c r="BX57" t="s">
        <v>131</v>
      </c>
      <c r="BY57">
        <v>225598.19036784652</v>
      </c>
      <c r="BZ57" t="s">
        <v>131</v>
      </c>
      <c r="CA57">
        <v>225598.19036784652</v>
      </c>
      <c r="CB57" t="s">
        <v>131</v>
      </c>
      <c r="CC57" t="s">
        <v>131</v>
      </c>
      <c r="CD57" t="s">
        <v>131</v>
      </c>
      <c r="CE57">
        <v>55965.914042472708</v>
      </c>
      <c r="CF57" t="s">
        <v>131</v>
      </c>
      <c r="CG57">
        <v>55965.914042472708</v>
      </c>
      <c r="CH57" t="s">
        <v>131</v>
      </c>
      <c r="CI57" t="s">
        <v>131</v>
      </c>
      <c r="CJ57" t="s">
        <v>131</v>
      </c>
      <c r="CK57" t="s">
        <v>131</v>
      </c>
      <c r="CL57" t="s">
        <v>131</v>
      </c>
      <c r="CM57" t="s">
        <v>131</v>
      </c>
      <c r="CN57" t="s">
        <v>137</v>
      </c>
      <c r="CO57" t="s">
        <v>330</v>
      </c>
      <c r="CP57">
        <v>74456.649999999994</v>
      </c>
      <c r="CR57">
        <v>281.45</v>
      </c>
      <c r="CS57">
        <v>20</v>
      </c>
      <c r="CT57" t="s">
        <v>563</v>
      </c>
      <c r="CU57" t="s">
        <v>564</v>
      </c>
      <c r="CV57" t="s">
        <v>552</v>
      </c>
      <c r="CW57">
        <v>64456</v>
      </c>
      <c r="CY57">
        <v>108.3</v>
      </c>
      <c r="CZ57">
        <v>20</v>
      </c>
      <c r="DA57" t="s">
        <v>140</v>
      </c>
      <c r="DB57">
        <v>389.75</v>
      </c>
      <c r="DQ57" t="s">
        <v>130</v>
      </c>
      <c r="DR57" t="s">
        <v>130</v>
      </c>
      <c r="EG57" t="s">
        <v>130</v>
      </c>
      <c r="EH57" t="s">
        <v>130</v>
      </c>
    </row>
    <row r="58" spans="2:138">
      <c r="B58" s="9" t="s">
        <v>845</v>
      </c>
      <c r="C58" t="s">
        <v>565</v>
      </c>
      <c r="E58" t="s">
        <v>117</v>
      </c>
      <c r="F58" s="17">
        <v>21369</v>
      </c>
      <c r="H58">
        <v>1</v>
      </c>
      <c r="K58" t="s">
        <v>107</v>
      </c>
      <c r="L58">
        <v>2</v>
      </c>
      <c r="M58">
        <v>3</v>
      </c>
      <c r="R58">
        <v>1</v>
      </c>
      <c r="T58">
        <v>450</v>
      </c>
      <c r="U58" t="s">
        <v>121</v>
      </c>
      <c r="V58" t="s">
        <v>121</v>
      </c>
      <c r="W58">
        <v>16</v>
      </c>
      <c r="X58">
        <v>17000</v>
      </c>
      <c r="Y58">
        <v>15</v>
      </c>
      <c r="Z58" t="s">
        <v>121</v>
      </c>
      <c r="AA58" t="s">
        <v>121</v>
      </c>
      <c r="AB58" t="s">
        <v>121</v>
      </c>
      <c r="AC58" t="s">
        <v>121</v>
      </c>
      <c r="AD58">
        <v>70000</v>
      </c>
      <c r="AE58">
        <v>70000</v>
      </c>
      <c r="AJ58">
        <v>12000</v>
      </c>
      <c r="AQ58" t="s">
        <v>107</v>
      </c>
      <c r="AS58" t="s">
        <v>122</v>
      </c>
      <c r="AT58">
        <v>2300</v>
      </c>
      <c r="AU58">
        <v>1350</v>
      </c>
      <c r="AV58">
        <v>12000</v>
      </c>
      <c r="AW58">
        <v>0</v>
      </c>
      <c r="AX58" t="s">
        <v>109</v>
      </c>
      <c r="AZ58">
        <v>24</v>
      </c>
      <c r="BB58">
        <v>60</v>
      </c>
      <c r="BC58">
        <v>12000</v>
      </c>
      <c r="BD58">
        <v>950</v>
      </c>
      <c r="BE58">
        <v>237.5</v>
      </c>
      <c r="BF58" t="s">
        <v>107</v>
      </c>
      <c r="BG58" t="s">
        <v>107</v>
      </c>
      <c r="BI58" t="s">
        <v>130</v>
      </c>
      <c r="BJ58" t="s">
        <v>130</v>
      </c>
      <c r="BK58" t="s">
        <v>130</v>
      </c>
      <c r="BN58" t="s">
        <v>130</v>
      </c>
      <c r="BO58" t="s">
        <v>130</v>
      </c>
      <c r="BP58">
        <v>112869.53047087413</v>
      </c>
      <c r="BQ58">
        <v>70000</v>
      </c>
      <c r="BR58">
        <v>42869.530470874131</v>
      </c>
      <c r="BS58">
        <v>132769.35999999987</v>
      </c>
      <c r="BT58">
        <v>70000</v>
      </c>
      <c r="BU58">
        <v>62769.35999999987</v>
      </c>
      <c r="BV58" t="s">
        <v>131</v>
      </c>
      <c r="BW58" t="s">
        <v>131</v>
      </c>
      <c r="BX58" t="s">
        <v>131</v>
      </c>
      <c r="BY58" t="s">
        <v>131</v>
      </c>
      <c r="BZ58" t="s">
        <v>131</v>
      </c>
      <c r="CA58" t="s">
        <v>131</v>
      </c>
      <c r="CB58" t="s">
        <v>131</v>
      </c>
      <c r="CC58" t="s">
        <v>131</v>
      </c>
      <c r="CD58" t="s">
        <v>131</v>
      </c>
      <c r="CE58">
        <v>23840.189966995258</v>
      </c>
      <c r="CF58">
        <v>12000</v>
      </c>
      <c r="CG58">
        <v>11840.189966995258</v>
      </c>
      <c r="CH58" t="s">
        <v>131</v>
      </c>
      <c r="CI58" t="s">
        <v>131</v>
      </c>
      <c r="CJ58" t="s">
        <v>131</v>
      </c>
      <c r="CK58" t="s">
        <v>131</v>
      </c>
      <c r="CL58" t="s">
        <v>131</v>
      </c>
      <c r="CM58" t="s">
        <v>131</v>
      </c>
      <c r="CN58" t="s">
        <v>115</v>
      </c>
      <c r="CO58" t="s">
        <v>333</v>
      </c>
      <c r="CP58">
        <v>62769.35</v>
      </c>
      <c r="CR58">
        <v>173.95</v>
      </c>
      <c r="CS58">
        <v>20</v>
      </c>
      <c r="CT58">
        <v>20</v>
      </c>
      <c r="CU58" t="s">
        <v>120</v>
      </c>
      <c r="CV58" t="s">
        <v>334</v>
      </c>
      <c r="CW58">
        <v>173.95</v>
      </c>
      <c r="CY58">
        <v>79</v>
      </c>
      <c r="CZ58">
        <v>20</v>
      </c>
      <c r="DA58">
        <v>20</v>
      </c>
      <c r="DB58">
        <v>252.95</v>
      </c>
      <c r="DL58" t="s">
        <v>116</v>
      </c>
      <c r="DM58" t="s">
        <v>547</v>
      </c>
      <c r="DN58">
        <v>62769.35</v>
      </c>
      <c r="DP58">
        <v>245.45</v>
      </c>
      <c r="DQ58">
        <v>24</v>
      </c>
      <c r="DR58" t="s">
        <v>140</v>
      </c>
      <c r="EB58" t="s">
        <v>134</v>
      </c>
      <c r="EC58" t="s">
        <v>566</v>
      </c>
      <c r="ED58">
        <v>62769.35</v>
      </c>
      <c r="EF58">
        <v>265.5</v>
      </c>
      <c r="EG58">
        <v>20</v>
      </c>
      <c r="EH58" t="s">
        <v>140</v>
      </c>
    </row>
    <row r="59" spans="2:138">
      <c r="B59" s="9" t="s">
        <v>201</v>
      </c>
      <c r="C59" t="s">
        <v>565</v>
      </c>
      <c r="E59" t="s">
        <v>117</v>
      </c>
      <c r="F59" s="17">
        <v>20972</v>
      </c>
      <c r="G59">
        <v>1</v>
      </c>
      <c r="K59" t="s">
        <v>107</v>
      </c>
      <c r="P59">
        <v>1</v>
      </c>
      <c r="T59" t="s">
        <v>121</v>
      </c>
      <c r="U59" t="s">
        <v>121</v>
      </c>
      <c r="V59" t="s">
        <v>121</v>
      </c>
      <c r="W59" t="s">
        <v>121</v>
      </c>
      <c r="X59" t="s">
        <v>121</v>
      </c>
      <c r="Y59" t="s">
        <v>121</v>
      </c>
      <c r="Z59" t="s">
        <v>121</v>
      </c>
      <c r="AA59" t="s">
        <v>121</v>
      </c>
      <c r="AB59" t="s">
        <v>121</v>
      </c>
      <c r="AC59" t="s">
        <v>121</v>
      </c>
      <c r="AQ59" t="s">
        <v>107</v>
      </c>
      <c r="AS59" t="s">
        <v>108</v>
      </c>
      <c r="AT59">
        <v>4000</v>
      </c>
      <c r="AU59">
        <v>2000</v>
      </c>
      <c r="AV59">
        <v>19000</v>
      </c>
      <c r="AW59">
        <v>0</v>
      </c>
      <c r="AY59">
        <v>600</v>
      </c>
      <c r="AZ59">
        <v>25</v>
      </c>
      <c r="BB59">
        <v>61</v>
      </c>
      <c r="BC59">
        <v>19000</v>
      </c>
      <c r="BD59">
        <v>2000</v>
      </c>
      <c r="BE59">
        <v>1000</v>
      </c>
      <c r="BJ59" t="s">
        <v>130</v>
      </c>
      <c r="BK59" t="s">
        <v>130</v>
      </c>
      <c r="BL59" t="s">
        <v>130</v>
      </c>
      <c r="BM59" t="s">
        <v>130</v>
      </c>
      <c r="BN59" t="s">
        <v>130</v>
      </c>
      <c r="BO59" t="s">
        <v>130</v>
      </c>
      <c r="BP59" t="s">
        <v>131</v>
      </c>
      <c r="BQ59" t="s">
        <v>131</v>
      </c>
      <c r="BR59" t="s">
        <v>131</v>
      </c>
      <c r="BS59" t="s">
        <v>131</v>
      </c>
      <c r="BT59" t="s">
        <v>131</v>
      </c>
      <c r="BU59" t="s">
        <v>131</v>
      </c>
      <c r="BV59" t="s">
        <v>131</v>
      </c>
      <c r="BW59" t="s">
        <v>131</v>
      </c>
      <c r="BX59" t="s">
        <v>131</v>
      </c>
      <c r="BY59" t="s">
        <v>131</v>
      </c>
      <c r="BZ59" t="s">
        <v>131</v>
      </c>
      <c r="CA59" t="s">
        <v>131</v>
      </c>
      <c r="CB59">
        <v>225598.19036784652</v>
      </c>
      <c r="CC59" t="s">
        <v>131</v>
      </c>
      <c r="CD59">
        <v>225598.19036784652</v>
      </c>
      <c r="CE59" t="s">
        <v>131</v>
      </c>
      <c r="CF59" t="s">
        <v>131</v>
      </c>
      <c r="CG59" t="s">
        <v>131</v>
      </c>
      <c r="CH59" t="s">
        <v>131</v>
      </c>
      <c r="CI59" t="s">
        <v>131</v>
      </c>
      <c r="CJ59" t="s">
        <v>131</v>
      </c>
      <c r="CK59" t="s">
        <v>131</v>
      </c>
      <c r="CL59" t="s">
        <v>131</v>
      </c>
      <c r="CM59" t="s">
        <v>131</v>
      </c>
      <c r="CN59" t="s">
        <v>137</v>
      </c>
      <c r="CO59" t="s">
        <v>330</v>
      </c>
      <c r="CP59">
        <v>64456.65</v>
      </c>
      <c r="CR59">
        <v>583.35</v>
      </c>
      <c r="CS59">
        <v>23</v>
      </c>
      <c r="CT59" t="s">
        <v>140</v>
      </c>
      <c r="CZ59" t="s">
        <v>130</v>
      </c>
      <c r="DA59" t="s">
        <v>130</v>
      </c>
      <c r="DB59">
        <v>583.35</v>
      </c>
      <c r="DQ59" t="s">
        <v>130</v>
      </c>
      <c r="DR59" t="s">
        <v>130</v>
      </c>
      <c r="EG59" t="s">
        <v>130</v>
      </c>
      <c r="EH59" t="s">
        <v>130</v>
      </c>
    </row>
    <row r="60" spans="2:138">
      <c r="B60" s="9" t="s">
        <v>930</v>
      </c>
      <c r="C60" t="s">
        <v>565</v>
      </c>
      <c r="D60" t="s">
        <v>105</v>
      </c>
      <c r="E60" t="s">
        <v>105</v>
      </c>
      <c r="F60" s="17">
        <v>36875</v>
      </c>
      <c r="J60">
        <v>1</v>
      </c>
      <c r="K60" t="s">
        <v>106</v>
      </c>
      <c r="L60">
        <v>1</v>
      </c>
      <c r="R60">
        <v>2</v>
      </c>
      <c r="T60" t="s">
        <v>121</v>
      </c>
      <c r="U60" t="s">
        <v>121</v>
      </c>
      <c r="V60">
        <v>200</v>
      </c>
      <c r="W60">
        <v>10</v>
      </c>
      <c r="X60">
        <v>20000</v>
      </c>
      <c r="Y60">
        <v>5</v>
      </c>
      <c r="Z60" t="s">
        <v>121</v>
      </c>
      <c r="AA60" t="s">
        <v>121</v>
      </c>
      <c r="AB60" t="s">
        <v>121</v>
      </c>
      <c r="AC60" t="s">
        <v>121</v>
      </c>
      <c r="AJ60">
        <v>5000</v>
      </c>
      <c r="AQ60" t="s">
        <v>106</v>
      </c>
      <c r="AR60" t="s">
        <v>910</v>
      </c>
      <c r="AT60">
        <v>0</v>
      </c>
      <c r="AU60">
        <v>200</v>
      </c>
      <c r="AV60">
        <v>2000</v>
      </c>
      <c r="AW60">
        <v>0</v>
      </c>
      <c r="AY60">
        <v>200</v>
      </c>
      <c r="AZ60">
        <v>10</v>
      </c>
      <c r="BA60">
        <v>10</v>
      </c>
      <c r="BB60">
        <v>18</v>
      </c>
      <c r="BC60">
        <v>2000</v>
      </c>
      <c r="BD60">
        <v>-200</v>
      </c>
      <c r="BE60">
        <v>-50</v>
      </c>
      <c r="BF60" t="s">
        <v>130</v>
      </c>
      <c r="BG60" t="s">
        <v>130</v>
      </c>
      <c r="BH60" t="s">
        <v>130</v>
      </c>
      <c r="BI60" t="s">
        <v>130</v>
      </c>
      <c r="BJ60" t="s">
        <v>130</v>
      </c>
      <c r="BK60" t="s">
        <v>130</v>
      </c>
      <c r="BM60" t="s">
        <v>130</v>
      </c>
      <c r="BN60" t="s">
        <v>130</v>
      </c>
      <c r="BP60">
        <v>36618.254088818649</v>
      </c>
      <c r="BQ60" t="s">
        <v>131</v>
      </c>
      <c r="BR60">
        <v>36618.254088818649</v>
      </c>
      <c r="BS60" t="s">
        <v>131</v>
      </c>
      <c r="BT60" t="s">
        <v>131</v>
      </c>
      <c r="BU60" t="s">
        <v>131</v>
      </c>
      <c r="BV60" t="s">
        <v>131</v>
      </c>
      <c r="BW60" t="s">
        <v>131</v>
      </c>
      <c r="BX60" t="s">
        <v>131</v>
      </c>
      <c r="BY60" t="s">
        <v>131</v>
      </c>
      <c r="BZ60" t="s">
        <v>131</v>
      </c>
      <c r="CA60" t="s">
        <v>131</v>
      </c>
      <c r="CB60" t="s">
        <v>131</v>
      </c>
      <c r="CC60" t="s">
        <v>131</v>
      </c>
      <c r="CD60" t="s">
        <v>131</v>
      </c>
      <c r="CE60">
        <v>22386.365616989082</v>
      </c>
      <c r="CF60">
        <v>5000</v>
      </c>
      <c r="CG60">
        <v>17386.365616989082</v>
      </c>
      <c r="CH60" t="s">
        <v>131</v>
      </c>
      <c r="CI60" t="s">
        <v>131</v>
      </c>
      <c r="CJ60" t="s">
        <v>131</v>
      </c>
      <c r="CK60" t="s">
        <v>131</v>
      </c>
      <c r="CL60" t="s">
        <v>131</v>
      </c>
      <c r="CM60" t="s">
        <v>131</v>
      </c>
      <c r="CN60" t="s">
        <v>571</v>
      </c>
      <c r="CS60" t="s">
        <v>130</v>
      </c>
      <c r="CT60" t="s">
        <v>130</v>
      </c>
      <c r="CZ60" t="s">
        <v>130</v>
      </c>
      <c r="DA60" t="s">
        <v>130</v>
      </c>
      <c r="DB60" t="s">
        <v>130</v>
      </c>
      <c r="DQ60" t="s">
        <v>130</v>
      </c>
      <c r="DR60" t="s">
        <v>130</v>
      </c>
      <c r="EG60" t="s">
        <v>130</v>
      </c>
      <c r="EH60" t="s">
        <v>130</v>
      </c>
    </row>
    <row r="61" spans="2:138">
      <c r="B61" s="9" t="s">
        <v>846</v>
      </c>
      <c r="C61" t="s">
        <v>565</v>
      </c>
      <c r="E61" t="s">
        <v>105</v>
      </c>
      <c r="F61" s="17">
        <v>21114</v>
      </c>
      <c r="G61">
        <v>1</v>
      </c>
      <c r="K61" t="s">
        <v>106</v>
      </c>
      <c r="R61">
        <v>1</v>
      </c>
      <c r="T61" t="s">
        <v>121</v>
      </c>
      <c r="U61" t="s">
        <v>121</v>
      </c>
      <c r="V61" t="s">
        <v>121</v>
      </c>
      <c r="W61" t="s">
        <v>121</v>
      </c>
      <c r="X61">
        <v>100000</v>
      </c>
      <c r="Y61">
        <v>20</v>
      </c>
      <c r="Z61" t="s">
        <v>121</v>
      </c>
      <c r="AA61" t="s">
        <v>121</v>
      </c>
      <c r="AB61" t="s">
        <v>121</v>
      </c>
      <c r="AC61" t="s">
        <v>121</v>
      </c>
      <c r="AQ61" t="s">
        <v>107</v>
      </c>
      <c r="AS61" t="s">
        <v>108</v>
      </c>
      <c r="AT61">
        <v>6200</v>
      </c>
      <c r="AU61">
        <v>1500</v>
      </c>
      <c r="AV61">
        <v>15000</v>
      </c>
      <c r="AW61">
        <v>0</v>
      </c>
      <c r="AX61" t="s">
        <v>109</v>
      </c>
      <c r="BA61">
        <v>20</v>
      </c>
      <c r="BB61">
        <v>61</v>
      </c>
      <c r="BC61">
        <v>15000</v>
      </c>
      <c r="BD61">
        <v>4700</v>
      </c>
      <c r="BE61">
        <v>2350</v>
      </c>
      <c r="BF61" t="s">
        <v>130</v>
      </c>
      <c r="BG61" t="s">
        <v>130</v>
      </c>
      <c r="BH61" t="s">
        <v>130</v>
      </c>
      <c r="BI61" t="s">
        <v>130</v>
      </c>
      <c r="BJ61" t="s">
        <v>130</v>
      </c>
      <c r="BK61" t="s">
        <v>130</v>
      </c>
      <c r="BM61" t="s">
        <v>130</v>
      </c>
      <c r="BN61" t="s">
        <v>130</v>
      </c>
      <c r="BP61" t="s">
        <v>131</v>
      </c>
      <c r="BQ61" t="s">
        <v>131</v>
      </c>
      <c r="BR61" t="s">
        <v>131</v>
      </c>
      <c r="BS61" t="s">
        <v>131</v>
      </c>
      <c r="BT61" t="s">
        <v>131</v>
      </c>
      <c r="BU61" t="s">
        <v>131</v>
      </c>
      <c r="BV61" t="s">
        <v>131</v>
      </c>
      <c r="BW61" t="s">
        <v>131</v>
      </c>
      <c r="BX61" t="s">
        <v>131</v>
      </c>
      <c r="BY61" t="s">
        <v>131</v>
      </c>
      <c r="BZ61" t="s">
        <v>131</v>
      </c>
      <c r="CA61" t="s">
        <v>131</v>
      </c>
      <c r="CB61" t="s">
        <v>131</v>
      </c>
      <c r="CC61" t="s">
        <v>131</v>
      </c>
      <c r="CD61" t="s">
        <v>131</v>
      </c>
      <c r="CE61">
        <v>156969.17911165606</v>
      </c>
      <c r="CF61" t="s">
        <v>131</v>
      </c>
      <c r="CG61">
        <v>156969.17911165606</v>
      </c>
      <c r="CH61" t="s">
        <v>131</v>
      </c>
      <c r="CI61" t="s">
        <v>131</v>
      </c>
      <c r="CJ61" t="s">
        <v>131</v>
      </c>
      <c r="CK61" t="s">
        <v>131</v>
      </c>
      <c r="CL61" t="s">
        <v>131</v>
      </c>
      <c r="CM61" t="s">
        <v>131</v>
      </c>
      <c r="CN61" t="s">
        <v>128</v>
      </c>
      <c r="CO61" t="s">
        <v>557</v>
      </c>
      <c r="CP61">
        <v>57708.95</v>
      </c>
      <c r="CQ61">
        <v>156969.179</v>
      </c>
      <c r="CR61">
        <v>665.4</v>
      </c>
      <c r="CS61">
        <v>15</v>
      </c>
      <c r="CT61">
        <v>20</v>
      </c>
      <c r="CU61" t="s">
        <v>567</v>
      </c>
      <c r="CV61" t="s">
        <v>282</v>
      </c>
      <c r="CW61">
        <v>665.4</v>
      </c>
      <c r="CY61">
        <v>68.25</v>
      </c>
      <c r="CZ61">
        <v>15</v>
      </c>
      <c r="DA61">
        <v>15</v>
      </c>
      <c r="DB61">
        <v>733.65</v>
      </c>
      <c r="DL61" t="s">
        <v>112</v>
      </c>
      <c r="DM61" t="s">
        <v>276</v>
      </c>
      <c r="DN61">
        <v>103560.4</v>
      </c>
      <c r="DO61">
        <v>156969.179</v>
      </c>
      <c r="DP61">
        <v>787.05</v>
      </c>
      <c r="DQ61">
        <v>10</v>
      </c>
      <c r="DR61">
        <v>19</v>
      </c>
      <c r="EG61" t="s">
        <v>130</v>
      </c>
      <c r="EH61" t="s">
        <v>130</v>
      </c>
    </row>
    <row r="62" spans="2:138">
      <c r="B62" s="9" t="s">
        <v>931</v>
      </c>
      <c r="C62" t="s">
        <v>911</v>
      </c>
      <c r="E62" t="s">
        <v>105</v>
      </c>
      <c r="F62" s="17">
        <v>34670</v>
      </c>
      <c r="J62">
        <v>1</v>
      </c>
      <c r="K62" t="s">
        <v>106</v>
      </c>
      <c r="O62">
        <v>3</v>
      </c>
      <c r="P62">
        <v>2</v>
      </c>
      <c r="R62">
        <v>1</v>
      </c>
      <c r="T62" t="s">
        <v>121</v>
      </c>
      <c r="U62" t="s">
        <v>121</v>
      </c>
      <c r="V62" t="s">
        <v>121</v>
      </c>
      <c r="W62" t="s">
        <v>121</v>
      </c>
      <c r="X62">
        <v>18000</v>
      </c>
      <c r="Y62">
        <v>8</v>
      </c>
      <c r="Z62" t="s">
        <v>121</v>
      </c>
      <c r="AA62" t="s">
        <v>121</v>
      </c>
      <c r="AB62" t="s">
        <v>121</v>
      </c>
      <c r="AC62" t="s">
        <v>121</v>
      </c>
      <c r="AQ62" t="s">
        <v>107</v>
      </c>
      <c r="AR62" t="s">
        <v>147</v>
      </c>
      <c r="AS62" t="s">
        <v>122</v>
      </c>
      <c r="AT62">
        <v>1700</v>
      </c>
      <c r="AU62">
        <v>850</v>
      </c>
      <c r="AV62">
        <v>8000</v>
      </c>
      <c r="AW62">
        <v>0</v>
      </c>
      <c r="AX62" t="s">
        <v>109</v>
      </c>
      <c r="AY62">
        <v>370</v>
      </c>
      <c r="AZ62">
        <v>60</v>
      </c>
      <c r="BB62">
        <v>24</v>
      </c>
      <c r="BC62">
        <v>8000</v>
      </c>
      <c r="BD62">
        <v>850</v>
      </c>
      <c r="BE62">
        <v>212.5</v>
      </c>
      <c r="BJ62" t="s">
        <v>130</v>
      </c>
      <c r="BK62" t="s">
        <v>130</v>
      </c>
      <c r="BL62" t="s">
        <v>130</v>
      </c>
      <c r="BM62" t="s">
        <v>130</v>
      </c>
      <c r="BN62" t="s">
        <v>130</v>
      </c>
      <c r="BO62" t="s">
        <v>130</v>
      </c>
      <c r="BP62" t="s">
        <v>131</v>
      </c>
      <c r="BQ62" t="s">
        <v>131</v>
      </c>
      <c r="BR62" t="s">
        <v>131</v>
      </c>
      <c r="BS62" t="s">
        <v>131</v>
      </c>
      <c r="BT62" t="s">
        <v>131</v>
      </c>
      <c r="BU62" t="s">
        <v>131</v>
      </c>
      <c r="BV62" t="s">
        <v>131</v>
      </c>
      <c r="BW62" t="s">
        <v>131</v>
      </c>
      <c r="BX62" t="s">
        <v>131</v>
      </c>
      <c r="BY62">
        <v>153379.23090633476</v>
      </c>
      <c r="BZ62" t="s">
        <v>131</v>
      </c>
      <c r="CA62">
        <v>153379.23090633476</v>
      </c>
      <c r="CB62">
        <v>153379.23090633476</v>
      </c>
      <c r="CC62" t="s">
        <v>131</v>
      </c>
      <c r="CD62">
        <v>153379.23090633476</v>
      </c>
      <c r="CE62">
        <v>21557.493307065084</v>
      </c>
      <c r="CF62" t="s">
        <v>131</v>
      </c>
      <c r="CG62">
        <v>21557.493307065084</v>
      </c>
      <c r="CH62" t="s">
        <v>131</v>
      </c>
      <c r="CI62" t="s">
        <v>131</v>
      </c>
      <c r="CJ62" t="s">
        <v>131</v>
      </c>
      <c r="CK62" t="s">
        <v>131</v>
      </c>
      <c r="CL62" t="s">
        <v>131</v>
      </c>
      <c r="CM62" t="s">
        <v>131</v>
      </c>
      <c r="CN62" t="s">
        <v>114</v>
      </c>
      <c r="CO62" t="s">
        <v>330</v>
      </c>
      <c r="CP62">
        <v>53822.65</v>
      </c>
      <c r="CR62">
        <v>92.55</v>
      </c>
      <c r="CS62">
        <v>60</v>
      </c>
      <c r="CT62" t="s">
        <v>140</v>
      </c>
      <c r="CU62" t="s">
        <v>912</v>
      </c>
      <c r="CV62" t="s">
        <v>552</v>
      </c>
      <c r="CW62">
        <v>43822</v>
      </c>
      <c r="CY62">
        <v>42.25</v>
      </c>
      <c r="CZ62">
        <v>60</v>
      </c>
      <c r="DA62" t="s">
        <v>140</v>
      </c>
      <c r="DB62">
        <v>134.80000000000001</v>
      </c>
      <c r="DQ62" t="s">
        <v>130</v>
      </c>
      <c r="DR62" t="s">
        <v>130</v>
      </c>
      <c r="EG62" t="s">
        <v>130</v>
      </c>
      <c r="EH62" t="s">
        <v>130</v>
      </c>
    </row>
    <row r="63" spans="2:138">
      <c r="B63" s="9" t="s">
        <v>847</v>
      </c>
      <c r="C63" t="s">
        <v>568</v>
      </c>
      <c r="E63" t="s">
        <v>117</v>
      </c>
      <c r="F63" s="17">
        <v>29407</v>
      </c>
      <c r="K63" t="s">
        <v>107</v>
      </c>
      <c r="R63">
        <v>1</v>
      </c>
      <c r="T63" t="s">
        <v>121</v>
      </c>
      <c r="U63" t="s">
        <v>121</v>
      </c>
      <c r="V63" t="s">
        <v>121</v>
      </c>
      <c r="W63" t="s">
        <v>121</v>
      </c>
      <c r="X63">
        <v>500000</v>
      </c>
      <c r="Y63">
        <v>15</v>
      </c>
      <c r="Z63" t="s">
        <v>121</v>
      </c>
      <c r="AA63" t="s">
        <v>121</v>
      </c>
      <c r="AB63" t="s">
        <v>121</v>
      </c>
      <c r="AC63" t="s">
        <v>121</v>
      </c>
      <c r="AQ63" t="s">
        <v>106</v>
      </c>
      <c r="AR63" t="s">
        <v>147</v>
      </c>
      <c r="AT63">
        <v>0</v>
      </c>
      <c r="AV63">
        <v>2000</v>
      </c>
      <c r="AY63">
        <v>700</v>
      </c>
      <c r="BB63">
        <v>38</v>
      </c>
      <c r="BC63">
        <v>2000</v>
      </c>
      <c r="BD63">
        <v>0</v>
      </c>
      <c r="BE63">
        <v>0</v>
      </c>
      <c r="BF63" t="s">
        <v>130</v>
      </c>
      <c r="BG63" t="s">
        <v>130</v>
      </c>
      <c r="BH63" t="s">
        <v>130</v>
      </c>
      <c r="BI63" t="s">
        <v>130</v>
      </c>
      <c r="BJ63" t="s">
        <v>130</v>
      </c>
      <c r="BK63" t="s">
        <v>130</v>
      </c>
      <c r="BM63" t="s">
        <v>130</v>
      </c>
      <c r="BN63" t="s">
        <v>130</v>
      </c>
      <c r="BP63" t="s">
        <v>131</v>
      </c>
      <c r="BQ63" t="s">
        <v>131</v>
      </c>
      <c r="BR63" t="s">
        <v>131</v>
      </c>
      <c r="BS63" t="s">
        <v>131</v>
      </c>
      <c r="BT63" t="s">
        <v>131</v>
      </c>
      <c r="BU63" t="s">
        <v>131</v>
      </c>
      <c r="BV63" t="s">
        <v>131</v>
      </c>
      <c r="BW63" t="s">
        <v>131</v>
      </c>
      <c r="BX63" t="s">
        <v>131</v>
      </c>
      <c r="BY63" t="s">
        <v>131</v>
      </c>
      <c r="BZ63" t="s">
        <v>131</v>
      </c>
      <c r="CA63" t="s">
        <v>131</v>
      </c>
      <c r="CB63" t="s">
        <v>131</v>
      </c>
      <c r="CC63" t="s">
        <v>131</v>
      </c>
      <c r="CD63" t="s">
        <v>131</v>
      </c>
      <c r="CE63">
        <v>701182.05785280175</v>
      </c>
      <c r="CF63" t="s">
        <v>131</v>
      </c>
      <c r="CG63">
        <v>701182.05785280175</v>
      </c>
      <c r="CH63" t="s">
        <v>131</v>
      </c>
      <c r="CI63" t="s">
        <v>131</v>
      </c>
      <c r="CJ63" t="s">
        <v>131</v>
      </c>
      <c r="CK63" t="s">
        <v>131</v>
      </c>
      <c r="CL63" t="s">
        <v>131</v>
      </c>
      <c r="CM63" t="s">
        <v>131</v>
      </c>
      <c r="CN63" t="s">
        <v>110</v>
      </c>
      <c r="CO63" t="s">
        <v>286</v>
      </c>
      <c r="CP63">
        <v>105740.2</v>
      </c>
      <c r="CQ63">
        <v>151629</v>
      </c>
      <c r="CR63">
        <v>700</v>
      </c>
      <c r="CS63">
        <v>15</v>
      </c>
      <c r="CT63">
        <v>15</v>
      </c>
      <c r="CZ63" t="s">
        <v>130</v>
      </c>
      <c r="DA63" t="s">
        <v>130</v>
      </c>
      <c r="DB63">
        <v>700</v>
      </c>
      <c r="DL63" t="s">
        <v>111</v>
      </c>
      <c r="DM63" t="s">
        <v>291</v>
      </c>
      <c r="DN63">
        <v>75839.649999999994</v>
      </c>
      <c r="DO63">
        <v>146785</v>
      </c>
      <c r="DP63">
        <v>700</v>
      </c>
      <c r="DQ63">
        <v>15</v>
      </c>
      <c r="DR63">
        <v>15</v>
      </c>
      <c r="EB63" t="s">
        <v>112</v>
      </c>
      <c r="EC63" t="s">
        <v>276</v>
      </c>
      <c r="ED63">
        <v>88832.5</v>
      </c>
      <c r="EE63">
        <v>115268</v>
      </c>
      <c r="EF63">
        <v>700</v>
      </c>
      <c r="EG63">
        <v>10</v>
      </c>
      <c r="EH63">
        <v>15</v>
      </c>
    </row>
    <row r="64" spans="2:138">
      <c r="B64" s="9" t="s">
        <v>848</v>
      </c>
      <c r="C64" t="s">
        <v>568</v>
      </c>
      <c r="E64" t="s">
        <v>117</v>
      </c>
      <c r="F64" s="17">
        <v>35371</v>
      </c>
      <c r="G64">
        <v>1</v>
      </c>
      <c r="K64" t="s">
        <v>107</v>
      </c>
      <c r="L64">
        <v>1</v>
      </c>
      <c r="R64">
        <v>2</v>
      </c>
      <c r="T64" t="s">
        <v>121</v>
      </c>
      <c r="U64" t="s">
        <v>121</v>
      </c>
      <c r="V64" t="s">
        <v>121</v>
      </c>
      <c r="W64">
        <v>20</v>
      </c>
      <c r="X64">
        <v>60000</v>
      </c>
      <c r="Y64">
        <v>10</v>
      </c>
      <c r="Z64" t="s">
        <v>121</v>
      </c>
      <c r="AA64" t="s">
        <v>121</v>
      </c>
      <c r="AB64" t="s">
        <v>121</v>
      </c>
      <c r="AC64" t="s">
        <v>121</v>
      </c>
      <c r="AD64">
        <v>50000</v>
      </c>
      <c r="AQ64" t="s">
        <v>106</v>
      </c>
      <c r="AR64" t="s">
        <v>147</v>
      </c>
      <c r="AU64">
        <v>200</v>
      </c>
      <c r="AV64">
        <v>10000</v>
      </c>
      <c r="AW64">
        <v>0</v>
      </c>
      <c r="AY64">
        <v>1200</v>
      </c>
      <c r="BA64">
        <v>5</v>
      </c>
      <c r="BB64">
        <v>22</v>
      </c>
      <c r="BC64">
        <v>10000</v>
      </c>
      <c r="BD64">
        <v>-200</v>
      </c>
      <c r="BE64">
        <v>-50</v>
      </c>
      <c r="BF64" t="s">
        <v>130</v>
      </c>
      <c r="BG64" t="s">
        <v>130</v>
      </c>
      <c r="BH64" t="s">
        <v>130</v>
      </c>
      <c r="BI64" t="s">
        <v>130</v>
      </c>
      <c r="BJ64" t="s">
        <v>130</v>
      </c>
      <c r="BK64" t="s">
        <v>130</v>
      </c>
      <c r="BL64" t="s">
        <v>107</v>
      </c>
      <c r="BM64" t="s">
        <v>130</v>
      </c>
      <c r="BN64" t="s">
        <v>130</v>
      </c>
      <c r="BP64">
        <v>10000</v>
      </c>
      <c r="BQ64">
        <v>50000</v>
      </c>
      <c r="BR64" t="s">
        <v>148</v>
      </c>
      <c r="BS64" t="s">
        <v>131</v>
      </c>
      <c r="BT64" t="s">
        <v>131</v>
      </c>
      <c r="BU64" t="s">
        <v>131</v>
      </c>
      <c r="BV64" t="s">
        <v>131</v>
      </c>
      <c r="BW64" t="s">
        <v>131</v>
      </c>
      <c r="BX64" t="s">
        <v>131</v>
      </c>
      <c r="BY64" t="s">
        <v>131</v>
      </c>
      <c r="BZ64" t="s">
        <v>131</v>
      </c>
      <c r="CA64" t="s">
        <v>131</v>
      </c>
      <c r="CB64" t="s">
        <v>131</v>
      </c>
      <c r="CC64" t="s">
        <v>131</v>
      </c>
      <c r="CD64" t="s">
        <v>131</v>
      </c>
      <c r="CE64">
        <v>75172.404830626634</v>
      </c>
      <c r="CF64" t="s">
        <v>131</v>
      </c>
      <c r="CG64">
        <v>75172.404830626634</v>
      </c>
      <c r="CH64" t="s">
        <v>131</v>
      </c>
      <c r="CI64" t="s">
        <v>131</v>
      </c>
      <c r="CJ64" t="s">
        <v>131</v>
      </c>
      <c r="CK64" t="s">
        <v>131</v>
      </c>
      <c r="CL64" t="s">
        <v>131</v>
      </c>
      <c r="CM64" t="s">
        <v>131</v>
      </c>
      <c r="CN64" t="s">
        <v>569</v>
      </c>
      <c r="CO64" t="s">
        <v>557</v>
      </c>
      <c r="CP64">
        <v>49912.800000000003</v>
      </c>
      <c r="CQ64">
        <v>75172.404800000004</v>
      </c>
      <c r="CR64">
        <v>1036.2</v>
      </c>
      <c r="CS64">
        <v>5</v>
      </c>
      <c r="CT64">
        <v>10</v>
      </c>
      <c r="CU64" t="s">
        <v>567</v>
      </c>
      <c r="CV64" t="s">
        <v>282</v>
      </c>
      <c r="CW64">
        <v>1036.2</v>
      </c>
      <c r="CY64">
        <v>7.35</v>
      </c>
      <c r="CZ64">
        <v>5</v>
      </c>
      <c r="DA64">
        <v>5</v>
      </c>
      <c r="DB64">
        <v>1043.55</v>
      </c>
      <c r="DL64" t="s">
        <v>112</v>
      </c>
      <c r="DM64" t="s">
        <v>276</v>
      </c>
      <c r="DN64">
        <v>63770.1</v>
      </c>
      <c r="DO64">
        <v>75172.404800000004</v>
      </c>
      <c r="DP64">
        <v>1019.7</v>
      </c>
      <c r="DQ64">
        <v>5</v>
      </c>
      <c r="DR64">
        <v>10</v>
      </c>
      <c r="EG64" t="s">
        <v>130</v>
      </c>
      <c r="EH64" t="s">
        <v>130</v>
      </c>
    </row>
    <row r="65" spans="2:138">
      <c r="B65" s="9" t="s">
        <v>932</v>
      </c>
      <c r="C65" t="s">
        <v>568</v>
      </c>
      <c r="E65" t="s">
        <v>117</v>
      </c>
      <c r="F65" s="17">
        <v>26486</v>
      </c>
      <c r="G65">
        <v>1</v>
      </c>
      <c r="K65" t="s">
        <v>107</v>
      </c>
      <c r="M65">
        <v>1</v>
      </c>
      <c r="N65">
        <v>2</v>
      </c>
      <c r="P65">
        <v>3</v>
      </c>
      <c r="T65" t="s">
        <v>121</v>
      </c>
      <c r="U65" t="s">
        <v>121</v>
      </c>
      <c r="V65" t="s">
        <v>121</v>
      </c>
      <c r="W65" t="s">
        <v>121</v>
      </c>
      <c r="X65" t="s">
        <v>121</v>
      </c>
      <c r="Y65" t="s">
        <v>121</v>
      </c>
      <c r="Z65" t="s">
        <v>121</v>
      </c>
      <c r="AA65" t="s">
        <v>121</v>
      </c>
      <c r="AB65" t="s">
        <v>121</v>
      </c>
      <c r="AC65" t="s">
        <v>121</v>
      </c>
      <c r="AQ65" t="s">
        <v>107</v>
      </c>
      <c r="AS65" t="s">
        <v>108</v>
      </c>
      <c r="AT65">
        <v>4150</v>
      </c>
      <c r="AU65">
        <v>1500</v>
      </c>
      <c r="AV65">
        <v>12000</v>
      </c>
      <c r="AW65">
        <v>0</v>
      </c>
      <c r="AX65" t="s">
        <v>109</v>
      </c>
      <c r="BB65">
        <v>46</v>
      </c>
      <c r="BC65">
        <v>12000</v>
      </c>
      <c r="BD65">
        <v>2650</v>
      </c>
      <c r="BE65">
        <v>1325</v>
      </c>
      <c r="BJ65" t="s">
        <v>130</v>
      </c>
      <c r="BK65" t="s">
        <v>130</v>
      </c>
      <c r="BL65" t="s">
        <v>130</v>
      </c>
      <c r="BM65" t="s">
        <v>130</v>
      </c>
      <c r="BN65" t="s">
        <v>130</v>
      </c>
      <c r="BO65" t="s">
        <v>130</v>
      </c>
      <c r="BP65" t="s">
        <v>131</v>
      </c>
      <c r="BQ65" t="s">
        <v>131</v>
      </c>
      <c r="BR65" t="s">
        <v>131</v>
      </c>
      <c r="BS65">
        <v>442898.43490291375</v>
      </c>
      <c r="BT65" t="s">
        <v>131</v>
      </c>
      <c r="BU65">
        <v>442898.43490291375</v>
      </c>
      <c r="BV65">
        <v>194198.64277588489</v>
      </c>
      <c r="BW65" t="s">
        <v>131</v>
      </c>
      <c r="BX65">
        <v>194198.64277588489</v>
      </c>
      <c r="BY65" t="s">
        <v>131</v>
      </c>
      <c r="BZ65" t="s">
        <v>131</v>
      </c>
      <c r="CA65" t="s">
        <v>131</v>
      </c>
      <c r="CB65">
        <v>194198.64277588489</v>
      </c>
      <c r="CC65" t="s">
        <v>131</v>
      </c>
      <c r="CD65">
        <v>194198.64277588489</v>
      </c>
      <c r="CE65" t="s">
        <v>131</v>
      </c>
      <c r="CF65" t="s">
        <v>131</v>
      </c>
      <c r="CG65" t="s">
        <v>131</v>
      </c>
      <c r="CH65" t="s">
        <v>131</v>
      </c>
      <c r="CI65" t="s">
        <v>131</v>
      </c>
      <c r="CJ65" t="s">
        <v>131</v>
      </c>
      <c r="CK65" t="s">
        <v>131</v>
      </c>
      <c r="CL65" t="s">
        <v>131</v>
      </c>
      <c r="CM65" t="s">
        <v>131</v>
      </c>
      <c r="CN65" t="s">
        <v>132</v>
      </c>
      <c r="CO65" t="s">
        <v>332</v>
      </c>
      <c r="CP65">
        <v>400000</v>
      </c>
      <c r="CR65">
        <v>85.65</v>
      </c>
      <c r="CS65">
        <v>5</v>
      </c>
      <c r="CT65">
        <v>5</v>
      </c>
      <c r="CU65" t="s">
        <v>913</v>
      </c>
      <c r="CV65" t="s">
        <v>884</v>
      </c>
      <c r="CW65">
        <v>400000</v>
      </c>
      <c r="CY65">
        <v>169.6</v>
      </c>
      <c r="CZ65">
        <v>5</v>
      </c>
      <c r="DA65">
        <v>5</v>
      </c>
      <c r="DB65">
        <v>255.25</v>
      </c>
      <c r="DL65" t="s">
        <v>137</v>
      </c>
      <c r="DM65" t="s">
        <v>330</v>
      </c>
      <c r="DN65">
        <v>126542.39999999999</v>
      </c>
      <c r="DP65">
        <v>955.4</v>
      </c>
      <c r="DQ65">
        <v>15</v>
      </c>
      <c r="DR65" t="s">
        <v>140</v>
      </c>
      <c r="EG65" t="s">
        <v>130</v>
      </c>
      <c r="EH65" t="s">
        <v>130</v>
      </c>
    </row>
    <row r="66" spans="2:138">
      <c r="B66" s="9" t="s">
        <v>933</v>
      </c>
      <c r="C66" t="s">
        <v>572</v>
      </c>
      <c r="E66" t="s">
        <v>117</v>
      </c>
      <c r="F66" s="17">
        <v>32058</v>
      </c>
      <c r="H66">
        <v>1</v>
      </c>
      <c r="I66">
        <v>1</v>
      </c>
      <c r="K66" t="s">
        <v>106</v>
      </c>
      <c r="L66">
        <v>1</v>
      </c>
      <c r="O66">
        <v>2</v>
      </c>
      <c r="Q66">
        <v>3</v>
      </c>
      <c r="T66">
        <v>0</v>
      </c>
      <c r="U66">
        <v>1800</v>
      </c>
      <c r="W66">
        <v>20</v>
      </c>
      <c r="X66" t="s">
        <v>121</v>
      </c>
      <c r="Y66" t="s">
        <v>121</v>
      </c>
      <c r="Z66">
        <v>65</v>
      </c>
      <c r="AA66">
        <v>780</v>
      </c>
      <c r="AB66" t="s">
        <v>121</v>
      </c>
      <c r="AC66" t="s">
        <v>121</v>
      </c>
      <c r="AD66">
        <v>550000</v>
      </c>
      <c r="AG66">
        <v>180000</v>
      </c>
      <c r="AM66">
        <v>10000</v>
      </c>
      <c r="AQ66" t="s">
        <v>107</v>
      </c>
      <c r="AS66" t="s">
        <v>108</v>
      </c>
      <c r="AT66">
        <v>5900</v>
      </c>
      <c r="AU66">
        <v>4900</v>
      </c>
      <c r="AV66">
        <v>45000</v>
      </c>
      <c r="AW66">
        <v>0</v>
      </c>
      <c r="AX66" t="s">
        <v>109</v>
      </c>
      <c r="AY66">
        <v>325</v>
      </c>
      <c r="AZ66">
        <v>20</v>
      </c>
      <c r="BA66">
        <v>20</v>
      </c>
      <c r="BB66">
        <v>31</v>
      </c>
      <c r="BC66">
        <v>45000</v>
      </c>
      <c r="BD66">
        <v>1000</v>
      </c>
      <c r="BE66">
        <v>500</v>
      </c>
      <c r="BF66" t="s">
        <v>130</v>
      </c>
      <c r="BG66" t="s">
        <v>130</v>
      </c>
      <c r="BH66" t="s">
        <v>130</v>
      </c>
      <c r="BI66" t="s">
        <v>130</v>
      </c>
      <c r="BJ66" t="s">
        <v>130</v>
      </c>
      <c r="BK66" t="s">
        <v>130</v>
      </c>
      <c r="BP66">
        <v>549708.01263674162</v>
      </c>
      <c r="BQ66">
        <v>550000</v>
      </c>
      <c r="BR66" t="s">
        <v>148</v>
      </c>
      <c r="BS66" t="s">
        <v>131</v>
      </c>
      <c r="BT66" t="s">
        <v>131</v>
      </c>
      <c r="BU66" t="s">
        <v>131</v>
      </c>
      <c r="BV66" t="s">
        <v>131</v>
      </c>
      <c r="BW66" t="s">
        <v>131</v>
      </c>
      <c r="BX66" t="s">
        <v>131</v>
      </c>
      <c r="BY66">
        <v>407715.56640122394</v>
      </c>
      <c r="BZ66">
        <v>180000</v>
      </c>
      <c r="CA66">
        <v>227715.56640122394</v>
      </c>
      <c r="CB66" t="s">
        <v>131</v>
      </c>
      <c r="CC66" t="s">
        <v>131</v>
      </c>
      <c r="CD66" t="s">
        <v>131</v>
      </c>
      <c r="CE66" t="s">
        <v>131</v>
      </c>
      <c r="CF66" t="s">
        <v>131</v>
      </c>
      <c r="CG66" t="s">
        <v>131</v>
      </c>
      <c r="CH66">
        <v>411134.42380048486</v>
      </c>
      <c r="CI66">
        <v>10000</v>
      </c>
      <c r="CJ66">
        <v>401134.42380048486</v>
      </c>
      <c r="CK66" t="s">
        <v>131</v>
      </c>
      <c r="CL66" t="s">
        <v>131</v>
      </c>
      <c r="CM66" t="s">
        <v>131</v>
      </c>
      <c r="CN66" t="s">
        <v>114</v>
      </c>
      <c r="CO66" t="s">
        <v>330</v>
      </c>
      <c r="CP66">
        <v>70490</v>
      </c>
      <c r="CR66">
        <v>238.25</v>
      </c>
      <c r="CS66">
        <v>20</v>
      </c>
      <c r="CT66" t="s">
        <v>140</v>
      </c>
      <c r="CU66" t="s">
        <v>912</v>
      </c>
      <c r="CV66" t="s">
        <v>552</v>
      </c>
      <c r="CW66">
        <v>60490</v>
      </c>
      <c r="CY66">
        <v>86.75</v>
      </c>
      <c r="CZ66">
        <v>20</v>
      </c>
      <c r="DA66" t="s">
        <v>140</v>
      </c>
      <c r="DB66">
        <v>325</v>
      </c>
      <c r="DQ66" t="s">
        <v>130</v>
      </c>
      <c r="DR66" t="s">
        <v>130</v>
      </c>
      <c r="EG66" t="s">
        <v>130</v>
      </c>
      <c r="EH66" t="s">
        <v>130</v>
      </c>
    </row>
    <row r="67" spans="2:138">
      <c r="B67" s="9" t="s">
        <v>849</v>
      </c>
      <c r="C67" t="s">
        <v>570</v>
      </c>
      <c r="E67" t="s">
        <v>117</v>
      </c>
      <c r="F67" s="17">
        <v>33086</v>
      </c>
      <c r="H67">
        <v>1</v>
      </c>
      <c r="K67" t="s">
        <v>107</v>
      </c>
      <c r="L67">
        <v>1</v>
      </c>
      <c r="T67">
        <v>1000</v>
      </c>
      <c r="U67" t="s">
        <v>121</v>
      </c>
      <c r="V67" t="s">
        <v>121</v>
      </c>
      <c r="W67">
        <v>10</v>
      </c>
      <c r="X67" t="s">
        <v>121</v>
      </c>
      <c r="Y67" t="s">
        <v>121</v>
      </c>
      <c r="Z67" t="s">
        <v>121</v>
      </c>
      <c r="AA67" t="s">
        <v>121</v>
      </c>
      <c r="AB67" t="s">
        <v>121</v>
      </c>
      <c r="AC67" t="s">
        <v>121</v>
      </c>
      <c r="AD67">
        <v>135000</v>
      </c>
      <c r="AQ67" t="s">
        <v>107</v>
      </c>
      <c r="AS67" t="s">
        <v>108</v>
      </c>
      <c r="AT67">
        <v>5000</v>
      </c>
      <c r="AU67">
        <v>2000</v>
      </c>
      <c r="AV67">
        <v>28000</v>
      </c>
      <c r="AW67">
        <v>0</v>
      </c>
      <c r="AY67">
        <v>200</v>
      </c>
      <c r="BB67">
        <v>28</v>
      </c>
      <c r="BC67">
        <v>28000</v>
      </c>
      <c r="BD67">
        <v>3000</v>
      </c>
      <c r="BE67">
        <v>1500</v>
      </c>
      <c r="BF67" t="s">
        <v>130</v>
      </c>
      <c r="BG67" t="s">
        <v>130</v>
      </c>
      <c r="BH67" t="s">
        <v>130</v>
      </c>
      <c r="BI67" t="s">
        <v>130</v>
      </c>
      <c r="BJ67" t="s">
        <v>130</v>
      </c>
      <c r="BK67" t="s">
        <v>130</v>
      </c>
      <c r="BL67" t="s">
        <v>130</v>
      </c>
      <c r="BM67" t="s">
        <v>130</v>
      </c>
      <c r="BN67" t="s">
        <v>130</v>
      </c>
      <c r="BO67" t="s">
        <v>130</v>
      </c>
      <c r="BP67">
        <v>143091.27044409324</v>
      </c>
      <c r="BQ67">
        <v>135000</v>
      </c>
      <c r="BR67">
        <v>8091.270444093243</v>
      </c>
      <c r="BS67" t="s">
        <v>131</v>
      </c>
      <c r="BT67" t="s">
        <v>131</v>
      </c>
      <c r="BU67" t="s">
        <v>131</v>
      </c>
      <c r="BV67" t="s">
        <v>131</v>
      </c>
      <c r="BW67" t="s">
        <v>131</v>
      </c>
      <c r="BX67" t="s">
        <v>131</v>
      </c>
      <c r="BY67" t="s">
        <v>131</v>
      </c>
      <c r="BZ67" t="s">
        <v>131</v>
      </c>
      <c r="CA67" t="s">
        <v>131</v>
      </c>
      <c r="CB67" t="s">
        <v>131</v>
      </c>
      <c r="CC67" t="s">
        <v>131</v>
      </c>
      <c r="CD67" t="s">
        <v>131</v>
      </c>
      <c r="CE67" t="s">
        <v>131</v>
      </c>
      <c r="CF67" t="s">
        <v>131</v>
      </c>
      <c r="CG67" t="s">
        <v>131</v>
      </c>
      <c r="CH67" t="s">
        <v>131</v>
      </c>
      <c r="CI67" t="s">
        <v>131</v>
      </c>
      <c r="CJ67" t="s">
        <v>131</v>
      </c>
      <c r="CK67" t="s">
        <v>131</v>
      </c>
      <c r="CL67" t="s">
        <v>131</v>
      </c>
      <c r="CM67" t="s">
        <v>131</v>
      </c>
      <c r="CN67" t="s">
        <v>571</v>
      </c>
      <c r="CS67" t="s">
        <v>130</v>
      </c>
      <c r="CT67" t="s">
        <v>130</v>
      </c>
      <c r="CZ67" t="s">
        <v>130</v>
      </c>
      <c r="DA67" t="s">
        <v>130</v>
      </c>
      <c r="DB67" t="s">
        <v>130</v>
      </c>
      <c r="DQ67" t="s">
        <v>130</v>
      </c>
      <c r="DR67" t="s">
        <v>130</v>
      </c>
      <c r="EG67" t="s">
        <v>130</v>
      </c>
      <c r="EH67" t="s">
        <v>130</v>
      </c>
    </row>
    <row r="68" spans="2:138">
      <c r="B68" s="9" t="s">
        <v>934</v>
      </c>
      <c r="C68" t="s">
        <v>570</v>
      </c>
      <c r="CS68" t="s">
        <v>130</v>
      </c>
      <c r="CT68" t="s">
        <v>130</v>
      </c>
      <c r="CZ68" t="s">
        <v>130</v>
      </c>
      <c r="DA68" t="s">
        <v>130</v>
      </c>
      <c r="DB68" t="s">
        <v>130</v>
      </c>
      <c r="DQ68" t="s">
        <v>130</v>
      </c>
      <c r="DR68" t="s">
        <v>130</v>
      </c>
      <c r="EG68" t="s">
        <v>130</v>
      </c>
      <c r="EH68" t="s">
        <v>130</v>
      </c>
    </row>
    <row r="69" spans="2:138">
      <c r="B69" s="9" t="s">
        <v>850</v>
      </c>
      <c r="C69" t="s">
        <v>572</v>
      </c>
      <c r="E69" t="s">
        <v>117</v>
      </c>
      <c r="F69" s="17">
        <v>30717</v>
      </c>
      <c r="H69">
        <v>1</v>
      </c>
      <c r="K69" t="s">
        <v>106</v>
      </c>
      <c r="L69">
        <v>1</v>
      </c>
      <c r="T69">
        <v>700</v>
      </c>
      <c r="U69" t="s">
        <v>121</v>
      </c>
      <c r="V69" t="s">
        <v>121</v>
      </c>
      <c r="W69">
        <v>5</v>
      </c>
      <c r="X69" t="s">
        <v>121</v>
      </c>
      <c r="Y69" t="s">
        <v>121</v>
      </c>
      <c r="Z69" t="s">
        <v>121</v>
      </c>
      <c r="AA69" t="s">
        <v>121</v>
      </c>
      <c r="AB69" t="s">
        <v>121</v>
      </c>
      <c r="AC69" t="s">
        <v>121</v>
      </c>
      <c r="AD69">
        <v>50000</v>
      </c>
      <c r="AQ69" t="s">
        <v>107</v>
      </c>
      <c r="AS69" t="s">
        <v>108</v>
      </c>
      <c r="AT69">
        <v>3000</v>
      </c>
      <c r="AU69">
        <v>2500</v>
      </c>
      <c r="AV69">
        <v>34000</v>
      </c>
      <c r="AW69">
        <v>0</v>
      </c>
      <c r="AX69" t="s">
        <v>109</v>
      </c>
      <c r="BB69">
        <v>35</v>
      </c>
      <c r="BC69">
        <v>0</v>
      </c>
      <c r="BD69">
        <v>500</v>
      </c>
      <c r="BE69">
        <v>250</v>
      </c>
      <c r="BF69" t="s">
        <v>130</v>
      </c>
      <c r="BG69" t="s">
        <v>130</v>
      </c>
      <c r="BH69" t="s">
        <v>130</v>
      </c>
      <c r="BI69" t="s">
        <v>130</v>
      </c>
      <c r="BJ69" t="s">
        <v>130</v>
      </c>
      <c r="BK69" t="s">
        <v>130</v>
      </c>
      <c r="BL69" t="s">
        <v>130</v>
      </c>
      <c r="BM69" t="s">
        <v>130</v>
      </c>
      <c r="BN69" t="s">
        <v>130</v>
      </c>
      <c r="BO69" t="s">
        <v>130</v>
      </c>
      <c r="BP69">
        <v>53959.366628746277</v>
      </c>
      <c r="BQ69">
        <v>50000</v>
      </c>
      <c r="BR69">
        <v>3959.3666287462765</v>
      </c>
      <c r="BS69" t="s">
        <v>131</v>
      </c>
      <c r="BT69" t="s">
        <v>131</v>
      </c>
      <c r="BU69" t="s">
        <v>131</v>
      </c>
      <c r="BV69" t="s">
        <v>131</v>
      </c>
      <c r="BW69" t="s">
        <v>131</v>
      </c>
      <c r="BX69" t="s">
        <v>131</v>
      </c>
      <c r="BY69" t="s">
        <v>131</v>
      </c>
      <c r="BZ69" t="s">
        <v>131</v>
      </c>
      <c r="CA69" t="s">
        <v>131</v>
      </c>
      <c r="CB69" t="s">
        <v>131</v>
      </c>
      <c r="CC69" t="s">
        <v>131</v>
      </c>
      <c r="CD69" t="s">
        <v>131</v>
      </c>
      <c r="CE69" t="s">
        <v>131</v>
      </c>
      <c r="CF69" t="s">
        <v>131</v>
      </c>
      <c r="CG69" t="s">
        <v>131</v>
      </c>
      <c r="CH69" t="s">
        <v>131</v>
      </c>
      <c r="CI69" t="s">
        <v>131</v>
      </c>
      <c r="CJ69" t="s">
        <v>131</v>
      </c>
      <c r="CK69" t="s">
        <v>131</v>
      </c>
      <c r="CL69" t="s">
        <v>131</v>
      </c>
      <c r="CM69" t="s">
        <v>131</v>
      </c>
      <c r="CN69" t="s">
        <v>404</v>
      </c>
      <c r="CS69" t="s">
        <v>130</v>
      </c>
      <c r="CT69" t="s">
        <v>130</v>
      </c>
      <c r="CZ69" t="s">
        <v>130</v>
      </c>
      <c r="DA69" t="s">
        <v>130</v>
      </c>
      <c r="DB69" t="s">
        <v>130</v>
      </c>
      <c r="DQ69" t="s">
        <v>130</v>
      </c>
      <c r="DR69" t="s">
        <v>130</v>
      </c>
      <c r="EG69" t="s">
        <v>130</v>
      </c>
      <c r="EH69" t="s">
        <v>130</v>
      </c>
    </row>
    <row r="70" spans="2:138">
      <c r="B70" s="9" t="s">
        <v>935</v>
      </c>
      <c r="C70" t="s">
        <v>573</v>
      </c>
      <c r="E70" t="s">
        <v>105</v>
      </c>
      <c r="F70" s="17">
        <v>28463</v>
      </c>
      <c r="I70">
        <v>1</v>
      </c>
      <c r="J70">
        <v>1</v>
      </c>
      <c r="K70" t="s">
        <v>106</v>
      </c>
      <c r="P70">
        <v>1</v>
      </c>
      <c r="R70">
        <v>2</v>
      </c>
      <c r="T70" t="s">
        <v>121</v>
      </c>
      <c r="U70" t="s">
        <v>121</v>
      </c>
      <c r="V70" t="s">
        <v>121</v>
      </c>
      <c r="W70" t="s">
        <v>121</v>
      </c>
      <c r="X70">
        <v>22000</v>
      </c>
      <c r="Y70">
        <v>12</v>
      </c>
      <c r="Z70" t="s">
        <v>121</v>
      </c>
      <c r="AA70" t="s">
        <v>121</v>
      </c>
      <c r="AB70" t="s">
        <v>121</v>
      </c>
      <c r="AC70" t="s">
        <v>121</v>
      </c>
      <c r="AQ70" t="s">
        <v>107</v>
      </c>
      <c r="AS70" t="s">
        <v>122</v>
      </c>
      <c r="AT70">
        <v>5200</v>
      </c>
      <c r="AU70">
        <v>3700</v>
      </c>
      <c r="AV70">
        <v>50000</v>
      </c>
      <c r="AW70">
        <v>0</v>
      </c>
      <c r="AX70" t="s">
        <v>109</v>
      </c>
      <c r="BB70">
        <v>41</v>
      </c>
      <c r="BC70">
        <v>50000</v>
      </c>
      <c r="BD70">
        <v>1500</v>
      </c>
      <c r="BE70">
        <v>375</v>
      </c>
      <c r="BF70" t="s">
        <v>107</v>
      </c>
      <c r="BG70" t="s">
        <v>107</v>
      </c>
      <c r="BH70" t="s">
        <v>879</v>
      </c>
      <c r="BI70" t="s">
        <v>107</v>
      </c>
      <c r="BJ70" t="s">
        <v>130</v>
      </c>
      <c r="BK70" t="s">
        <v>130</v>
      </c>
      <c r="BN70" t="s">
        <v>130</v>
      </c>
      <c r="BO70" t="s">
        <v>130</v>
      </c>
      <c r="BP70" t="s">
        <v>131</v>
      </c>
      <c r="BQ70" t="s">
        <v>131</v>
      </c>
      <c r="BR70" t="s">
        <v>131</v>
      </c>
      <c r="BS70" t="s">
        <v>131</v>
      </c>
      <c r="BT70" t="s">
        <v>131</v>
      </c>
      <c r="BU70" t="s">
        <v>131</v>
      </c>
      <c r="BV70" t="s">
        <v>131</v>
      </c>
      <c r="BW70" t="s">
        <v>131</v>
      </c>
      <c r="BX70" t="s">
        <v>131</v>
      </c>
      <c r="BY70" t="s">
        <v>131</v>
      </c>
      <c r="BZ70" t="s">
        <v>131</v>
      </c>
      <c r="CA70" t="s">
        <v>131</v>
      </c>
      <c r="CB70">
        <v>332356.65218051604</v>
      </c>
      <c r="CC70" t="s">
        <v>131</v>
      </c>
      <c r="CD70">
        <v>332356.65218051604</v>
      </c>
      <c r="CE70">
        <v>28834.426175071127</v>
      </c>
      <c r="CF70" t="s">
        <v>131</v>
      </c>
      <c r="CG70">
        <v>28834.426175071127</v>
      </c>
      <c r="CH70" t="s">
        <v>131</v>
      </c>
      <c r="CI70" t="s">
        <v>131</v>
      </c>
      <c r="CJ70" t="s">
        <v>131</v>
      </c>
      <c r="CK70" t="s">
        <v>131</v>
      </c>
      <c r="CL70" t="s">
        <v>131</v>
      </c>
      <c r="CM70" t="s">
        <v>131</v>
      </c>
      <c r="CN70" t="s">
        <v>110</v>
      </c>
      <c r="CO70" t="s">
        <v>286</v>
      </c>
      <c r="CP70">
        <v>22626.400000000001</v>
      </c>
      <c r="CQ70">
        <v>28834</v>
      </c>
      <c r="CR70">
        <v>224.7</v>
      </c>
      <c r="CS70">
        <v>10</v>
      </c>
      <c r="CT70">
        <v>10</v>
      </c>
      <c r="CU70" t="s">
        <v>143</v>
      </c>
      <c r="CV70" t="s">
        <v>560</v>
      </c>
      <c r="CW70">
        <v>332356.65000000002</v>
      </c>
      <c r="CY70">
        <v>142.25</v>
      </c>
      <c r="CZ70">
        <v>10</v>
      </c>
      <c r="DA70">
        <v>10</v>
      </c>
      <c r="DB70">
        <v>366.95</v>
      </c>
      <c r="DL70" t="s">
        <v>137</v>
      </c>
      <c r="DM70" t="s">
        <v>330</v>
      </c>
      <c r="DN70">
        <v>94959.05</v>
      </c>
      <c r="DP70">
        <v>335.2</v>
      </c>
      <c r="DQ70">
        <v>43</v>
      </c>
      <c r="DR70" t="s">
        <v>140</v>
      </c>
      <c r="EG70" t="s">
        <v>130</v>
      </c>
      <c r="EH70" t="s">
        <v>130</v>
      </c>
    </row>
    <row r="71" spans="2:138">
      <c r="B71" s="9" t="s">
        <v>851</v>
      </c>
      <c r="C71" t="s">
        <v>573</v>
      </c>
      <c r="E71" t="s">
        <v>117</v>
      </c>
      <c r="F71" s="17">
        <v>30560</v>
      </c>
      <c r="I71">
        <v>1</v>
      </c>
      <c r="K71" t="s">
        <v>107</v>
      </c>
      <c r="L71">
        <v>1</v>
      </c>
      <c r="T71" t="s">
        <v>121</v>
      </c>
      <c r="U71">
        <v>1000</v>
      </c>
      <c r="V71" t="s">
        <v>121</v>
      </c>
      <c r="W71">
        <v>10</v>
      </c>
      <c r="X71" t="s">
        <v>121</v>
      </c>
      <c r="Y71" t="s">
        <v>121</v>
      </c>
      <c r="Z71" t="s">
        <v>121</v>
      </c>
      <c r="AA71" t="s">
        <v>121</v>
      </c>
      <c r="AB71" t="s">
        <v>121</v>
      </c>
      <c r="AC71" t="s">
        <v>121</v>
      </c>
      <c r="AQ71" t="s">
        <v>107</v>
      </c>
      <c r="AS71" t="s">
        <v>108</v>
      </c>
      <c r="AT71">
        <v>5000</v>
      </c>
      <c r="AU71">
        <v>3000</v>
      </c>
      <c r="AV71">
        <v>25000</v>
      </c>
      <c r="AW71">
        <v>0</v>
      </c>
      <c r="AY71">
        <v>500</v>
      </c>
      <c r="AZ71">
        <v>49</v>
      </c>
      <c r="BB71">
        <v>35</v>
      </c>
      <c r="BC71">
        <v>25000</v>
      </c>
      <c r="BD71">
        <v>2000</v>
      </c>
      <c r="BE71">
        <v>1000</v>
      </c>
      <c r="BF71" t="s">
        <v>879</v>
      </c>
      <c r="BG71" t="s">
        <v>107</v>
      </c>
      <c r="BH71" t="s">
        <v>107</v>
      </c>
      <c r="BI71" t="s">
        <v>879</v>
      </c>
      <c r="BJ71" t="s">
        <v>130</v>
      </c>
      <c r="BK71" t="s">
        <v>130</v>
      </c>
      <c r="BL71" t="s">
        <v>130</v>
      </c>
      <c r="BM71" t="s">
        <v>130</v>
      </c>
      <c r="BN71" t="s">
        <v>130</v>
      </c>
      <c r="BO71" t="s">
        <v>130</v>
      </c>
      <c r="BP71">
        <v>143091.27044409324</v>
      </c>
      <c r="BQ71" t="s">
        <v>131</v>
      </c>
      <c r="BR71">
        <v>143091.27044409324</v>
      </c>
      <c r="BS71" t="s">
        <v>131</v>
      </c>
      <c r="BT71" t="s">
        <v>131</v>
      </c>
      <c r="BU71" t="s">
        <v>131</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t="s">
        <v>137</v>
      </c>
      <c r="CO71" t="s">
        <v>330</v>
      </c>
      <c r="CP71">
        <v>40883.199999999997</v>
      </c>
      <c r="CR71">
        <v>118.15</v>
      </c>
      <c r="CS71">
        <v>49</v>
      </c>
      <c r="CT71" t="s">
        <v>140</v>
      </c>
      <c r="CU71" t="s">
        <v>150</v>
      </c>
      <c r="CV71" t="s">
        <v>403</v>
      </c>
      <c r="CW71">
        <v>118.15</v>
      </c>
      <c r="CY71">
        <v>3.35</v>
      </c>
      <c r="CZ71">
        <v>49</v>
      </c>
      <c r="DA71">
        <v>49</v>
      </c>
      <c r="DB71">
        <v>121.5</v>
      </c>
      <c r="DL71" t="s">
        <v>132</v>
      </c>
      <c r="DM71" t="s">
        <v>332</v>
      </c>
      <c r="DN71">
        <v>143091.25</v>
      </c>
      <c r="DP71">
        <v>14.45</v>
      </c>
      <c r="DQ71">
        <v>5</v>
      </c>
      <c r="DR71">
        <v>5</v>
      </c>
      <c r="EB71" t="s">
        <v>123</v>
      </c>
      <c r="EC71" t="s">
        <v>331</v>
      </c>
      <c r="ED71">
        <v>143091.25</v>
      </c>
      <c r="EF71">
        <v>32.6</v>
      </c>
      <c r="EG71">
        <v>29</v>
      </c>
      <c r="EH71">
        <v>29</v>
      </c>
    </row>
    <row r="72" spans="2:138">
      <c r="B72" s="9" t="s">
        <v>936</v>
      </c>
      <c r="C72" t="s">
        <v>573</v>
      </c>
      <c r="CS72" t="s">
        <v>130</v>
      </c>
      <c r="CT72" t="s">
        <v>130</v>
      </c>
      <c r="CZ72" t="s">
        <v>130</v>
      </c>
      <c r="DA72" t="s">
        <v>130</v>
      </c>
      <c r="DB72" t="s">
        <v>130</v>
      </c>
      <c r="DQ72" t="s">
        <v>130</v>
      </c>
      <c r="DR72" t="s">
        <v>130</v>
      </c>
      <c r="EG72" t="s">
        <v>130</v>
      </c>
      <c r="EH72" t="s">
        <v>130</v>
      </c>
    </row>
    <row r="73" spans="2:138">
      <c r="B73" s="9" t="s">
        <v>714</v>
      </c>
      <c r="C73" t="s">
        <v>573</v>
      </c>
      <c r="E73" t="s">
        <v>105</v>
      </c>
      <c r="F73" s="17">
        <v>27615</v>
      </c>
      <c r="G73">
        <v>1</v>
      </c>
      <c r="N73">
        <v>1</v>
      </c>
      <c r="T73" t="s">
        <v>121</v>
      </c>
      <c r="U73" t="s">
        <v>121</v>
      </c>
      <c r="V73" t="s">
        <v>121</v>
      </c>
      <c r="W73" t="s">
        <v>121</v>
      </c>
      <c r="X73" t="s">
        <v>121</v>
      </c>
      <c r="Y73" t="s">
        <v>121</v>
      </c>
      <c r="Z73" t="s">
        <v>121</v>
      </c>
      <c r="AA73" t="s">
        <v>121</v>
      </c>
      <c r="AB73" t="s">
        <v>121</v>
      </c>
      <c r="AC73" t="s">
        <v>121</v>
      </c>
      <c r="AQ73" t="s">
        <v>107</v>
      </c>
      <c r="AS73" t="s">
        <v>108</v>
      </c>
      <c r="AT73">
        <v>5500</v>
      </c>
      <c r="AU73">
        <v>2000</v>
      </c>
      <c r="AV73">
        <v>25000</v>
      </c>
      <c r="AW73">
        <v>0</v>
      </c>
      <c r="AX73" t="s">
        <v>109</v>
      </c>
      <c r="AZ73">
        <v>31</v>
      </c>
      <c r="BB73">
        <v>43</v>
      </c>
      <c r="BC73">
        <v>25000</v>
      </c>
      <c r="BD73">
        <v>3500</v>
      </c>
      <c r="BE73">
        <v>1750</v>
      </c>
      <c r="BF73" t="s">
        <v>107</v>
      </c>
      <c r="BG73" t="s">
        <v>879</v>
      </c>
      <c r="BH73" t="s">
        <v>879</v>
      </c>
      <c r="BI73" t="s">
        <v>879</v>
      </c>
      <c r="BJ73" t="s">
        <v>130</v>
      </c>
      <c r="BK73" t="s">
        <v>130</v>
      </c>
      <c r="BL73" t="s">
        <v>130</v>
      </c>
      <c r="BM73" t="s">
        <v>130</v>
      </c>
      <c r="BN73" t="s">
        <v>130</v>
      </c>
      <c r="BO73" t="s">
        <v>130</v>
      </c>
      <c r="BP73" t="s">
        <v>131</v>
      </c>
      <c r="BQ73" t="s">
        <v>131</v>
      </c>
      <c r="BR73" t="s">
        <v>131</v>
      </c>
      <c r="BS73" t="s">
        <v>131</v>
      </c>
      <c r="BT73" t="s">
        <v>131</v>
      </c>
      <c r="BU73" t="s">
        <v>131</v>
      </c>
      <c r="BV73">
        <v>225598.19036784652</v>
      </c>
      <c r="BW73" t="s">
        <v>131</v>
      </c>
      <c r="BX73">
        <v>225598.19036784652</v>
      </c>
      <c r="BY73" t="s">
        <v>131</v>
      </c>
      <c r="BZ73" t="s">
        <v>131</v>
      </c>
      <c r="CA73" t="s">
        <v>131</v>
      </c>
      <c r="CB73" t="s">
        <v>131</v>
      </c>
      <c r="CC73" t="s">
        <v>131</v>
      </c>
      <c r="CD73" t="s">
        <v>131</v>
      </c>
      <c r="CE73" t="s">
        <v>131</v>
      </c>
      <c r="CF73" t="s">
        <v>131</v>
      </c>
      <c r="CG73" t="s">
        <v>131</v>
      </c>
      <c r="CH73" t="s">
        <v>131</v>
      </c>
      <c r="CI73" t="s">
        <v>131</v>
      </c>
      <c r="CJ73" t="s">
        <v>131</v>
      </c>
      <c r="CK73" t="s">
        <v>131</v>
      </c>
      <c r="CL73" t="s">
        <v>131</v>
      </c>
      <c r="CM73" t="s">
        <v>131</v>
      </c>
      <c r="CN73" t="s">
        <v>123</v>
      </c>
      <c r="CO73" t="s">
        <v>331</v>
      </c>
      <c r="CP73">
        <v>225598.2</v>
      </c>
      <c r="CR73">
        <v>30.05</v>
      </c>
      <c r="CS73">
        <v>21</v>
      </c>
      <c r="CT73">
        <v>21</v>
      </c>
      <c r="CU73" t="s">
        <v>913</v>
      </c>
      <c r="CV73" t="s">
        <v>884</v>
      </c>
      <c r="CW73">
        <v>225598.2</v>
      </c>
      <c r="CY73">
        <v>83.25</v>
      </c>
      <c r="CZ73">
        <v>21</v>
      </c>
      <c r="DA73">
        <v>21</v>
      </c>
      <c r="DB73">
        <v>113.3</v>
      </c>
      <c r="DL73" t="s">
        <v>137</v>
      </c>
      <c r="DM73" t="s">
        <v>330</v>
      </c>
      <c r="DN73">
        <v>64456.65</v>
      </c>
      <c r="DP73">
        <v>304.89999999999998</v>
      </c>
      <c r="DQ73">
        <v>21</v>
      </c>
      <c r="DR73" t="s">
        <v>140</v>
      </c>
      <c r="EG73" t="s">
        <v>130</v>
      </c>
      <c r="EH73" t="s">
        <v>130</v>
      </c>
    </row>
    <row r="74" spans="2:138">
      <c r="B74" s="9" t="s">
        <v>397</v>
      </c>
      <c r="C74" t="s">
        <v>574</v>
      </c>
      <c r="E74" t="s">
        <v>117</v>
      </c>
      <c r="F74" s="17">
        <v>33405</v>
      </c>
      <c r="H74">
        <v>1</v>
      </c>
      <c r="J74">
        <v>1</v>
      </c>
      <c r="K74" t="s">
        <v>107</v>
      </c>
      <c r="L74">
        <v>3</v>
      </c>
      <c r="N74">
        <v>2</v>
      </c>
      <c r="R74">
        <v>1</v>
      </c>
      <c r="T74">
        <v>0</v>
      </c>
      <c r="U74" t="s">
        <v>121</v>
      </c>
      <c r="V74">
        <v>1400</v>
      </c>
      <c r="W74">
        <v>16</v>
      </c>
      <c r="X74">
        <v>140000</v>
      </c>
      <c r="Y74">
        <v>17</v>
      </c>
      <c r="Z74" t="s">
        <v>121</v>
      </c>
      <c r="AA74" t="s">
        <v>121</v>
      </c>
      <c r="AB74" t="s">
        <v>121</v>
      </c>
      <c r="AC74" t="s">
        <v>121</v>
      </c>
      <c r="AJ74">
        <v>5000</v>
      </c>
      <c r="AQ74" t="s">
        <v>107</v>
      </c>
      <c r="AS74" t="s">
        <v>108</v>
      </c>
      <c r="AT74">
        <v>6500</v>
      </c>
      <c r="AU74">
        <v>3000</v>
      </c>
      <c r="AV74">
        <v>35000</v>
      </c>
      <c r="AW74">
        <v>0</v>
      </c>
      <c r="AX74" t="s">
        <v>109</v>
      </c>
      <c r="AZ74">
        <v>57</v>
      </c>
      <c r="BB74">
        <v>27</v>
      </c>
      <c r="BC74">
        <v>35000</v>
      </c>
      <c r="BD74">
        <v>3500</v>
      </c>
      <c r="BE74">
        <v>1750</v>
      </c>
      <c r="BJ74" t="s">
        <v>130</v>
      </c>
      <c r="BK74" t="s">
        <v>130</v>
      </c>
      <c r="BL74" t="s">
        <v>107</v>
      </c>
      <c r="BM74" t="s">
        <v>130</v>
      </c>
      <c r="BN74" t="s">
        <v>130</v>
      </c>
      <c r="BP74">
        <v>330038.53924271953</v>
      </c>
      <c r="BQ74" t="s">
        <v>131</v>
      </c>
      <c r="BR74">
        <v>330038.53924271953</v>
      </c>
      <c r="BS74" t="s">
        <v>131</v>
      </c>
      <c r="BT74" t="s">
        <v>131</v>
      </c>
      <c r="BU74" t="s">
        <v>131</v>
      </c>
      <c r="BV74">
        <v>288397.28555176978</v>
      </c>
      <c r="BW74" t="s">
        <v>131</v>
      </c>
      <c r="BX74">
        <v>288397.28555176978</v>
      </c>
      <c r="BY74" t="s">
        <v>131</v>
      </c>
      <c r="BZ74" t="s">
        <v>131</v>
      </c>
      <c r="CA74" t="s">
        <v>131</v>
      </c>
      <c r="CB74" t="s">
        <v>131</v>
      </c>
      <c r="CC74" t="s">
        <v>131</v>
      </c>
      <c r="CD74" t="s">
        <v>131</v>
      </c>
      <c r="CE74">
        <v>205385.72940811617</v>
      </c>
      <c r="CF74">
        <v>5000</v>
      </c>
      <c r="CG74">
        <v>200385.72940811617</v>
      </c>
      <c r="CH74" t="s">
        <v>131</v>
      </c>
      <c r="CI74" t="s">
        <v>131</v>
      </c>
      <c r="CJ74" t="s">
        <v>131</v>
      </c>
      <c r="CK74" t="s">
        <v>131</v>
      </c>
      <c r="CL74" t="s">
        <v>131</v>
      </c>
      <c r="CM74" t="s">
        <v>131</v>
      </c>
      <c r="CN74" t="s">
        <v>111</v>
      </c>
      <c r="CO74" t="s">
        <v>291</v>
      </c>
      <c r="CP74">
        <v>96174.15</v>
      </c>
      <c r="CR74">
        <v>803.05</v>
      </c>
      <c r="CS74">
        <v>17</v>
      </c>
      <c r="CT74">
        <v>17</v>
      </c>
      <c r="CU74" t="s">
        <v>143</v>
      </c>
      <c r="CV74" t="s">
        <v>560</v>
      </c>
      <c r="CW74">
        <v>330038.55</v>
      </c>
      <c r="CY74">
        <v>91.75</v>
      </c>
      <c r="CZ74">
        <v>17</v>
      </c>
      <c r="DA74">
        <v>17</v>
      </c>
      <c r="DB74">
        <v>894.8</v>
      </c>
      <c r="DL74" t="s">
        <v>111</v>
      </c>
      <c r="DM74" t="s">
        <v>291</v>
      </c>
      <c r="DN74">
        <v>96174.15</v>
      </c>
      <c r="DO74">
        <v>200386</v>
      </c>
      <c r="DP74">
        <v>803.05</v>
      </c>
      <c r="DQ74">
        <v>17</v>
      </c>
      <c r="DR74">
        <v>17</v>
      </c>
      <c r="EB74" t="s">
        <v>110</v>
      </c>
      <c r="EC74" t="s">
        <v>286</v>
      </c>
      <c r="ED74">
        <v>139740.65</v>
      </c>
      <c r="EE74">
        <v>200386</v>
      </c>
      <c r="EF74">
        <v>920.9</v>
      </c>
      <c r="EG74">
        <v>15</v>
      </c>
      <c r="EH74">
        <v>15</v>
      </c>
    </row>
    <row r="75" spans="2:138">
      <c r="B75" s="9" t="s">
        <v>852</v>
      </c>
      <c r="C75" t="s">
        <v>574</v>
      </c>
      <c r="E75" t="s">
        <v>117</v>
      </c>
      <c r="F75" s="17">
        <v>25204</v>
      </c>
      <c r="H75">
        <v>1</v>
      </c>
      <c r="I75">
        <v>1</v>
      </c>
      <c r="K75" t="s">
        <v>106</v>
      </c>
      <c r="Q75">
        <v>1</v>
      </c>
      <c r="T75" t="s">
        <v>121</v>
      </c>
      <c r="U75" t="s">
        <v>121</v>
      </c>
      <c r="V75" t="s">
        <v>121</v>
      </c>
      <c r="W75">
        <v>20</v>
      </c>
      <c r="X75" t="s">
        <v>121</v>
      </c>
      <c r="Y75" t="s">
        <v>121</v>
      </c>
      <c r="Z75">
        <v>54</v>
      </c>
      <c r="AA75">
        <v>2500</v>
      </c>
      <c r="AB75" t="s">
        <v>121</v>
      </c>
      <c r="AC75" t="s">
        <v>121</v>
      </c>
      <c r="AQ75" t="s">
        <v>107</v>
      </c>
      <c r="AS75" t="s">
        <v>108</v>
      </c>
      <c r="AT75">
        <v>6000</v>
      </c>
      <c r="AU75">
        <v>2000</v>
      </c>
      <c r="AV75">
        <v>30000</v>
      </c>
      <c r="AW75">
        <v>0</v>
      </c>
      <c r="AY75">
        <v>1000</v>
      </c>
      <c r="BB75">
        <v>50</v>
      </c>
      <c r="BC75">
        <v>30000</v>
      </c>
      <c r="BD75">
        <v>4000</v>
      </c>
      <c r="BE75">
        <v>2000</v>
      </c>
      <c r="BF75" t="s">
        <v>130</v>
      </c>
      <c r="BG75" t="s">
        <v>130</v>
      </c>
      <c r="BH75" t="s">
        <v>130</v>
      </c>
      <c r="BI75" t="s">
        <v>130</v>
      </c>
      <c r="BJ75" t="s">
        <v>130</v>
      </c>
      <c r="BK75" t="s">
        <v>130</v>
      </c>
      <c r="BL75" t="s">
        <v>130</v>
      </c>
      <c r="BM75" t="s">
        <v>130</v>
      </c>
      <c r="BN75" t="s">
        <v>130</v>
      </c>
      <c r="BO75" t="s">
        <v>130</v>
      </c>
      <c r="BP75" t="s">
        <v>131</v>
      </c>
      <c r="BQ75" t="s">
        <v>131</v>
      </c>
      <c r="BR75" t="s">
        <v>131</v>
      </c>
      <c r="BS75" t="s">
        <v>131</v>
      </c>
      <c r="BT75" t="s">
        <v>131</v>
      </c>
      <c r="BU75" t="s">
        <v>131</v>
      </c>
      <c r="BV75" t="s">
        <v>131</v>
      </c>
      <c r="BW75" t="s">
        <v>131</v>
      </c>
      <c r="BX75" t="s">
        <v>131</v>
      </c>
      <c r="BY75" t="s">
        <v>131</v>
      </c>
      <c r="BZ75" t="s">
        <v>131</v>
      </c>
      <c r="CA75" t="s">
        <v>131</v>
      </c>
      <c r="CB75" t="s">
        <v>131</v>
      </c>
      <c r="CC75" t="s">
        <v>131</v>
      </c>
      <c r="CD75" t="s">
        <v>131</v>
      </c>
      <c r="CE75" t="s">
        <v>131</v>
      </c>
      <c r="CF75" t="s">
        <v>131</v>
      </c>
      <c r="CG75" t="s">
        <v>131</v>
      </c>
      <c r="CH75">
        <v>2431586.1007707114</v>
      </c>
      <c r="CI75" t="s">
        <v>131</v>
      </c>
      <c r="CJ75">
        <v>2431586.1007707114</v>
      </c>
      <c r="CK75" t="s">
        <v>131</v>
      </c>
      <c r="CL75" t="s">
        <v>131</v>
      </c>
      <c r="CM75" t="s">
        <v>131</v>
      </c>
      <c r="CN75" t="s">
        <v>404</v>
      </c>
      <c r="CS75" t="s">
        <v>130</v>
      </c>
      <c r="CT75" t="s">
        <v>130</v>
      </c>
      <c r="CZ75" t="s">
        <v>130</v>
      </c>
      <c r="DA75" t="s">
        <v>130</v>
      </c>
      <c r="DB75" t="s">
        <v>130</v>
      </c>
      <c r="DQ75" t="s">
        <v>130</v>
      </c>
      <c r="DR75" t="s">
        <v>130</v>
      </c>
      <c r="EG75" t="s">
        <v>130</v>
      </c>
      <c r="EH75" t="s">
        <v>130</v>
      </c>
    </row>
    <row r="76" spans="2:138">
      <c r="B76" s="9" t="s">
        <v>937</v>
      </c>
      <c r="CS76" t="s">
        <v>130</v>
      </c>
      <c r="CT76" t="s">
        <v>130</v>
      </c>
      <c r="CZ76" t="s">
        <v>130</v>
      </c>
      <c r="DA76" t="s">
        <v>130</v>
      </c>
      <c r="DB76" t="s">
        <v>130</v>
      </c>
      <c r="DQ76" t="s">
        <v>130</v>
      </c>
      <c r="DR76" t="s">
        <v>130</v>
      </c>
      <c r="EG76" t="s">
        <v>130</v>
      </c>
      <c r="EH76" t="s">
        <v>130</v>
      </c>
    </row>
    <row r="77" spans="2:138">
      <c r="B77" s="9" t="s">
        <v>853</v>
      </c>
      <c r="C77" t="s">
        <v>575</v>
      </c>
      <c r="E77" t="s">
        <v>117</v>
      </c>
      <c r="F77" s="17">
        <v>25390</v>
      </c>
      <c r="G77">
        <v>1</v>
      </c>
      <c r="K77" t="s">
        <v>107</v>
      </c>
      <c r="Q77">
        <v>1</v>
      </c>
      <c r="T77" t="s">
        <v>121</v>
      </c>
      <c r="U77" t="s">
        <v>121</v>
      </c>
      <c r="V77" t="s">
        <v>121</v>
      </c>
      <c r="W77" t="s">
        <v>121</v>
      </c>
      <c r="X77" t="s">
        <v>121</v>
      </c>
      <c r="Y77" t="s">
        <v>121</v>
      </c>
      <c r="Z77">
        <v>60</v>
      </c>
      <c r="AA77">
        <v>500</v>
      </c>
      <c r="AB77" t="s">
        <v>121</v>
      </c>
      <c r="AC77" t="s">
        <v>121</v>
      </c>
      <c r="AQ77" t="s">
        <v>107</v>
      </c>
      <c r="AS77" t="s">
        <v>108</v>
      </c>
      <c r="AT77">
        <v>1800</v>
      </c>
      <c r="AU77">
        <v>1200</v>
      </c>
      <c r="AV77">
        <v>40000</v>
      </c>
      <c r="AW77">
        <v>0</v>
      </c>
      <c r="AX77" t="s">
        <v>109</v>
      </c>
      <c r="AY77">
        <v>400</v>
      </c>
      <c r="BB77">
        <v>49</v>
      </c>
      <c r="BC77">
        <v>0</v>
      </c>
      <c r="BD77">
        <v>600</v>
      </c>
      <c r="BE77">
        <v>300</v>
      </c>
      <c r="BF77" t="s">
        <v>130</v>
      </c>
      <c r="BG77" t="s">
        <v>130</v>
      </c>
      <c r="BH77" t="s">
        <v>130</v>
      </c>
      <c r="BI77" t="s">
        <v>130</v>
      </c>
      <c r="BJ77" t="s">
        <v>130</v>
      </c>
      <c r="BK77" t="s">
        <v>879</v>
      </c>
      <c r="BL77" t="s">
        <v>879</v>
      </c>
      <c r="BM77" t="s">
        <v>879</v>
      </c>
      <c r="BN77" t="s">
        <v>879</v>
      </c>
      <c r="BO77" t="s">
        <v>879</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t="s">
        <v>131</v>
      </c>
      <c r="CF77" t="s">
        <v>131</v>
      </c>
      <c r="CG77" t="s">
        <v>131</v>
      </c>
      <c r="CH77">
        <v>353992.52034337656</v>
      </c>
      <c r="CI77" t="s">
        <v>131</v>
      </c>
      <c r="CJ77">
        <v>353992.52034337656</v>
      </c>
      <c r="CK77" t="s">
        <v>131</v>
      </c>
      <c r="CL77" t="s">
        <v>131</v>
      </c>
      <c r="CM77" t="s">
        <v>131</v>
      </c>
      <c r="CN77" t="s">
        <v>110</v>
      </c>
      <c r="CO77" t="s">
        <v>286</v>
      </c>
      <c r="CP77">
        <v>39960.050000000003</v>
      </c>
      <c r="CQ77">
        <v>50924</v>
      </c>
      <c r="CR77">
        <v>400</v>
      </c>
      <c r="CS77">
        <v>10</v>
      </c>
      <c r="CT77">
        <v>10</v>
      </c>
      <c r="CZ77" t="s">
        <v>130</v>
      </c>
      <c r="DA77" t="s">
        <v>130</v>
      </c>
      <c r="DB77">
        <v>400</v>
      </c>
      <c r="DL77" t="s">
        <v>129</v>
      </c>
      <c r="DM77" t="s">
        <v>576</v>
      </c>
      <c r="DN77">
        <v>35587.199999999997</v>
      </c>
      <c r="DO77">
        <v>43772</v>
      </c>
      <c r="DP77">
        <v>400</v>
      </c>
      <c r="DQ77">
        <v>10</v>
      </c>
      <c r="DR77">
        <v>51</v>
      </c>
      <c r="EB77" t="s">
        <v>125</v>
      </c>
      <c r="EC77" t="s">
        <v>329</v>
      </c>
      <c r="EE77">
        <v>33991.199999999997</v>
      </c>
      <c r="EF77">
        <v>400</v>
      </c>
      <c r="EG77">
        <v>5</v>
      </c>
      <c r="EH77">
        <v>11</v>
      </c>
    </row>
    <row r="78" spans="2:138">
      <c r="B78" s="9" t="s">
        <v>938</v>
      </c>
      <c r="C78" t="s">
        <v>577</v>
      </c>
      <c r="E78" t="s">
        <v>105</v>
      </c>
      <c r="F78" s="17">
        <v>24433</v>
      </c>
      <c r="H78">
        <v>1</v>
      </c>
      <c r="I78">
        <v>1</v>
      </c>
      <c r="J78">
        <v>1</v>
      </c>
      <c r="K78" t="s">
        <v>107</v>
      </c>
      <c r="L78">
        <v>1</v>
      </c>
      <c r="M78">
        <v>2</v>
      </c>
      <c r="T78">
        <v>0</v>
      </c>
      <c r="U78">
        <v>0</v>
      </c>
      <c r="V78">
        <v>2500</v>
      </c>
      <c r="W78">
        <v>10</v>
      </c>
      <c r="X78" t="s">
        <v>121</v>
      </c>
      <c r="Y78" t="s">
        <v>121</v>
      </c>
      <c r="Z78" t="s">
        <v>121</v>
      </c>
      <c r="AA78" t="s">
        <v>121</v>
      </c>
      <c r="AB78" t="s">
        <v>121</v>
      </c>
      <c r="AC78" t="s">
        <v>121</v>
      </c>
      <c r="AQ78" t="s">
        <v>107</v>
      </c>
      <c r="AS78" t="s">
        <v>108</v>
      </c>
      <c r="AT78">
        <v>5800</v>
      </c>
      <c r="AU78">
        <v>3500</v>
      </c>
      <c r="AV78">
        <v>50000</v>
      </c>
      <c r="AW78">
        <v>0</v>
      </c>
      <c r="AX78" t="s">
        <v>109</v>
      </c>
      <c r="AY78">
        <v>1000</v>
      </c>
      <c r="AZ78">
        <v>10</v>
      </c>
      <c r="BB78">
        <v>52</v>
      </c>
      <c r="BC78">
        <v>50000</v>
      </c>
      <c r="BD78">
        <v>2300</v>
      </c>
      <c r="BE78">
        <v>1150</v>
      </c>
      <c r="BF78" t="s">
        <v>879</v>
      </c>
      <c r="BG78" t="s">
        <v>879</v>
      </c>
      <c r="BH78" t="s">
        <v>879</v>
      </c>
      <c r="BI78" t="s">
        <v>879</v>
      </c>
      <c r="BJ78" t="s">
        <v>130</v>
      </c>
      <c r="BK78" t="s">
        <v>130</v>
      </c>
      <c r="BL78" t="s">
        <v>130</v>
      </c>
      <c r="BM78" t="s">
        <v>130</v>
      </c>
      <c r="BN78" t="s">
        <v>130</v>
      </c>
      <c r="BO78" t="s">
        <v>130</v>
      </c>
      <c r="BP78">
        <v>342728.17611023306</v>
      </c>
      <c r="BQ78" t="s">
        <v>131</v>
      </c>
      <c r="BR78">
        <v>342728.17611023306</v>
      </c>
      <c r="BS78">
        <v>565819.44655432634</v>
      </c>
      <c r="BT78" t="s">
        <v>131</v>
      </c>
      <c r="BU78">
        <v>565819.44655432634</v>
      </c>
      <c r="BV78" t="s">
        <v>131</v>
      </c>
      <c r="BW78" t="s">
        <v>131</v>
      </c>
      <c r="BX78" t="s">
        <v>131</v>
      </c>
      <c r="BY78" t="s">
        <v>131</v>
      </c>
      <c r="BZ78" t="s">
        <v>131</v>
      </c>
      <c r="CA78" t="s">
        <v>131</v>
      </c>
      <c r="CB78" t="s">
        <v>131</v>
      </c>
      <c r="CC78" t="s">
        <v>131</v>
      </c>
      <c r="CD78" t="s">
        <v>131</v>
      </c>
      <c r="CE78" t="s">
        <v>131</v>
      </c>
      <c r="CF78" t="s">
        <v>131</v>
      </c>
      <c r="CG78" t="s">
        <v>131</v>
      </c>
      <c r="CH78" t="s">
        <v>131</v>
      </c>
      <c r="CI78" t="s">
        <v>131</v>
      </c>
      <c r="CJ78" t="s">
        <v>131</v>
      </c>
      <c r="CK78" t="s">
        <v>131</v>
      </c>
      <c r="CL78" t="s">
        <v>131</v>
      </c>
      <c r="CM78" t="s">
        <v>131</v>
      </c>
      <c r="CN78" t="s">
        <v>132</v>
      </c>
      <c r="CO78" t="s">
        <v>332</v>
      </c>
      <c r="CP78">
        <v>400000</v>
      </c>
      <c r="CR78">
        <v>110.9</v>
      </c>
      <c r="CS78">
        <v>5</v>
      </c>
      <c r="CT78">
        <v>5</v>
      </c>
      <c r="CU78" t="s">
        <v>115</v>
      </c>
      <c r="CV78" t="s">
        <v>333</v>
      </c>
      <c r="CW78">
        <v>165819.45000000001</v>
      </c>
      <c r="CY78">
        <v>71.849999999999994</v>
      </c>
      <c r="CZ78">
        <v>10</v>
      </c>
      <c r="DA78">
        <v>10</v>
      </c>
      <c r="DB78">
        <v>182.75</v>
      </c>
      <c r="DL78" t="s">
        <v>137</v>
      </c>
      <c r="DM78" t="s">
        <v>330</v>
      </c>
      <c r="DN78">
        <v>96246.399999999994</v>
      </c>
      <c r="DP78">
        <v>1000</v>
      </c>
      <c r="DQ78">
        <v>10</v>
      </c>
      <c r="DR78" t="s">
        <v>140</v>
      </c>
      <c r="EG78" t="s">
        <v>130</v>
      </c>
      <c r="EH78" t="s">
        <v>130</v>
      </c>
    </row>
    <row r="79" spans="2:138">
      <c r="B79" s="9" t="s">
        <v>854</v>
      </c>
      <c r="C79" t="s">
        <v>577</v>
      </c>
      <c r="E79" t="s">
        <v>105</v>
      </c>
      <c r="F79" s="17">
        <v>29952</v>
      </c>
      <c r="I79">
        <v>1</v>
      </c>
      <c r="K79" t="s">
        <v>107</v>
      </c>
      <c r="S79">
        <v>1</v>
      </c>
      <c r="T79" t="s">
        <v>121</v>
      </c>
      <c r="U79" t="s">
        <v>121</v>
      </c>
      <c r="V79" t="s">
        <v>121</v>
      </c>
      <c r="W79">
        <v>10</v>
      </c>
      <c r="X79" t="s">
        <v>121</v>
      </c>
      <c r="Y79" t="s">
        <v>121</v>
      </c>
      <c r="Z79" t="s">
        <v>121</v>
      </c>
      <c r="AA79" t="s">
        <v>121</v>
      </c>
      <c r="AB79">
        <v>6</v>
      </c>
      <c r="AC79">
        <v>500000</v>
      </c>
      <c r="AQ79" t="s">
        <v>107</v>
      </c>
      <c r="AS79" t="s">
        <v>108</v>
      </c>
      <c r="AT79">
        <v>5000</v>
      </c>
      <c r="AU79">
        <v>3000</v>
      </c>
      <c r="AV79">
        <v>60000</v>
      </c>
      <c r="AW79">
        <v>0</v>
      </c>
      <c r="AY79">
        <v>100</v>
      </c>
      <c r="BB79">
        <v>37</v>
      </c>
      <c r="BC79">
        <v>60000</v>
      </c>
      <c r="BD79">
        <v>2000</v>
      </c>
      <c r="BE79">
        <v>1000</v>
      </c>
      <c r="BF79" t="s">
        <v>130</v>
      </c>
      <c r="BG79" t="s">
        <v>130</v>
      </c>
      <c r="BH79" t="s">
        <v>130</v>
      </c>
      <c r="BI79" t="s">
        <v>130</v>
      </c>
      <c r="BJ79" t="s">
        <v>130</v>
      </c>
      <c r="BK79" t="s">
        <v>130</v>
      </c>
      <c r="BL79" t="s">
        <v>879</v>
      </c>
      <c r="BM79" t="s">
        <v>130</v>
      </c>
      <c r="BN79" t="s">
        <v>130</v>
      </c>
      <c r="BO79" t="s">
        <v>879</v>
      </c>
      <c r="BP79" t="s">
        <v>131</v>
      </c>
      <c r="BQ79" t="s">
        <v>131</v>
      </c>
      <c r="BR79" t="s">
        <v>131</v>
      </c>
      <c r="BS79" t="s">
        <v>131</v>
      </c>
      <c r="BT79" t="s">
        <v>131</v>
      </c>
      <c r="BU79" t="s">
        <v>131</v>
      </c>
      <c r="BV79" t="s">
        <v>131</v>
      </c>
      <c r="BW79" t="s">
        <v>131</v>
      </c>
      <c r="BX79" t="s">
        <v>131</v>
      </c>
      <c r="BY79" t="s">
        <v>131</v>
      </c>
      <c r="BZ79" t="s">
        <v>131</v>
      </c>
      <c r="CA79" t="s">
        <v>131</v>
      </c>
      <c r="CB79" t="s">
        <v>131</v>
      </c>
      <c r="CC79" t="s">
        <v>131</v>
      </c>
      <c r="CD79" t="s">
        <v>131</v>
      </c>
      <c r="CE79" t="s">
        <v>131</v>
      </c>
      <c r="CF79" t="s">
        <v>131</v>
      </c>
      <c r="CG79" t="s">
        <v>131</v>
      </c>
      <c r="CH79" t="s">
        <v>131</v>
      </c>
      <c r="CI79" t="s">
        <v>131</v>
      </c>
      <c r="CJ79" t="s">
        <v>131</v>
      </c>
      <c r="CK79">
        <v>670269.34299688053</v>
      </c>
      <c r="CL79" t="s">
        <v>131</v>
      </c>
      <c r="CM79">
        <v>670269.34299688053</v>
      </c>
      <c r="CN79" t="s">
        <v>404</v>
      </c>
      <c r="CS79" t="s">
        <v>130</v>
      </c>
      <c r="CT79" t="s">
        <v>130</v>
      </c>
      <c r="CZ79" t="s">
        <v>130</v>
      </c>
      <c r="DA79" t="s">
        <v>130</v>
      </c>
      <c r="DB79" t="s">
        <v>130</v>
      </c>
      <c r="DQ79" t="s">
        <v>130</v>
      </c>
      <c r="DR79" t="s">
        <v>130</v>
      </c>
      <c r="EG79" t="s">
        <v>130</v>
      </c>
      <c r="EH79" t="s">
        <v>130</v>
      </c>
    </row>
    <row r="80" spans="2:138">
      <c r="B80" s="9" t="s">
        <v>939</v>
      </c>
      <c r="CS80" t="s">
        <v>130</v>
      </c>
      <c r="CT80" t="s">
        <v>130</v>
      </c>
      <c r="CZ80" t="s">
        <v>130</v>
      </c>
      <c r="DA80" t="s">
        <v>130</v>
      </c>
      <c r="DB80" t="s">
        <v>130</v>
      </c>
      <c r="DQ80" t="s">
        <v>130</v>
      </c>
      <c r="DR80" t="s">
        <v>130</v>
      </c>
      <c r="EG80" t="s">
        <v>130</v>
      </c>
      <c r="EH80" t="s">
        <v>130</v>
      </c>
    </row>
    <row r="81" spans="2:138">
      <c r="B81" s="9" t="s">
        <v>855</v>
      </c>
      <c r="C81" t="s">
        <v>577</v>
      </c>
      <c r="E81" t="s">
        <v>117</v>
      </c>
      <c r="F81" s="17">
        <v>32458</v>
      </c>
      <c r="I81">
        <v>1</v>
      </c>
      <c r="K81" t="s">
        <v>106</v>
      </c>
      <c r="L81">
        <v>1</v>
      </c>
      <c r="T81" t="s">
        <v>121</v>
      </c>
      <c r="U81">
        <v>1000</v>
      </c>
      <c r="V81" t="s">
        <v>121</v>
      </c>
      <c r="W81">
        <v>10</v>
      </c>
      <c r="X81" t="s">
        <v>121</v>
      </c>
      <c r="Y81" t="s">
        <v>121</v>
      </c>
      <c r="Z81" t="s">
        <v>121</v>
      </c>
      <c r="AA81" t="s">
        <v>121</v>
      </c>
      <c r="AB81" t="s">
        <v>121</v>
      </c>
      <c r="AC81" t="s">
        <v>121</v>
      </c>
      <c r="AQ81" t="s">
        <v>107</v>
      </c>
      <c r="AS81" t="s">
        <v>108</v>
      </c>
      <c r="AT81">
        <v>6750</v>
      </c>
      <c r="AU81">
        <v>3000</v>
      </c>
      <c r="AV81">
        <v>50000</v>
      </c>
      <c r="AW81">
        <v>0</v>
      </c>
      <c r="AY81">
        <v>500</v>
      </c>
      <c r="AZ81">
        <v>10</v>
      </c>
      <c r="BB81">
        <v>30</v>
      </c>
      <c r="BC81">
        <v>50000</v>
      </c>
      <c r="BD81">
        <v>3750</v>
      </c>
      <c r="BE81">
        <v>1875</v>
      </c>
      <c r="BF81" t="s">
        <v>879</v>
      </c>
      <c r="BG81" t="s">
        <v>879</v>
      </c>
      <c r="BH81" t="s">
        <v>879</v>
      </c>
      <c r="BI81" t="s">
        <v>879</v>
      </c>
      <c r="BJ81" t="s">
        <v>130</v>
      </c>
      <c r="BK81" t="s">
        <v>130</v>
      </c>
      <c r="BL81" t="s">
        <v>130</v>
      </c>
      <c r="BM81" t="s">
        <v>130</v>
      </c>
      <c r="BN81" t="s">
        <v>130</v>
      </c>
      <c r="BO81" t="s">
        <v>130</v>
      </c>
      <c r="BP81">
        <v>143091.27044409324</v>
      </c>
      <c r="BQ81" t="s">
        <v>131</v>
      </c>
      <c r="BR81">
        <v>143091.27044409324</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t="s">
        <v>131</v>
      </c>
      <c r="CL81" t="s">
        <v>131</v>
      </c>
      <c r="CM81" t="s">
        <v>131</v>
      </c>
      <c r="CN81" t="s">
        <v>132</v>
      </c>
      <c r="CO81" t="s">
        <v>332</v>
      </c>
      <c r="CP81">
        <v>143091.25</v>
      </c>
      <c r="CR81">
        <v>8.3000000000000007</v>
      </c>
      <c r="CS81">
        <v>5</v>
      </c>
      <c r="CT81">
        <v>5</v>
      </c>
      <c r="CZ81" t="s">
        <v>130</v>
      </c>
      <c r="DA81" t="s">
        <v>130</v>
      </c>
      <c r="DB81">
        <v>8.3000000000000007</v>
      </c>
      <c r="DL81" t="s">
        <v>115</v>
      </c>
      <c r="DM81" t="s">
        <v>333</v>
      </c>
      <c r="DN81">
        <v>143091.25</v>
      </c>
      <c r="DP81">
        <v>11.2</v>
      </c>
      <c r="DQ81">
        <v>10</v>
      </c>
      <c r="DR81">
        <v>10</v>
      </c>
      <c r="EB81" t="s">
        <v>114</v>
      </c>
      <c r="EC81" t="s">
        <v>330</v>
      </c>
      <c r="ED81">
        <v>143091.25</v>
      </c>
      <c r="EF81">
        <v>210.95</v>
      </c>
      <c r="EG81">
        <v>10</v>
      </c>
      <c r="EH81" t="s">
        <v>140</v>
      </c>
    </row>
    <row r="82" spans="2:138">
      <c r="B82" s="9" t="s">
        <v>940</v>
      </c>
      <c r="C82" t="s">
        <v>142</v>
      </c>
      <c r="E82" t="s">
        <v>117</v>
      </c>
      <c r="F82" s="17">
        <v>36443</v>
      </c>
      <c r="J82">
        <v>1</v>
      </c>
      <c r="K82" t="s">
        <v>106</v>
      </c>
      <c r="O82">
        <v>1</v>
      </c>
      <c r="Q82">
        <v>3</v>
      </c>
      <c r="R82">
        <v>2</v>
      </c>
      <c r="T82" t="s">
        <v>121</v>
      </c>
      <c r="U82" t="s">
        <v>121</v>
      </c>
      <c r="V82" t="s">
        <v>121</v>
      </c>
      <c r="W82" t="s">
        <v>121</v>
      </c>
      <c r="X82">
        <v>26000</v>
      </c>
      <c r="Y82">
        <v>11</v>
      </c>
      <c r="Z82">
        <v>55</v>
      </c>
      <c r="AA82">
        <v>700</v>
      </c>
      <c r="AB82" t="s">
        <v>121</v>
      </c>
      <c r="AC82" t="s">
        <v>121</v>
      </c>
      <c r="AG82">
        <v>65000</v>
      </c>
      <c r="AQ82" t="s">
        <v>106</v>
      </c>
      <c r="AR82" t="s">
        <v>147</v>
      </c>
      <c r="AS82" t="s">
        <v>122</v>
      </c>
      <c r="AT82">
        <v>800</v>
      </c>
      <c r="AU82">
        <v>550</v>
      </c>
      <c r="AV82">
        <v>50000</v>
      </c>
      <c r="AW82">
        <v>0</v>
      </c>
      <c r="AX82" t="s">
        <v>109</v>
      </c>
      <c r="AY82">
        <v>370</v>
      </c>
      <c r="AZ82">
        <v>35</v>
      </c>
      <c r="BA82">
        <v>35</v>
      </c>
      <c r="BB82">
        <v>19</v>
      </c>
      <c r="BC82">
        <v>50000</v>
      </c>
      <c r="BD82">
        <v>250</v>
      </c>
      <c r="BE82">
        <v>62.5</v>
      </c>
      <c r="BF82" t="s">
        <v>130</v>
      </c>
      <c r="BG82" t="s">
        <v>879</v>
      </c>
      <c r="BH82" t="s">
        <v>879</v>
      </c>
      <c r="BI82" t="s">
        <v>879</v>
      </c>
      <c r="BJ82" t="s">
        <v>130</v>
      </c>
      <c r="BK82" t="s">
        <v>130</v>
      </c>
      <c r="BL82" t="s">
        <v>107</v>
      </c>
      <c r="BM82" t="s">
        <v>879</v>
      </c>
      <c r="BN82" t="s">
        <v>879</v>
      </c>
      <c r="BO82" t="s">
        <v>879</v>
      </c>
      <c r="BP82" t="s">
        <v>131</v>
      </c>
      <c r="BQ82" t="s">
        <v>131</v>
      </c>
      <c r="BR82" t="s">
        <v>131</v>
      </c>
      <c r="BS82" t="s">
        <v>131</v>
      </c>
      <c r="BT82" t="s">
        <v>131</v>
      </c>
      <c r="BU82" t="s">
        <v>131</v>
      </c>
      <c r="BV82" t="s">
        <v>131</v>
      </c>
      <c r="BW82" t="s">
        <v>131</v>
      </c>
      <c r="BX82" t="s">
        <v>131</v>
      </c>
      <c r="BY82">
        <v>134539.50235115777</v>
      </c>
      <c r="BZ82">
        <v>65000</v>
      </c>
      <c r="CA82">
        <v>69539.502351157775</v>
      </c>
      <c r="CB82" t="s">
        <v>131</v>
      </c>
      <c r="CC82" t="s">
        <v>131</v>
      </c>
      <c r="CD82" t="s">
        <v>131</v>
      </c>
      <c r="CE82">
        <v>33317.41211966479</v>
      </c>
      <c r="CF82" t="s">
        <v>131</v>
      </c>
      <c r="CG82">
        <v>33317.41211966479</v>
      </c>
      <c r="CH82">
        <v>647176.15553037892</v>
      </c>
      <c r="CI82" t="s">
        <v>131</v>
      </c>
      <c r="CJ82">
        <v>647176.15553037892</v>
      </c>
      <c r="CK82" t="s">
        <v>131</v>
      </c>
      <c r="CL82" t="s">
        <v>131</v>
      </c>
      <c r="CM82" t="s">
        <v>131</v>
      </c>
      <c r="CN82" t="s">
        <v>137</v>
      </c>
      <c r="CO82" t="s">
        <v>330</v>
      </c>
      <c r="CP82">
        <v>29868.45</v>
      </c>
      <c r="CR82">
        <v>63.9</v>
      </c>
      <c r="CS82">
        <v>25</v>
      </c>
      <c r="CT82" t="s">
        <v>140</v>
      </c>
      <c r="CU82" t="s">
        <v>912</v>
      </c>
      <c r="CV82" t="s">
        <v>552</v>
      </c>
      <c r="CW82">
        <v>19868</v>
      </c>
      <c r="CY82">
        <v>16.05</v>
      </c>
      <c r="CZ82">
        <v>25</v>
      </c>
      <c r="DA82" t="s">
        <v>140</v>
      </c>
      <c r="DB82">
        <v>79.95</v>
      </c>
      <c r="DQ82" t="s">
        <v>130</v>
      </c>
      <c r="DR82" t="s">
        <v>130</v>
      </c>
      <c r="EG82" t="s">
        <v>130</v>
      </c>
      <c r="EH82" t="s">
        <v>130</v>
      </c>
    </row>
    <row r="83" spans="2:138">
      <c r="B83" s="9" t="s">
        <v>941</v>
      </c>
      <c r="C83" t="s">
        <v>914</v>
      </c>
      <c r="E83" t="s">
        <v>105</v>
      </c>
      <c r="F83" s="17">
        <v>26085</v>
      </c>
      <c r="H83">
        <v>1</v>
      </c>
      <c r="I83">
        <v>1</v>
      </c>
      <c r="J83">
        <v>1</v>
      </c>
      <c r="K83" t="s">
        <v>107</v>
      </c>
      <c r="L83">
        <v>1</v>
      </c>
      <c r="M83">
        <v>2</v>
      </c>
      <c r="N83">
        <v>3</v>
      </c>
      <c r="T83">
        <v>300</v>
      </c>
      <c r="U83">
        <v>500</v>
      </c>
      <c r="V83">
        <v>500</v>
      </c>
      <c r="W83">
        <v>15</v>
      </c>
      <c r="X83" t="s">
        <v>121</v>
      </c>
      <c r="Y83" t="s">
        <v>121</v>
      </c>
      <c r="Z83" t="s">
        <v>121</v>
      </c>
      <c r="AA83" t="s">
        <v>121</v>
      </c>
      <c r="AB83" t="s">
        <v>121</v>
      </c>
      <c r="AC83" t="s">
        <v>121</v>
      </c>
      <c r="AQ83" t="s">
        <v>107</v>
      </c>
      <c r="AS83" t="s">
        <v>108</v>
      </c>
      <c r="AT83">
        <v>5000</v>
      </c>
      <c r="AU83">
        <v>3000</v>
      </c>
      <c r="AV83">
        <v>50000</v>
      </c>
      <c r="AW83">
        <v>0</v>
      </c>
      <c r="AY83">
        <v>300</v>
      </c>
      <c r="AZ83">
        <v>20</v>
      </c>
      <c r="BB83">
        <v>47</v>
      </c>
      <c r="BC83">
        <v>50000</v>
      </c>
      <c r="BD83">
        <v>2000</v>
      </c>
      <c r="BE83">
        <v>1000</v>
      </c>
      <c r="BF83" t="s">
        <v>107</v>
      </c>
      <c r="BG83" t="s">
        <v>107</v>
      </c>
      <c r="BH83" t="s">
        <v>879</v>
      </c>
      <c r="BI83" t="s">
        <v>130</v>
      </c>
      <c r="BJ83" t="s">
        <v>130</v>
      </c>
      <c r="BK83" t="s">
        <v>130</v>
      </c>
      <c r="BL83" t="s">
        <v>130</v>
      </c>
      <c r="BM83" t="s">
        <v>130</v>
      </c>
      <c r="BN83" t="s">
        <v>130</v>
      </c>
      <c r="BO83" t="s">
        <v>130</v>
      </c>
      <c r="BP83">
        <v>285301.76337751816</v>
      </c>
      <c r="BQ83" t="s">
        <v>131</v>
      </c>
      <c r="BR83">
        <v>285301.76337751816</v>
      </c>
      <c r="BS83">
        <v>735311.76164042647</v>
      </c>
      <c r="BT83" t="s">
        <v>131</v>
      </c>
      <c r="BU83">
        <v>735311.76164042647</v>
      </c>
      <c r="BV83">
        <v>288397.28555176978</v>
      </c>
      <c r="BW83" t="s">
        <v>131</v>
      </c>
      <c r="BX83">
        <v>288397.28555176978</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t="s">
        <v>892</v>
      </c>
      <c r="CO83" t="s">
        <v>332</v>
      </c>
      <c r="CP83">
        <v>354150.40000000002</v>
      </c>
      <c r="CR83">
        <v>68.05</v>
      </c>
      <c r="CS83">
        <v>5</v>
      </c>
      <c r="CT83">
        <v>5</v>
      </c>
      <c r="CU83" t="s">
        <v>893</v>
      </c>
      <c r="CV83" t="s">
        <v>884</v>
      </c>
      <c r="CW83">
        <v>354150.40000000002</v>
      </c>
      <c r="CY83">
        <v>231.95</v>
      </c>
      <c r="CZ83">
        <v>5</v>
      </c>
      <c r="DA83">
        <v>5</v>
      </c>
      <c r="DB83">
        <v>300</v>
      </c>
      <c r="DL83" t="s">
        <v>119</v>
      </c>
      <c r="DM83" t="s">
        <v>332</v>
      </c>
      <c r="DN83">
        <v>400000</v>
      </c>
      <c r="DP83">
        <v>76.849999999999994</v>
      </c>
      <c r="DQ83">
        <v>5</v>
      </c>
      <c r="DR83">
        <v>5</v>
      </c>
      <c r="EB83" t="s">
        <v>915</v>
      </c>
      <c r="EC83" t="s">
        <v>331</v>
      </c>
      <c r="ED83">
        <v>400000</v>
      </c>
      <c r="EF83">
        <v>129.19999999999999</v>
      </c>
      <c r="EG83">
        <v>20</v>
      </c>
      <c r="EH83">
        <v>20</v>
      </c>
    </row>
    <row r="84" spans="2:138">
      <c r="B84" s="9" t="s">
        <v>322</v>
      </c>
      <c r="C84" t="s">
        <v>142</v>
      </c>
      <c r="E84" t="s">
        <v>105</v>
      </c>
      <c r="F84" s="17">
        <v>32034</v>
      </c>
      <c r="H84">
        <v>1</v>
      </c>
      <c r="K84" t="s">
        <v>106</v>
      </c>
      <c r="L84">
        <v>1</v>
      </c>
      <c r="P84">
        <v>2</v>
      </c>
      <c r="T84">
        <v>750</v>
      </c>
      <c r="U84" t="s">
        <v>121</v>
      </c>
      <c r="V84" t="s">
        <v>121</v>
      </c>
      <c r="W84">
        <v>20</v>
      </c>
      <c r="X84" t="s">
        <v>121</v>
      </c>
      <c r="Y84" t="s">
        <v>121</v>
      </c>
      <c r="Z84" t="s">
        <v>121</v>
      </c>
      <c r="AA84" t="s">
        <v>121</v>
      </c>
      <c r="AB84" t="s">
        <v>121</v>
      </c>
      <c r="AC84" t="s">
        <v>121</v>
      </c>
      <c r="AQ84" t="s">
        <v>107</v>
      </c>
      <c r="AR84" t="s">
        <v>113</v>
      </c>
      <c r="AS84" t="s">
        <v>108</v>
      </c>
      <c r="AT84">
        <v>4700</v>
      </c>
      <c r="AU84">
        <v>3000</v>
      </c>
      <c r="AV84">
        <v>50000</v>
      </c>
      <c r="AW84">
        <v>10000</v>
      </c>
      <c r="AX84" t="s">
        <v>109</v>
      </c>
      <c r="AY84">
        <v>700</v>
      </c>
      <c r="AZ84">
        <v>20</v>
      </c>
      <c r="BB84">
        <v>31</v>
      </c>
      <c r="BC84">
        <v>40000</v>
      </c>
      <c r="BD84">
        <v>1700</v>
      </c>
      <c r="BE84">
        <v>850</v>
      </c>
      <c r="BG84" t="s">
        <v>107</v>
      </c>
      <c r="BI84" t="s">
        <v>107</v>
      </c>
      <c r="BJ84" t="s">
        <v>130</v>
      </c>
      <c r="BK84" t="s">
        <v>130</v>
      </c>
      <c r="BL84" t="s">
        <v>130</v>
      </c>
      <c r="BM84" t="s">
        <v>130</v>
      </c>
      <c r="BN84" t="s">
        <v>130</v>
      </c>
      <c r="BO84" t="s">
        <v>130</v>
      </c>
      <c r="BP84">
        <v>234878.33859864235</v>
      </c>
      <c r="BQ84" t="s">
        <v>131</v>
      </c>
      <c r="BR84">
        <v>234878.33859864235</v>
      </c>
      <c r="BS84" t="s">
        <v>131</v>
      </c>
      <c r="BT84" t="s">
        <v>131</v>
      </c>
      <c r="BU84" t="s">
        <v>131</v>
      </c>
      <c r="BV84" t="s">
        <v>131</v>
      </c>
      <c r="BW84" t="s">
        <v>131</v>
      </c>
      <c r="BX84" t="s">
        <v>131</v>
      </c>
      <c r="BY84" t="s">
        <v>131</v>
      </c>
      <c r="BZ84" t="s">
        <v>131</v>
      </c>
      <c r="CA84" t="s">
        <v>131</v>
      </c>
      <c r="CB84">
        <v>288397.28555176978</v>
      </c>
      <c r="CC84" t="s">
        <v>131</v>
      </c>
      <c r="CD84">
        <v>288397.28555176978</v>
      </c>
      <c r="CE84" t="s">
        <v>131</v>
      </c>
      <c r="CF84" t="s">
        <v>131</v>
      </c>
      <c r="CG84" t="s">
        <v>131</v>
      </c>
      <c r="CH84" t="s">
        <v>131</v>
      </c>
      <c r="CI84" t="s">
        <v>131</v>
      </c>
      <c r="CJ84" t="s">
        <v>131</v>
      </c>
      <c r="CK84" t="s">
        <v>131</v>
      </c>
      <c r="CL84" t="s">
        <v>131</v>
      </c>
      <c r="CM84" t="s">
        <v>131</v>
      </c>
      <c r="CN84" t="s">
        <v>137</v>
      </c>
      <c r="CO84" t="s">
        <v>330</v>
      </c>
      <c r="CP84">
        <v>82388.25</v>
      </c>
      <c r="CR84">
        <v>262.05</v>
      </c>
      <c r="CS84">
        <v>20</v>
      </c>
      <c r="CT84" t="s">
        <v>140</v>
      </c>
      <c r="CU84" t="s">
        <v>149</v>
      </c>
      <c r="CV84" t="s">
        <v>403</v>
      </c>
      <c r="CW84">
        <v>262.05</v>
      </c>
      <c r="CY84">
        <v>5.3</v>
      </c>
      <c r="CZ84">
        <v>20</v>
      </c>
      <c r="DA84">
        <v>20</v>
      </c>
      <c r="DB84">
        <v>267.35000000000002</v>
      </c>
      <c r="DL84" t="s">
        <v>119</v>
      </c>
      <c r="DM84" t="s">
        <v>332</v>
      </c>
      <c r="DN84">
        <v>234878.35</v>
      </c>
      <c r="DP84">
        <v>11.1</v>
      </c>
      <c r="DQ84">
        <v>5</v>
      </c>
      <c r="DR84">
        <v>5</v>
      </c>
      <c r="EB84" t="s">
        <v>578</v>
      </c>
      <c r="EC84" t="s">
        <v>331</v>
      </c>
      <c r="ED84">
        <v>234878.35</v>
      </c>
      <c r="EF84">
        <v>11.75</v>
      </c>
      <c r="EG84">
        <v>20</v>
      </c>
      <c r="EH84">
        <v>20</v>
      </c>
    </row>
    <row r="85" spans="2:138">
      <c r="B85" s="9" t="s">
        <v>856</v>
      </c>
      <c r="C85" t="s">
        <v>579</v>
      </c>
      <c r="E85" t="s">
        <v>117</v>
      </c>
      <c r="F85" s="17">
        <v>24660</v>
      </c>
      <c r="H85">
        <v>1</v>
      </c>
      <c r="I85">
        <v>1</v>
      </c>
      <c r="J85">
        <v>1</v>
      </c>
      <c r="K85" t="s">
        <v>107</v>
      </c>
      <c r="M85">
        <v>3</v>
      </c>
      <c r="Q85">
        <v>1</v>
      </c>
      <c r="R85">
        <v>2</v>
      </c>
      <c r="T85" t="s">
        <v>121</v>
      </c>
      <c r="U85" t="s">
        <v>121</v>
      </c>
      <c r="V85" t="s">
        <v>121</v>
      </c>
      <c r="W85" t="s">
        <v>121</v>
      </c>
      <c r="X85">
        <v>50000</v>
      </c>
      <c r="Y85">
        <v>9</v>
      </c>
      <c r="Z85">
        <v>60</v>
      </c>
      <c r="AA85">
        <v>620</v>
      </c>
      <c r="AB85" t="s">
        <v>121</v>
      </c>
      <c r="AC85" t="s">
        <v>121</v>
      </c>
      <c r="AJ85">
        <v>50000</v>
      </c>
      <c r="AQ85" t="s">
        <v>107</v>
      </c>
      <c r="AS85" t="s">
        <v>108</v>
      </c>
      <c r="AT85">
        <v>8800</v>
      </c>
      <c r="AU85">
        <v>5000</v>
      </c>
      <c r="AV85">
        <v>50000</v>
      </c>
      <c r="AW85">
        <v>0</v>
      </c>
      <c r="AX85" t="s">
        <v>109</v>
      </c>
      <c r="AY85">
        <v>1200</v>
      </c>
      <c r="AZ85">
        <v>9</v>
      </c>
      <c r="BA85">
        <v>9</v>
      </c>
      <c r="BB85">
        <v>51</v>
      </c>
      <c r="BC85">
        <v>50000</v>
      </c>
      <c r="BD85">
        <v>3800</v>
      </c>
      <c r="BE85">
        <v>1900</v>
      </c>
      <c r="BF85" t="s">
        <v>879</v>
      </c>
      <c r="BG85" t="s">
        <v>879</v>
      </c>
      <c r="BH85" t="s">
        <v>879</v>
      </c>
      <c r="BI85" t="s">
        <v>879</v>
      </c>
      <c r="BJ85" t="s">
        <v>130</v>
      </c>
      <c r="BK85" t="s">
        <v>130</v>
      </c>
      <c r="BL85" t="s">
        <v>879</v>
      </c>
      <c r="BM85" t="s">
        <v>879</v>
      </c>
      <c r="BN85" t="s">
        <v>879</v>
      </c>
      <c r="BO85" t="s">
        <v>130</v>
      </c>
      <c r="BP85" t="s">
        <v>131</v>
      </c>
      <c r="BQ85" t="s">
        <v>131</v>
      </c>
      <c r="BR85" t="s">
        <v>131</v>
      </c>
      <c r="BS85">
        <v>840628.75705109246</v>
      </c>
      <c r="BT85" t="s">
        <v>131</v>
      </c>
      <c r="BU85">
        <v>840628.75705109246</v>
      </c>
      <c r="BV85" t="s">
        <v>131</v>
      </c>
      <c r="BW85" t="s">
        <v>131</v>
      </c>
      <c r="BX85" t="s">
        <v>131</v>
      </c>
      <c r="BY85" t="s">
        <v>131</v>
      </c>
      <c r="BZ85" t="s">
        <v>131</v>
      </c>
      <c r="CA85" t="s">
        <v>131</v>
      </c>
      <c r="CB85" t="s">
        <v>131</v>
      </c>
      <c r="CC85" t="s">
        <v>131</v>
      </c>
      <c r="CD85" t="s">
        <v>131</v>
      </c>
      <c r="CE85">
        <v>61247.233762406016</v>
      </c>
      <c r="CF85">
        <v>50000</v>
      </c>
      <c r="CG85">
        <v>11247.233762406016</v>
      </c>
      <c r="CH85">
        <v>438950.72522578691</v>
      </c>
      <c r="CI85" t="s">
        <v>131</v>
      </c>
      <c r="CJ85">
        <v>438950.72522578691</v>
      </c>
      <c r="CK85" t="s">
        <v>131</v>
      </c>
      <c r="CL85" t="s">
        <v>131</v>
      </c>
      <c r="CM85" t="s">
        <v>131</v>
      </c>
      <c r="CN85" t="s">
        <v>129</v>
      </c>
      <c r="CO85" t="s">
        <v>576</v>
      </c>
      <c r="CP85">
        <v>65146.6</v>
      </c>
      <c r="CQ85">
        <v>80130</v>
      </c>
      <c r="CR85">
        <v>1200</v>
      </c>
      <c r="CS85">
        <v>5</v>
      </c>
      <c r="CT85">
        <v>49</v>
      </c>
      <c r="CZ85" t="s">
        <v>130</v>
      </c>
      <c r="DA85" t="s">
        <v>130</v>
      </c>
      <c r="DB85">
        <v>1200</v>
      </c>
      <c r="DQ85" t="s">
        <v>130</v>
      </c>
      <c r="DR85" t="s">
        <v>130</v>
      </c>
      <c r="EG85" t="s">
        <v>130</v>
      </c>
      <c r="EH85" t="s">
        <v>130</v>
      </c>
    </row>
    <row r="86" spans="2:138">
      <c r="B86" s="9" t="s">
        <v>942</v>
      </c>
      <c r="C86" t="s">
        <v>142</v>
      </c>
      <c r="E86" t="s">
        <v>105</v>
      </c>
      <c r="F86" s="17">
        <v>22644</v>
      </c>
      <c r="H86">
        <v>1</v>
      </c>
      <c r="K86" t="s">
        <v>107</v>
      </c>
      <c r="L86">
        <v>2</v>
      </c>
      <c r="M86">
        <v>1</v>
      </c>
      <c r="P86">
        <v>3</v>
      </c>
      <c r="T86">
        <v>370</v>
      </c>
      <c r="U86" t="s">
        <v>121</v>
      </c>
      <c r="V86" t="s">
        <v>121</v>
      </c>
      <c r="W86">
        <v>15</v>
      </c>
      <c r="X86" t="s">
        <v>121</v>
      </c>
      <c r="Y86" t="s">
        <v>121</v>
      </c>
      <c r="Z86" t="s">
        <v>121</v>
      </c>
      <c r="AA86" t="s">
        <v>121</v>
      </c>
      <c r="AB86" t="s">
        <v>121</v>
      </c>
      <c r="AC86" t="s">
        <v>121</v>
      </c>
      <c r="AQ86" t="s">
        <v>107</v>
      </c>
      <c r="AR86" t="s">
        <v>113</v>
      </c>
      <c r="AS86" t="s">
        <v>108</v>
      </c>
      <c r="AT86">
        <v>5100</v>
      </c>
      <c r="AU86">
        <v>2500</v>
      </c>
      <c r="AV86">
        <v>40000</v>
      </c>
      <c r="AW86">
        <v>0</v>
      </c>
      <c r="AX86" t="s">
        <v>109</v>
      </c>
      <c r="AY86">
        <v>880</v>
      </c>
      <c r="BB86">
        <v>57</v>
      </c>
      <c r="BC86">
        <v>40000</v>
      </c>
      <c r="BD86">
        <v>2600</v>
      </c>
      <c r="BE86">
        <v>1300</v>
      </c>
      <c r="BF86" t="s">
        <v>107</v>
      </c>
      <c r="BJ86" t="s">
        <v>130</v>
      </c>
      <c r="BK86" t="s">
        <v>130</v>
      </c>
      <c r="BL86" t="s">
        <v>130</v>
      </c>
      <c r="BM86" t="s">
        <v>130</v>
      </c>
      <c r="BN86" t="s">
        <v>130</v>
      </c>
      <c r="BO86" t="s">
        <v>130</v>
      </c>
      <c r="BP86">
        <v>88355.117268985938</v>
      </c>
      <c r="BQ86" t="s">
        <v>131</v>
      </c>
      <c r="BR86">
        <v>88355.117268985938</v>
      </c>
      <c r="BS86">
        <v>256997.73795980812</v>
      </c>
      <c r="BT86" t="s">
        <v>131</v>
      </c>
      <c r="BU86">
        <v>256997.73795980812</v>
      </c>
      <c r="BV86" t="s">
        <v>131</v>
      </c>
      <c r="BW86" t="s">
        <v>131</v>
      </c>
      <c r="BX86" t="s">
        <v>131</v>
      </c>
      <c r="BY86" t="s">
        <v>131</v>
      </c>
      <c r="BZ86" t="s">
        <v>131</v>
      </c>
      <c r="CA86" t="s">
        <v>131</v>
      </c>
      <c r="CB86">
        <v>256997.73795980812</v>
      </c>
      <c r="CC86" t="s">
        <v>131</v>
      </c>
      <c r="CD86">
        <v>256997.73795980812</v>
      </c>
      <c r="CE86" t="s">
        <v>131</v>
      </c>
      <c r="CF86" t="s">
        <v>131</v>
      </c>
      <c r="CG86" t="s">
        <v>131</v>
      </c>
      <c r="CH86" t="s">
        <v>131</v>
      </c>
      <c r="CI86" t="s">
        <v>131</v>
      </c>
      <c r="CJ86" t="s">
        <v>131</v>
      </c>
      <c r="CK86" t="s">
        <v>131</v>
      </c>
      <c r="CL86" t="s">
        <v>131</v>
      </c>
      <c r="CM86" t="s">
        <v>131</v>
      </c>
      <c r="CN86" t="s">
        <v>132</v>
      </c>
      <c r="CO86" t="s">
        <v>332</v>
      </c>
      <c r="CP86">
        <v>256997.75</v>
      </c>
      <c r="CR86">
        <v>110.25</v>
      </c>
      <c r="CS86">
        <v>5</v>
      </c>
      <c r="CT86">
        <v>5</v>
      </c>
      <c r="CU86" t="s">
        <v>916</v>
      </c>
      <c r="CV86" t="s">
        <v>884</v>
      </c>
      <c r="CW86">
        <v>256997.75</v>
      </c>
      <c r="CY86">
        <v>298.10000000000002</v>
      </c>
      <c r="CZ86">
        <v>5</v>
      </c>
      <c r="DA86">
        <v>5</v>
      </c>
      <c r="DB86">
        <v>408.35</v>
      </c>
      <c r="DL86" t="s">
        <v>132</v>
      </c>
      <c r="DM86" t="s">
        <v>332</v>
      </c>
      <c r="DN86">
        <v>256997.75</v>
      </c>
      <c r="DP86">
        <v>110.25</v>
      </c>
      <c r="DQ86">
        <v>5</v>
      </c>
      <c r="DR86">
        <v>5</v>
      </c>
      <c r="EB86" t="s">
        <v>115</v>
      </c>
      <c r="EC86" t="s">
        <v>333</v>
      </c>
      <c r="ED86">
        <v>256997.75</v>
      </c>
      <c r="EF86">
        <v>142.65</v>
      </c>
      <c r="EG86">
        <v>5</v>
      </c>
      <c r="EH86">
        <v>5</v>
      </c>
    </row>
    <row r="87" spans="2:138">
      <c r="B87" s="9" t="s">
        <v>857</v>
      </c>
      <c r="C87" t="s">
        <v>580</v>
      </c>
      <c r="E87" t="s">
        <v>105</v>
      </c>
      <c r="F87" s="17">
        <v>26085</v>
      </c>
      <c r="H87">
        <v>1</v>
      </c>
      <c r="K87" t="s">
        <v>107</v>
      </c>
      <c r="L87">
        <v>1</v>
      </c>
      <c r="O87">
        <v>2</v>
      </c>
      <c r="R87">
        <v>3</v>
      </c>
      <c r="T87">
        <v>500</v>
      </c>
      <c r="U87" t="s">
        <v>121</v>
      </c>
      <c r="V87" t="s">
        <v>121</v>
      </c>
      <c r="W87">
        <v>10</v>
      </c>
      <c r="X87">
        <v>200000</v>
      </c>
      <c r="Y87">
        <v>15</v>
      </c>
      <c r="Z87" t="s">
        <v>121</v>
      </c>
      <c r="AA87" t="s">
        <v>121</v>
      </c>
      <c r="AB87" t="s">
        <v>121</v>
      </c>
      <c r="AC87" t="s">
        <v>121</v>
      </c>
      <c r="AQ87" t="s">
        <v>107</v>
      </c>
      <c r="AS87" t="s">
        <v>108</v>
      </c>
      <c r="AT87">
        <v>5000</v>
      </c>
      <c r="AU87">
        <v>1500</v>
      </c>
      <c r="AV87">
        <v>25000</v>
      </c>
      <c r="AW87">
        <v>0</v>
      </c>
      <c r="AY87">
        <v>300</v>
      </c>
      <c r="AZ87">
        <v>15</v>
      </c>
      <c r="BA87">
        <v>15</v>
      </c>
      <c r="BB87">
        <v>47</v>
      </c>
      <c r="BC87">
        <v>25000</v>
      </c>
      <c r="BD87">
        <v>3500</v>
      </c>
      <c r="BE87">
        <v>1750</v>
      </c>
      <c r="BF87" t="s">
        <v>879</v>
      </c>
      <c r="BG87" t="s">
        <v>130</v>
      </c>
      <c r="BH87" t="s">
        <v>879</v>
      </c>
      <c r="BI87" t="s">
        <v>130</v>
      </c>
      <c r="BJ87" t="s">
        <v>130</v>
      </c>
      <c r="BK87" t="s">
        <v>130</v>
      </c>
      <c r="BL87" t="s">
        <v>879</v>
      </c>
      <c r="BM87" t="s">
        <v>130</v>
      </c>
      <c r="BN87" t="s">
        <v>130</v>
      </c>
      <c r="BO87" t="s">
        <v>879</v>
      </c>
      <c r="BP87">
        <v>76545.635222046621</v>
      </c>
      <c r="BQ87" t="s">
        <v>131</v>
      </c>
      <c r="BR87">
        <v>76545.635222046621</v>
      </c>
      <c r="BS87" t="s">
        <v>131</v>
      </c>
      <c r="BT87" t="s">
        <v>131</v>
      </c>
      <c r="BU87" t="s">
        <v>131</v>
      </c>
      <c r="BV87" t="s">
        <v>131</v>
      </c>
      <c r="BW87" t="s">
        <v>131</v>
      </c>
      <c r="BX87" t="s">
        <v>131</v>
      </c>
      <c r="BY87">
        <v>194198.64277588489</v>
      </c>
      <c r="BZ87" t="s">
        <v>131</v>
      </c>
      <c r="CA87">
        <v>194198.64277588489</v>
      </c>
      <c r="CB87" t="s">
        <v>131</v>
      </c>
      <c r="CC87" t="s">
        <v>131</v>
      </c>
      <c r="CD87" t="s">
        <v>131</v>
      </c>
      <c r="CE87">
        <v>280472.82314112072</v>
      </c>
      <c r="CF87" t="s">
        <v>131</v>
      </c>
      <c r="CG87">
        <v>280472.82314112072</v>
      </c>
      <c r="CH87" t="s">
        <v>131</v>
      </c>
      <c r="CI87" t="s">
        <v>131</v>
      </c>
      <c r="CJ87" t="s">
        <v>131</v>
      </c>
      <c r="CK87" t="s">
        <v>131</v>
      </c>
      <c r="CL87" t="s">
        <v>131</v>
      </c>
      <c r="CM87" t="s">
        <v>131</v>
      </c>
      <c r="CN87" t="s">
        <v>110</v>
      </c>
      <c r="CO87" t="s">
        <v>286</v>
      </c>
      <c r="CP87">
        <v>33007.5</v>
      </c>
      <c r="CR87">
        <v>219.5</v>
      </c>
      <c r="CS87">
        <v>15</v>
      </c>
      <c r="CT87">
        <v>15</v>
      </c>
      <c r="CU87" t="s">
        <v>143</v>
      </c>
      <c r="CV87" t="s">
        <v>560</v>
      </c>
      <c r="CW87">
        <v>53581.95</v>
      </c>
      <c r="CY87">
        <v>80.5</v>
      </c>
      <c r="CZ87">
        <v>15</v>
      </c>
      <c r="DA87">
        <v>15</v>
      </c>
      <c r="DB87">
        <v>300</v>
      </c>
      <c r="DL87" t="s">
        <v>132</v>
      </c>
      <c r="DM87" t="s">
        <v>332</v>
      </c>
      <c r="DN87">
        <v>76545.649999999994</v>
      </c>
      <c r="DP87">
        <v>16.05</v>
      </c>
      <c r="DQ87">
        <v>15</v>
      </c>
      <c r="DR87">
        <v>15</v>
      </c>
      <c r="EB87" t="s">
        <v>124</v>
      </c>
      <c r="EC87" t="s">
        <v>333</v>
      </c>
      <c r="ED87">
        <v>76545.649999999994</v>
      </c>
      <c r="EF87">
        <v>27.05</v>
      </c>
      <c r="EG87">
        <v>15</v>
      </c>
      <c r="EH87">
        <v>15</v>
      </c>
    </row>
    <row r="88" spans="2:138">
      <c r="B88" s="9" t="s">
        <v>943</v>
      </c>
      <c r="C88" t="s">
        <v>142</v>
      </c>
      <c r="E88" t="s">
        <v>117</v>
      </c>
      <c r="F88" s="17">
        <v>35391</v>
      </c>
      <c r="J88">
        <v>1</v>
      </c>
      <c r="K88" t="s">
        <v>106</v>
      </c>
      <c r="L88">
        <v>1</v>
      </c>
      <c r="O88">
        <v>3</v>
      </c>
      <c r="P88">
        <v>2</v>
      </c>
      <c r="T88" t="s">
        <v>121</v>
      </c>
      <c r="U88" t="s">
        <v>121</v>
      </c>
      <c r="V88">
        <v>500</v>
      </c>
      <c r="W88">
        <v>10</v>
      </c>
      <c r="X88" t="s">
        <v>121</v>
      </c>
      <c r="Y88" t="s">
        <v>121</v>
      </c>
      <c r="Z88" t="s">
        <v>121</v>
      </c>
      <c r="AA88" t="s">
        <v>121</v>
      </c>
      <c r="AB88" t="s">
        <v>121</v>
      </c>
      <c r="AC88" t="s">
        <v>121</v>
      </c>
      <c r="AQ88" t="s">
        <v>107</v>
      </c>
      <c r="AS88" t="s">
        <v>108</v>
      </c>
      <c r="AT88">
        <v>3000</v>
      </c>
      <c r="AU88">
        <v>2200</v>
      </c>
      <c r="AV88">
        <v>27000</v>
      </c>
      <c r="AW88">
        <v>0</v>
      </c>
      <c r="AX88" t="s">
        <v>109</v>
      </c>
      <c r="AY88">
        <v>350</v>
      </c>
      <c r="BB88">
        <v>22</v>
      </c>
      <c r="BC88">
        <v>27000</v>
      </c>
      <c r="BD88">
        <v>800</v>
      </c>
      <c r="BE88">
        <v>400</v>
      </c>
      <c r="BI88" t="s">
        <v>130</v>
      </c>
      <c r="BJ88" t="s">
        <v>130</v>
      </c>
      <c r="BK88" t="s">
        <v>130</v>
      </c>
      <c r="BL88" t="s">
        <v>130</v>
      </c>
      <c r="BM88" t="s">
        <v>130</v>
      </c>
      <c r="BN88" t="s">
        <v>130</v>
      </c>
      <c r="BO88" t="s">
        <v>130</v>
      </c>
      <c r="BP88">
        <v>76545.635222046621</v>
      </c>
      <c r="BQ88" t="s">
        <v>131</v>
      </c>
      <c r="BR88">
        <v>76545.635222046621</v>
      </c>
      <c r="BS88" t="s">
        <v>131</v>
      </c>
      <c r="BT88" t="s">
        <v>131</v>
      </c>
      <c r="BU88" t="s">
        <v>131</v>
      </c>
      <c r="BV88" t="s">
        <v>131</v>
      </c>
      <c r="BW88" t="s">
        <v>131</v>
      </c>
      <c r="BX88" t="s">
        <v>131</v>
      </c>
      <c r="BY88">
        <v>238158.00940463116</v>
      </c>
      <c r="BZ88" t="s">
        <v>131</v>
      </c>
      <c r="CA88">
        <v>238158.00940463116</v>
      </c>
      <c r="CB88">
        <v>238158.00940463116</v>
      </c>
      <c r="CC88" t="s">
        <v>131</v>
      </c>
      <c r="CD88">
        <v>238158.00940463116</v>
      </c>
      <c r="CE88" t="s">
        <v>131</v>
      </c>
      <c r="CF88" t="s">
        <v>131</v>
      </c>
      <c r="CG88" t="s">
        <v>131</v>
      </c>
      <c r="CH88" t="s">
        <v>131</v>
      </c>
      <c r="CI88" t="s">
        <v>131</v>
      </c>
      <c r="CJ88" t="s">
        <v>131</v>
      </c>
      <c r="CK88" t="s">
        <v>131</v>
      </c>
      <c r="CL88" t="s">
        <v>131</v>
      </c>
      <c r="CM88" t="s">
        <v>131</v>
      </c>
      <c r="CN88" t="s">
        <v>123</v>
      </c>
      <c r="CO88" t="s">
        <v>331</v>
      </c>
      <c r="CP88">
        <v>238158</v>
      </c>
      <c r="CR88">
        <v>12.85</v>
      </c>
      <c r="CS88">
        <v>20</v>
      </c>
      <c r="CT88">
        <v>20</v>
      </c>
      <c r="CU88" t="s">
        <v>908</v>
      </c>
      <c r="CV88" t="s">
        <v>884</v>
      </c>
      <c r="CW88">
        <v>238158</v>
      </c>
      <c r="CY88">
        <v>10.7</v>
      </c>
      <c r="CZ88">
        <v>20</v>
      </c>
      <c r="DA88">
        <v>20</v>
      </c>
      <c r="DB88">
        <v>23.549999999999997</v>
      </c>
      <c r="DL88" t="s">
        <v>132</v>
      </c>
      <c r="DM88" t="s">
        <v>332</v>
      </c>
      <c r="DN88">
        <v>76545.649999999994</v>
      </c>
      <c r="DP88">
        <v>4.3</v>
      </c>
      <c r="DQ88">
        <v>5</v>
      </c>
      <c r="DR88">
        <v>5</v>
      </c>
      <c r="EB88" t="s">
        <v>115</v>
      </c>
      <c r="EC88" t="s">
        <v>333</v>
      </c>
      <c r="ED88">
        <v>76545.649999999994</v>
      </c>
      <c r="EF88">
        <v>8.5</v>
      </c>
      <c r="EG88">
        <v>32</v>
      </c>
      <c r="EH88">
        <v>32</v>
      </c>
    </row>
    <row r="89" spans="2:138">
      <c r="B89" s="9" t="s">
        <v>858</v>
      </c>
      <c r="C89" t="s">
        <v>142</v>
      </c>
      <c r="E89" t="s">
        <v>105</v>
      </c>
      <c r="F89" s="17">
        <v>27199</v>
      </c>
      <c r="G89">
        <v>1</v>
      </c>
      <c r="K89" t="s">
        <v>106</v>
      </c>
      <c r="N89">
        <v>1</v>
      </c>
      <c r="Q89">
        <v>2</v>
      </c>
      <c r="T89" t="s">
        <v>121</v>
      </c>
      <c r="U89" t="s">
        <v>121</v>
      </c>
      <c r="V89" t="s">
        <v>121</v>
      </c>
      <c r="W89" t="s">
        <v>121</v>
      </c>
      <c r="X89" t="s">
        <v>121</v>
      </c>
      <c r="Y89" t="s">
        <v>121</v>
      </c>
      <c r="Z89">
        <v>55</v>
      </c>
      <c r="AA89">
        <v>1100</v>
      </c>
      <c r="AB89" t="s">
        <v>121</v>
      </c>
      <c r="AC89" t="s">
        <v>121</v>
      </c>
      <c r="AM89">
        <v>45000</v>
      </c>
      <c r="AQ89" t="s">
        <v>107</v>
      </c>
      <c r="AR89" t="s">
        <v>113</v>
      </c>
      <c r="AS89" t="s">
        <v>122</v>
      </c>
      <c r="AT89">
        <v>3900</v>
      </c>
      <c r="AU89">
        <v>2700</v>
      </c>
      <c r="AV89">
        <v>20000</v>
      </c>
      <c r="AW89">
        <v>0</v>
      </c>
      <c r="AX89" t="s">
        <v>109</v>
      </c>
      <c r="AY89">
        <v>260</v>
      </c>
      <c r="AZ89">
        <v>11</v>
      </c>
      <c r="BA89">
        <v>11</v>
      </c>
      <c r="BB89">
        <v>44</v>
      </c>
      <c r="BC89">
        <v>20000</v>
      </c>
      <c r="BD89">
        <v>1200</v>
      </c>
      <c r="BE89">
        <v>300</v>
      </c>
      <c r="BH89" t="s">
        <v>107</v>
      </c>
      <c r="BI89" t="s">
        <v>107</v>
      </c>
      <c r="BJ89" t="s">
        <v>130</v>
      </c>
      <c r="BK89" t="s">
        <v>130</v>
      </c>
      <c r="BP89" t="s">
        <v>131</v>
      </c>
      <c r="BQ89" t="s">
        <v>131</v>
      </c>
      <c r="BR89" t="s">
        <v>131</v>
      </c>
      <c r="BS89" t="s">
        <v>131</v>
      </c>
      <c r="BT89" t="s">
        <v>131</v>
      </c>
      <c r="BU89" t="s">
        <v>131</v>
      </c>
      <c r="BV89">
        <v>269557.55699659279</v>
      </c>
      <c r="BW89" t="s">
        <v>131</v>
      </c>
      <c r="BX89">
        <v>269557.55699659279</v>
      </c>
      <c r="BY89" t="s">
        <v>131</v>
      </c>
      <c r="BZ89" t="s">
        <v>131</v>
      </c>
      <c r="CA89" t="s">
        <v>131</v>
      </c>
      <c r="CB89" t="s">
        <v>131</v>
      </c>
      <c r="CC89" t="s">
        <v>131</v>
      </c>
      <c r="CD89" t="s">
        <v>131</v>
      </c>
      <c r="CE89" t="s">
        <v>131</v>
      </c>
      <c r="CF89" t="s">
        <v>131</v>
      </c>
      <c r="CG89" t="s">
        <v>131</v>
      </c>
      <c r="CH89">
        <v>1016991.1015477382</v>
      </c>
      <c r="CI89">
        <v>45000</v>
      </c>
      <c r="CJ89">
        <v>971991.10154773819</v>
      </c>
      <c r="CK89" t="s">
        <v>131</v>
      </c>
      <c r="CL89" t="s">
        <v>131</v>
      </c>
      <c r="CM89" t="s">
        <v>131</v>
      </c>
      <c r="CN89" t="s">
        <v>137</v>
      </c>
      <c r="CO89" t="s">
        <v>330</v>
      </c>
      <c r="CP89">
        <v>33635.199999999997</v>
      </c>
      <c r="CR89">
        <v>260</v>
      </c>
      <c r="CS89">
        <v>10</v>
      </c>
      <c r="CT89" t="s">
        <v>140</v>
      </c>
      <c r="CZ89" t="s">
        <v>130</v>
      </c>
      <c r="DA89" t="s">
        <v>130</v>
      </c>
      <c r="DB89">
        <v>260</v>
      </c>
      <c r="DL89" t="s">
        <v>110</v>
      </c>
      <c r="DM89" t="s">
        <v>286</v>
      </c>
      <c r="DN89">
        <v>26156.95</v>
      </c>
      <c r="DO89">
        <v>33334</v>
      </c>
      <c r="DP89">
        <v>260</v>
      </c>
      <c r="DQ89">
        <v>10</v>
      </c>
      <c r="DR89">
        <v>10</v>
      </c>
      <c r="EG89" t="s">
        <v>130</v>
      </c>
      <c r="EH89" t="s">
        <v>130</v>
      </c>
    </row>
    <row r="90" spans="2:138">
      <c r="B90" s="9" t="s">
        <v>859</v>
      </c>
      <c r="C90" t="s">
        <v>581</v>
      </c>
      <c r="E90" t="s">
        <v>105</v>
      </c>
      <c r="F90" s="17">
        <v>30103</v>
      </c>
      <c r="H90">
        <v>1</v>
      </c>
      <c r="K90" t="s">
        <v>107</v>
      </c>
      <c r="P90">
        <v>3</v>
      </c>
      <c r="Q90">
        <v>2</v>
      </c>
      <c r="R90">
        <v>1</v>
      </c>
      <c r="T90">
        <v>500</v>
      </c>
      <c r="U90" t="s">
        <v>121</v>
      </c>
      <c r="V90" t="s">
        <v>121</v>
      </c>
      <c r="W90">
        <v>10</v>
      </c>
      <c r="X90">
        <v>500000</v>
      </c>
      <c r="Y90">
        <v>15</v>
      </c>
      <c r="Z90">
        <v>60</v>
      </c>
      <c r="AA90">
        <v>1000</v>
      </c>
      <c r="AB90" t="s">
        <v>121</v>
      </c>
      <c r="AC90" t="s">
        <v>121</v>
      </c>
      <c r="AQ90" t="s">
        <v>107</v>
      </c>
      <c r="AS90" t="s">
        <v>108</v>
      </c>
      <c r="AT90">
        <v>10000</v>
      </c>
      <c r="AU90">
        <v>2000</v>
      </c>
      <c r="AV90">
        <v>30000</v>
      </c>
      <c r="AW90">
        <v>0</v>
      </c>
      <c r="AY90">
        <v>4000</v>
      </c>
      <c r="AZ90">
        <v>26</v>
      </c>
      <c r="BA90">
        <v>26</v>
      </c>
      <c r="BB90">
        <v>36</v>
      </c>
      <c r="BC90">
        <v>30000</v>
      </c>
      <c r="BD90">
        <v>8000</v>
      </c>
      <c r="BE90">
        <v>4000</v>
      </c>
      <c r="BF90" t="s">
        <v>879</v>
      </c>
      <c r="BG90" t="s">
        <v>879</v>
      </c>
      <c r="BH90" t="s">
        <v>879</v>
      </c>
      <c r="BI90" t="s">
        <v>879</v>
      </c>
      <c r="BJ90" t="s">
        <v>130</v>
      </c>
      <c r="BK90" t="s">
        <v>879</v>
      </c>
      <c r="BL90" t="s">
        <v>879</v>
      </c>
      <c r="BM90" t="s">
        <v>879</v>
      </c>
      <c r="BN90" t="s">
        <v>879</v>
      </c>
      <c r="BO90" t="s">
        <v>879</v>
      </c>
      <c r="BP90" t="s">
        <v>131</v>
      </c>
      <c r="BQ90" t="s">
        <v>131</v>
      </c>
      <c r="BR90" t="s">
        <v>131</v>
      </c>
      <c r="BS90" t="s">
        <v>131</v>
      </c>
      <c r="BT90" t="s">
        <v>131</v>
      </c>
      <c r="BU90" t="s">
        <v>131</v>
      </c>
      <c r="BV90" t="s">
        <v>131</v>
      </c>
      <c r="BW90" t="s">
        <v>131</v>
      </c>
      <c r="BX90" t="s">
        <v>131</v>
      </c>
      <c r="BY90" t="s">
        <v>131</v>
      </c>
      <c r="BZ90" t="s">
        <v>131</v>
      </c>
      <c r="CA90" t="s">
        <v>131</v>
      </c>
      <c r="CB90">
        <v>225598.19036784652</v>
      </c>
      <c r="CC90" t="s">
        <v>131</v>
      </c>
      <c r="CD90">
        <v>225598.19036784652</v>
      </c>
      <c r="CE90">
        <v>701182.05785280175</v>
      </c>
      <c r="CF90" t="s">
        <v>131</v>
      </c>
      <c r="CG90">
        <v>701182.05785280175</v>
      </c>
      <c r="CH90">
        <v>707985.04068675311</v>
      </c>
      <c r="CI90" t="s">
        <v>131</v>
      </c>
      <c r="CJ90">
        <v>707985.04068675311</v>
      </c>
      <c r="CK90" t="s">
        <v>131</v>
      </c>
      <c r="CL90" t="s">
        <v>131</v>
      </c>
      <c r="CM90" t="s">
        <v>131</v>
      </c>
      <c r="CN90" t="s">
        <v>110</v>
      </c>
      <c r="CO90" t="s">
        <v>286</v>
      </c>
      <c r="CP90">
        <v>488975.15</v>
      </c>
      <c r="CQ90">
        <v>701182</v>
      </c>
      <c r="CR90">
        <v>3227.25</v>
      </c>
      <c r="CS90">
        <v>15</v>
      </c>
      <c r="CT90">
        <v>15</v>
      </c>
      <c r="CU90" t="s">
        <v>144</v>
      </c>
      <c r="CV90" t="s">
        <v>560</v>
      </c>
      <c r="CW90">
        <v>225598.2</v>
      </c>
      <c r="CY90">
        <v>164.25</v>
      </c>
      <c r="CZ90">
        <v>15</v>
      </c>
      <c r="DA90">
        <v>15</v>
      </c>
      <c r="DB90">
        <v>3391.5</v>
      </c>
      <c r="DL90" t="s">
        <v>135</v>
      </c>
      <c r="DM90" t="s">
        <v>286</v>
      </c>
      <c r="DN90">
        <v>488975.15</v>
      </c>
      <c r="DO90">
        <v>701182</v>
      </c>
      <c r="DP90">
        <v>3227.25</v>
      </c>
      <c r="DQ90">
        <v>15</v>
      </c>
      <c r="DR90">
        <v>15</v>
      </c>
      <c r="EB90" t="s">
        <v>146</v>
      </c>
      <c r="EC90" t="s">
        <v>291</v>
      </c>
      <c r="ED90">
        <v>362281.15</v>
      </c>
      <c r="EE90">
        <v>701182</v>
      </c>
      <c r="EF90">
        <v>3333</v>
      </c>
      <c r="EG90">
        <v>15</v>
      </c>
      <c r="EH90">
        <v>15</v>
      </c>
    </row>
    <row r="91" spans="2:138">
      <c r="B91" s="9" t="s">
        <v>944</v>
      </c>
      <c r="C91" t="s">
        <v>917</v>
      </c>
      <c r="E91" t="s">
        <v>117</v>
      </c>
      <c r="F91" s="17">
        <v>35947</v>
      </c>
      <c r="G91">
        <v>1</v>
      </c>
      <c r="K91" t="s">
        <v>106</v>
      </c>
      <c r="N91">
        <v>1</v>
      </c>
      <c r="O91">
        <v>2</v>
      </c>
      <c r="P91">
        <v>3</v>
      </c>
      <c r="T91" t="s">
        <v>121</v>
      </c>
      <c r="U91" t="s">
        <v>121</v>
      </c>
      <c r="V91" t="s">
        <v>121</v>
      </c>
      <c r="W91" t="s">
        <v>121</v>
      </c>
      <c r="X91" t="s">
        <v>121</v>
      </c>
      <c r="Y91" t="s">
        <v>121</v>
      </c>
      <c r="Z91" t="s">
        <v>121</v>
      </c>
      <c r="AA91" t="s">
        <v>121</v>
      </c>
      <c r="AB91" t="s">
        <v>121</v>
      </c>
      <c r="AC91" t="s">
        <v>121</v>
      </c>
      <c r="AQ91" t="s">
        <v>107</v>
      </c>
      <c r="AS91" t="s">
        <v>918</v>
      </c>
      <c r="AT91">
        <v>4000</v>
      </c>
      <c r="AU91">
        <v>1500</v>
      </c>
      <c r="AV91">
        <v>20000</v>
      </c>
      <c r="AW91">
        <v>0</v>
      </c>
      <c r="AY91">
        <v>500</v>
      </c>
      <c r="AZ91">
        <v>42</v>
      </c>
      <c r="BB91">
        <v>20</v>
      </c>
      <c r="BC91">
        <v>20000</v>
      </c>
      <c r="BD91">
        <v>2500</v>
      </c>
      <c r="BE91">
        <v>625</v>
      </c>
      <c r="BF91" t="s">
        <v>879</v>
      </c>
      <c r="BG91" t="s">
        <v>879</v>
      </c>
      <c r="BH91" t="s">
        <v>879</v>
      </c>
      <c r="BI91" t="s">
        <v>879</v>
      </c>
      <c r="BJ91" t="s">
        <v>130</v>
      </c>
      <c r="BK91" t="s">
        <v>130</v>
      </c>
      <c r="BL91" t="s">
        <v>879</v>
      </c>
      <c r="BM91" t="s">
        <v>130</v>
      </c>
      <c r="BN91" t="s">
        <v>130</v>
      </c>
      <c r="BO91" t="s">
        <v>130</v>
      </c>
      <c r="BP91" t="s">
        <v>131</v>
      </c>
      <c r="BQ91" t="s">
        <v>131</v>
      </c>
      <c r="BR91" t="s">
        <v>131</v>
      </c>
      <c r="BS91" t="s">
        <v>131</v>
      </c>
      <c r="BT91" t="s">
        <v>131</v>
      </c>
      <c r="BU91" t="s">
        <v>131</v>
      </c>
      <c r="BV91">
        <v>194198.64277588489</v>
      </c>
      <c r="BW91" t="s">
        <v>131</v>
      </c>
      <c r="BX91">
        <v>194198.64277588489</v>
      </c>
      <c r="BY91">
        <v>194198.64277588489</v>
      </c>
      <c r="BZ91" t="s">
        <v>131</v>
      </c>
      <c r="CA91">
        <v>194198.64277588489</v>
      </c>
      <c r="CB91">
        <v>194198.64277588489</v>
      </c>
      <c r="CC91" t="s">
        <v>131</v>
      </c>
      <c r="CD91">
        <v>194198.64277588489</v>
      </c>
      <c r="CE91" t="s">
        <v>131</v>
      </c>
      <c r="CF91" t="s">
        <v>131</v>
      </c>
      <c r="CG91" t="s">
        <v>131</v>
      </c>
      <c r="CH91" t="s">
        <v>131</v>
      </c>
      <c r="CI91" t="s">
        <v>131</v>
      </c>
      <c r="CJ91" t="s">
        <v>131</v>
      </c>
      <c r="CK91" t="s">
        <v>131</v>
      </c>
      <c r="CL91" t="s">
        <v>131</v>
      </c>
      <c r="CM91" t="s">
        <v>131</v>
      </c>
      <c r="CN91" t="s">
        <v>137</v>
      </c>
      <c r="CO91" t="s">
        <v>330</v>
      </c>
      <c r="CP91">
        <v>65485.35</v>
      </c>
      <c r="CR91">
        <v>144.69999999999999</v>
      </c>
      <c r="CS91">
        <v>25</v>
      </c>
      <c r="CT91" t="s">
        <v>140</v>
      </c>
      <c r="CU91" t="s">
        <v>876</v>
      </c>
      <c r="CV91" t="s">
        <v>552</v>
      </c>
      <c r="CW91">
        <v>55485</v>
      </c>
      <c r="CY91">
        <v>45.5</v>
      </c>
      <c r="CZ91">
        <v>25</v>
      </c>
      <c r="DA91" t="s">
        <v>140</v>
      </c>
      <c r="DB91">
        <v>190.2</v>
      </c>
      <c r="DL91" t="s">
        <v>919</v>
      </c>
      <c r="DM91" t="s">
        <v>330</v>
      </c>
      <c r="DN91">
        <v>55485.35</v>
      </c>
      <c r="DP91">
        <v>122.6</v>
      </c>
      <c r="DQ91">
        <v>25</v>
      </c>
      <c r="DR91" t="s">
        <v>140</v>
      </c>
      <c r="EG91" t="s">
        <v>130</v>
      </c>
      <c r="EH91" t="s">
        <v>130</v>
      </c>
    </row>
    <row r="92" spans="2:138">
      <c r="B92" s="9" t="s">
        <v>945</v>
      </c>
      <c r="C92" t="s">
        <v>920</v>
      </c>
      <c r="E92" t="s">
        <v>105</v>
      </c>
      <c r="F92" s="17">
        <v>30536</v>
      </c>
      <c r="G92">
        <v>1</v>
      </c>
      <c r="K92" t="s">
        <v>107</v>
      </c>
      <c r="N92">
        <v>3</v>
      </c>
      <c r="P92">
        <v>1</v>
      </c>
      <c r="R92">
        <v>2</v>
      </c>
      <c r="T92" t="s">
        <v>121</v>
      </c>
      <c r="U92" t="s">
        <v>121</v>
      </c>
      <c r="V92" t="s">
        <v>121</v>
      </c>
      <c r="W92" t="s">
        <v>121</v>
      </c>
      <c r="X92">
        <v>300000</v>
      </c>
      <c r="Y92">
        <v>15</v>
      </c>
      <c r="Z92" t="s">
        <v>121</v>
      </c>
      <c r="AA92" t="s">
        <v>121</v>
      </c>
      <c r="AB92" t="s">
        <v>121</v>
      </c>
      <c r="AC92" t="s">
        <v>121</v>
      </c>
      <c r="AQ92" t="s">
        <v>107</v>
      </c>
      <c r="AS92" t="s">
        <v>108</v>
      </c>
      <c r="AT92">
        <v>3000</v>
      </c>
      <c r="AU92">
        <v>1000</v>
      </c>
      <c r="AV92">
        <v>30000</v>
      </c>
      <c r="AW92">
        <v>0</v>
      </c>
      <c r="AY92">
        <v>625</v>
      </c>
      <c r="AZ92">
        <v>27</v>
      </c>
      <c r="BA92">
        <v>27</v>
      </c>
      <c r="BB92">
        <v>35</v>
      </c>
      <c r="BC92">
        <v>30000</v>
      </c>
      <c r="BD92">
        <v>2000</v>
      </c>
      <c r="BE92">
        <v>1000</v>
      </c>
      <c r="BF92" t="s">
        <v>879</v>
      </c>
      <c r="BG92" t="s">
        <v>879</v>
      </c>
      <c r="BH92" t="s">
        <v>879</v>
      </c>
      <c r="BI92" t="s">
        <v>879</v>
      </c>
      <c r="BJ92" t="s">
        <v>130</v>
      </c>
      <c r="BK92" t="s">
        <v>130</v>
      </c>
      <c r="BL92" t="s">
        <v>879</v>
      </c>
      <c r="BM92" t="s">
        <v>130</v>
      </c>
      <c r="BN92" t="s">
        <v>130</v>
      </c>
      <c r="BO92" t="s">
        <v>879</v>
      </c>
      <c r="BP92" t="s">
        <v>131</v>
      </c>
      <c r="BQ92" t="s">
        <v>131</v>
      </c>
      <c r="BR92" t="s">
        <v>131</v>
      </c>
      <c r="BS92" t="s">
        <v>131</v>
      </c>
      <c r="BT92" t="s">
        <v>131</v>
      </c>
      <c r="BU92" t="s">
        <v>131</v>
      </c>
      <c r="BV92">
        <v>162799.09518392326</v>
      </c>
      <c r="BW92" t="s">
        <v>131</v>
      </c>
      <c r="BX92">
        <v>162799.09518392326</v>
      </c>
      <c r="BY92" t="s">
        <v>131</v>
      </c>
      <c r="BZ92" t="s">
        <v>131</v>
      </c>
      <c r="CA92" t="s">
        <v>131</v>
      </c>
      <c r="CB92">
        <v>162799.09518392326</v>
      </c>
      <c r="CC92" t="s">
        <v>131</v>
      </c>
      <c r="CD92">
        <v>162799.09518392326</v>
      </c>
      <c r="CE92">
        <v>420709.23471168103</v>
      </c>
      <c r="CF92" t="s">
        <v>131</v>
      </c>
      <c r="CG92">
        <v>420709.23471168103</v>
      </c>
      <c r="CH92" t="s">
        <v>131</v>
      </c>
      <c r="CI92" t="s">
        <v>131</v>
      </c>
      <c r="CJ92" t="s">
        <v>131</v>
      </c>
      <c r="CK92" t="s">
        <v>131</v>
      </c>
      <c r="CL92" t="s">
        <v>131</v>
      </c>
      <c r="CM92" t="s">
        <v>131</v>
      </c>
      <c r="CN92" t="s">
        <v>110</v>
      </c>
      <c r="CO92" t="s">
        <v>286</v>
      </c>
      <c r="CP92">
        <v>83060.600000000006</v>
      </c>
      <c r="CQ92">
        <v>119108</v>
      </c>
      <c r="CR92">
        <v>548.20000000000005</v>
      </c>
      <c r="CS92">
        <v>15</v>
      </c>
      <c r="CT92">
        <v>15</v>
      </c>
      <c r="CU92" t="s">
        <v>143</v>
      </c>
      <c r="CV92" t="s">
        <v>560</v>
      </c>
      <c r="CW92">
        <v>113959.35</v>
      </c>
      <c r="CY92">
        <v>76.8</v>
      </c>
      <c r="CZ92">
        <v>15</v>
      </c>
      <c r="DA92">
        <v>15</v>
      </c>
      <c r="DB92">
        <v>625</v>
      </c>
      <c r="DL92" t="s">
        <v>919</v>
      </c>
      <c r="DM92" t="s">
        <v>330</v>
      </c>
      <c r="DN92">
        <v>46514.05</v>
      </c>
      <c r="DP92">
        <v>149.30000000000001</v>
      </c>
      <c r="DQ92">
        <v>25</v>
      </c>
      <c r="DR92" t="s">
        <v>140</v>
      </c>
      <c r="EG92" t="s">
        <v>130</v>
      </c>
      <c r="EH92" t="s">
        <v>130</v>
      </c>
    </row>
    <row r="93" spans="2:138">
      <c r="B93" s="9" t="s">
        <v>323</v>
      </c>
      <c r="C93" t="s">
        <v>921</v>
      </c>
      <c r="E93" t="s">
        <v>105</v>
      </c>
      <c r="F93" s="17">
        <v>29342</v>
      </c>
      <c r="G93">
        <v>1</v>
      </c>
      <c r="K93" t="s">
        <v>106</v>
      </c>
      <c r="N93">
        <v>3</v>
      </c>
      <c r="P93">
        <v>2</v>
      </c>
      <c r="R93">
        <v>1</v>
      </c>
      <c r="T93" t="s">
        <v>121</v>
      </c>
      <c r="U93" t="s">
        <v>121</v>
      </c>
      <c r="V93" t="s">
        <v>121</v>
      </c>
      <c r="W93" t="s">
        <v>121</v>
      </c>
      <c r="X93">
        <v>250000</v>
      </c>
      <c r="Y93">
        <v>20</v>
      </c>
      <c r="Z93" t="s">
        <v>121</v>
      </c>
      <c r="AA93" t="s">
        <v>121</v>
      </c>
      <c r="AB93" t="s">
        <v>121</v>
      </c>
      <c r="AC93" t="s">
        <v>121</v>
      </c>
      <c r="AF93">
        <v>50000</v>
      </c>
      <c r="AH93">
        <v>50000</v>
      </c>
      <c r="AQ93" t="s">
        <v>107</v>
      </c>
      <c r="AS93" t="s">
        <v>918</v>
      </c>
      <c r="AT93">
        <v>6000</v>
      </c>
      <c r="AU93">
        <v>1900</v>
      </c>
      <c r="AV93">
        <v>30000</v>
      </c>
      <c r="AW93">
        <v>0</v>
      </c>
      <c r="AZ93">
        <v>24</v>
      </c>
      <c r="BA93">
        <v>24</v>
      </c>
      <c r="BB93">
        <v>38</v>
      </c>
      <c r="BC93">
        <v>30000</v>
      </c>
      <c r="BD93">
        <v>4100</v>
      </c>
      <c r="BE93">
        <v>1025</v>
      </c>
      <c r="BF93" t="s">
        <v>879</v>
      </c>
      <c r="BG93" t="s">
        <v>879</v>
      </c>
      <c r="BH93" t="s">
        <v>879</v>
      </c>
      <c r="BI93" t="s">
        <v>879</v>
      </c>
      <c r="BJ93" t="s">
        <v>130</v>
      </c>
      <c r="BK93" t="s">
        <v>130</v>
      </c>
      <c r="BL93" t="s">
        <v>879</v>
      </c>
      <c r="BM93" t="s">
        <v>130</v>
      </c>
      <c r="BN93" t="s">
        <v>130</v>
      </c>
      <c r="BO93" t="s">
        <v>879</v>
      </c>
      <c r="BP93" t="s">
        <v>131</v>
      </c>
      <c r="BQ93" t="s">
        <v>131</v>
      </c>
      <c r="BR93" t="s">
        <v>131</v>
      </c>
      <c r="BS93" t="s">
        <v>131</v>
      </c>
      <c r="BT93" t="s">
        <v>131</v>
      </c>
      <c r="BU93" t="s">
        <v>131</v>
      </c>
      <c r="BV93">
        <v>219318.28084945417</v>
      </c>
      <c r="BW93">
        <v>50000</v>
      </c>
      <c r="BX93">
        <v>169318.28084945417</v>
      </c>
      <c r="BY93" t="s">
        <v>131</v>
      </c>
      <c r="BZ93" t="s">
        <v>131</v>
      </c>
      <c r="CA93" t="s">
        <v>131</v>
      </c>
      <c r="CB93">
        <v>219318.28084945417</v>
      </c>
      <c r="CC93">
        <v>50000</v>
      </c>
      <c r="CD93">
        <v>169318.28084945417</v>
      </c>
      <c r="CE93">
        <v>392422.94777914014</v>
      </c>
      <c r="CF93" t="s">
        <v>131</v>
      </c>
      <c r="CG93">
        <v>392422.94777914014</v>
      </c>
      <c r="CH93" t="s">
        <v>131</v>
      </c>
      <c r="CI93" t="s">
        <v>131</v>
      </c>
      <c r="CJ93" t="s">
        <v>131</v>
      </c>
      <c r="CK93" t="s">
        <v>131</v>
      </c>
      <c r="CL93" t="s">
        <v>131</v>
      </c>
      <c r="CM93" t="s">
        <v>131</v>
      </c>
      <c r="CN93" t="s">
        <v>110</v>
      </c>
      <c r="CO93" t="s">
        <v>286</v>
      </c>
      <c r="CP93">
        <v>194839.05</v>
      </c>
      <c r="CQ93">
        <v>313720</v>
      </c>
      <c r="CR93">
        <v>968.35</v>
      </c>
      <c r="CS93">
        <v>20</v>
      </c>
      <c r="CT93">
        <v>20</v>
      </c>
      <c r="CU93" t="s">
        <v>143</v>
      </c>
      <c r="CV93" t="s">
        <v>560</v>
      </c>
      <c r="CW93">
        <v>118522.8</v>
      </c>
      <c r="CY93">
        <v>56.65</v>
      </c>
      <c r="CZ93">
        <v>20</v>
      </c>
      <c r="DA93">
        <v>20</v>
      </c>
      <c r="DB93">
        <v>1025</v>
      </c>
      <c r="DL93" t="s">
        <v>110</v>
      </c>
      <c r="DM93" t="s">
        <v>286</v>
      </c>
      <c r="DN93">
        <v>206237.4</v>
      </c>
      <c r="DO93">
        <v>332073</v>
      </c>
      <c r="DP93">
        <v>1025</v>
      </c>
      <c r="DQ93">
        <v>20</v>
      </c>
      <c r="DR93">
        <v>20</v>
      </c>
      <c r="EB93" t="s">
        <v>111</v>
      </c>
      <c r="EC93" t="s">
        <v>291</v>
      </c>
      <c r="ED93">
        <v>132772</v>
      </c>
      <c r="EE93">
        <v>310832</v>
      </c>
      <c r="EF93">
        <v>1025</v>
      </c>
      <c r="EG93">
        <v>20</v>
      </c>
      <c r="EH93">
        <v>20</v>
      </c>
    </row>
    <row r="94" spans="2:138">
      <c r="B94" s="9" t="s">
        <v>270</v>
      </c>
      <c r="C94" t="s">
        <v>142</v>
      </c>
      <c r="E94" t="s">
        <v>117</v>
      </c>
      <c r="F94" s="17">
        <v>23675</v>
      </c>
      <c r="H94">
        <v>1</v>
      </c>
      <c r="I94">
        <v>1</v>
      </c>
      <c r="K94" t="s">
        <v>107</v>
      </c>
      <c r="Q94">
        <v>3</v>
      </c>
      <c r="R94">
        <v>2</v>
      </c>
      <c r="S94">
        <v>1</v>
      </c>
      <c r="T94" t="s">
        <v>121</v>
      </c>
      <c r="U94" t="s">
        <v>121</v>
      </c>
      <c r="V94" t="s">
        <v>121</v>
      </c>
      <c r="W94" t="s">
        <v>121</v>
      </c>
      <c r="X94">
        <v>28000</v>
      </c>
      <c r="Y94">
        <v>10</v>
      </c>
      <c r="Z94">
        <v>62</v>
      </c>
      <c r="AA94">
        <v>1400</v>
      </c>
      <c r="AB94">
        <v>13</v>
      </c>
      <c r="AC94">
        <v>60000</v>
      </c>
      <c r="AI94">
        <v>33000</v>
      </c>
      <c r="AM94">
        <v>25000</v>
      </c>
      <c r="AQ94" t="s">
        <v>107</v>
      </c>
      <c r="AS94" t="s">
        <v>108</v>
      </c>
      <c r="AT94">
        <v>6300</v>
      </c>
      <c r="AU94">
        <v>4500</v>
      </c>
      <c r="AV94">
        <v>32000</v>
      </c>
      <c r="AW94">
        <v>0</v>
      </c>
      <c r="AX94" t="s">
        <v>109</v>
      </c>
      <c r="AY94">
        <v>600</v>
      </c>
      <c r="BB94">
        <v>54</v>
      </c>
      <c r="BC94">
        <v>32000</v>
      </c>
      <c r="BD94">
        <v>1800</v>
      </c>
      <c r="BE94">
        <v>900</v>
      </c>
      <c r="BF94" t="s">
        <v>130</v>
      </c>
      <c r="BG94" t="s">
        <v>130</v>
      </c>
      <c r="BH94" t="s">
        <v>130</v>
      </c>
      <c r="BI94" t="s">
        <v>130</v>
      </c>
      <c r="BJ94" t="s">
        <v>130</v>
      </c>
      <c r="BK94" t="s">
        <v>130</v>
      </c>
      <c r="BL94" t="s">
        <v>130</v>
      </c>
      <c r="BM94" t="s">
        <v>130</v>
      </c>
      <c r="BN94" t="s">
        <v>130</v>
      </c>
      <c r="BO94" t="s">
        <v>130</v>
      </c>
      <c r="BP94" t="s">
        <v>131</v>
      </c>
      <c r="BQ94" t="s">
        <v>131</v>
      </c>
      <c r="BR94" t="s">
        <v>131</v>
      </c>
      <c r="BS94" t="s">
        <v>131</v>
      </c>
      <c r="BT94" t="s">
        <v>131</v>
      </c>
      <c r="BU94" t="s">
        <v>131</v>
      </c>
      <c r="BV94" t="s">
        <v>131</v>
      </c>
      <c r="BW94" t="s">
        <v>131</v>
      </c>
      <c r="BX94" t="s">
        <v>131</v>
      </c>
      <c r="BY94" t="s">
        <v>131</v>
      </c>
      <c r="BZ94" t="s">
        <v>131</v>
      </c>
      <c r="CA94" t="s">
        <v>131</v>
      </c>
      <c r="CB94" t="s">
        <v>131</v>
      </c>
      <c r="CC94" t="s">
        <v>131</v>
      </c>
      <c r="CD94" t="s">
        <v>131</v>
      </c>
      <c r="CE94">
        <v>35080.455587625758</v>
      </c>
      <c r="CF94">
        <v>33000</v>
      </c>
      <c r="CG94">
        <v>2080.4555876257582</v>
      </c>
      <c r="CH94">
        <v>884315.9433473933</v>
      </c>
      <c r="CI94">
        <v>25000</v>
      </c>
      <c r="CJ94">
        <v>859315.9433473933</v>
      </c>
      <c r="CK94">
        <v>68690.324259169298</v>
      </c>
      <c r="CL94" t="s">
        <v>131</v>
      </c>
      <c r="CM94">
        <v>68690.324259169298</v>
      </c>
      <c r="CN94" t="s">
        <v>129</v>
      </c>
      <c r="CO94" t="s">
        <v>576</v>
      </c>
      <c r="CP94">
        <v>32154.35</v>
      </c>
      <c r="CR94">
        <v>600</v>
      </c>
      <c r="CS94">
        <v>5</v>
      </c>
      <c r="CT94">
        <v>46</v>
      </c>
      <c r="CZ94" t="s">
        <v>130</v>
      </c>
      <c r="DA94" t="s">
        <v>130</v>
      </c>
      <c r="DB94">
        <v>600</v>
      </c>
      <c r="DQ94" t="s">
        <v>130</v>
      </c>
      <c r="DR94" t="s">
        <v>130</v>
      </c>
      <c r="EG94" t="s">
        <v>130</v>
      </c>
      <c r="EH94" t="s">
        <v>130</v>
      </c>
    </row>
    <row r="95" spans="2:138">
      <c r="B95" s="9" t="s">
        <v>946</v>
      </c>
      <c r="C95" t="s">
        <v>142</v>
      </c>
      <c r="E95" t="s">
        <v>105</v>
      </c>
      <c r="F95" s="17">
        <v>31271</v>
      </c>
      <c r="I95">
        <v>1</v>
      </c>
      <c r="J95">
        <v>1</v>
      </c>
      <c r="K95" t="s">
        <v>106</v>
      </c>
      <c r="M95">
        <v>2</v>
      </c>
      <c r="S95">
        <v>1</v>
      </c>
      <c r="T95" t="s">
        <v>121</v>
      </c>
      <c r="U95" t="s">
        <v>121</v>
      </c>
      <c r="V95" t="s">
        <v>121</v>
      </c>
      <c r="W95" t="s">
        <v>121</v>
      </c>
      <c r="X95" t="s">
        <v>121</v>
      </c>
      <c r="Y95" t="s">
        <v>121</v>
      </c>
      <c r="Z95" t="s">
        <v>121</v>
      </c>
      <c r="AA95" t="s">
        <v>121</v>
      </c>
      <c r="AB95">
        <v>6</v>
      </c>
      <c r="AC95">
        <v>50000</v>
      </c>
      <c r="AP95">
        <v>8000</v>
      </c>
      <c r="AQ95" t="s">
        <v>107</v>
      </c>
      <c r="AS95" t="s">
        <v>108</v>
      </c>
      <c r="AT95">
        <v>5800</v>
      </c>
      <c r="AU95">
        <v>3500</v>
      </c>
      <c r="AV95">
        <v>25000</v>
      </c>
      <c r="AW95">
        <v>0</v>
      </c>
      <c r="AX95" t="s">
        <v>109</v>
      </c>
      <c r="AY95">
        <v>900</v>
      </c>
      <c r="AZ95">
        <v>13</v>
      </c>
      <c r="BB95">
        <v>33</v>
      </c>
      <c r="BC95">
        <v>25000</v>
      </c>
      <c r="BD95">
        <v>2300</v>
      </c>
      <c r="BE95">
        <v>1150</v>
      </c>
      <c r="BJ95" t="s">
        <v>130</v>
      </c>
      <c r="BK95" t="s">
        <v>130</v>
      </c>
      <c r="BM95" t="s">
        <v>130</v>
      </c>
      <c r="BN95" t="s">
        <v>130</v>
      </c>
      <c r="BP95" t="s">
        <v>131</v>
      </c>
      <c r="BQ95" t="s">
        <v>131</v>
      </c>
      <c r="BR95" t="s">
        <v>131</v>
      </c>
      <c r="BS95">
        <v>1799868.2129374759</v>
      </c>
      <c r="BT95" t="s">
        <v>131</v>
      </c>
      <c r="BU95">
        <v>1799868.2129374759</v>
      </c>
      <c r="BV95" t="s">
        <v>131</v>
      </c>
      <c r="BW95" t="s">
        <v>131</v>
      </c>
      <c r="BX95" t="s">
        <v>131</v>
      </c>
      <c r="BY95" t="s">
        <v>131</v>
      </c>
      <c r="BZ95" t="s">
        <v>131</v>
      </c>
      <c r="CA95" t="s">
        <v>131</v>
      </c>
      <c r="CB95" t="s">
        <v>131</v>
      </c>
      <c r="CC95" t="s">
        <v>131</v>
      </c>
      <c r="CD95" t="s">
        <v>131</v>
      </c>
      <c r="CE95" t="s">
        <v>131</v>
      </c>
      <c r="CF95" t="s">
        <v>131</v>
      </c>
      <c r="CG95" t="s">
        <v>131</v>
      </c>
      <c r="CH95" t="s">
        <v>131</v>
      </c>
      <c r="CI95" t="s">
        <v>131</v>
      </c>
      <c r="CJ95" t="s">
        <v>131</v>
      </c>
      <c r="CK95">
        <v>67026.934299688059</v>
      </c>
      <c r="CL95">
        <v>8000</v>
      </c>
      <c r="CM95">
        <v>59026.934299688059</v>
      </c>
      <c r="CN95" t="s">
        <v>110</v>
      </c>
      <c r="CO95" t="s">
        <v>286</v>
      </c>
      <c r="CP95">
        <v>45146</v>
      </c>
      <c r="CQ95">
        <v>57532.79</v>
      </c>
      <c r="CR95">
        <v>447.85</v>
      </c>
      <c r="CS95">
        <v>10</v>
      </c>
      <c r="CT95">
        <v>10</v>
      </c>
      <c r="CU95" t="s">
        <v>143</v>
      </c>
      <c r="CV95" t="s">
        <v>560</v>
      </c>
      <c r="CW95">
        <v>499999</v>
      </c>
      <c r="CY95">
        <v>116</v>
      </c>
      <c r="CZ95">
        <v>10</v>
      </c>
      <c r="DA95">
        <v>10</v>
      </c>
      <c r="DB95">
        <v>563.85</v>
      </c>
      <c r="DL95" t="s">
        <v>132</v>
      </c>
      <c r="DM95" t="s">
        <v>332</v>
      </c>
      <c r="DN95">
        <v>400000</v>
      </c>
      <c r="DP95">
        <v>20.5</v>
      </c>
      <c r="DQ95">
        <v>5</v>
      </c>
      <c r="DR95">
        <v>5</v>
      </c>
      <c r="EB95" t="s">
        <v>115</v>
      </c>
      <c r="EC95" t="s">
        <v>333</v>
      </c>
      <c r="ED95">
        <v>499999</v>
      </c>
      <c r="EF95">
        <v>30.1</v>
      </c>
      <c r="EG95">
        <v>10</v>
      </c>
      <c r="EH95">
        <v>10</v>
      </c>
    </row>
    <row r="96" spans="2:138">
      <c r="B96" s="9" t="s">
        <v>947</v>
      </c>
      <c r="C96" t="s">
        <v>184</v>
      </c>
      <c r="E96" t="s">
        <v>105</v>
      </c>
      <c r="F96" s="17">
        <v>31199</v>
      </c>
      <c r="I96">
        <v>1</v>
      </c>
      <c r="K96" t="s">
        <v>106</v>
      </c>
      <c r="O96">
        <v>3</v>
      </c>
      <c r="P96">
        <v>2</v>
      </c>
      <c r="S96">
        <v>1</v>
      </c>
      <c r="T96" t="s">
        <v>121</v>
      </c>
      <c r="U96" t="s">
        <v>121</v>
      </c>
      <c r="V96" t="s">
        <v>121</v>
      </c>
      <c r="W96">
        <v>15</v>
      </c>
      <c r="X96" t="s">
        <v>121</v>
      </c>
      <c r="Y96" t="s">
        <v>121</v>
      </c>
      <c r="Z96" t="s">
        <v>121</v>
      </c>
      <c r="AA96" t="s">
        <v>121</v>
      </c>
      <c r="AB96">
        <v>5</v>
      </c>
      <c r="AC96">
        <v>500000</v>
      </c>
      <c r="AQ96" t="s">
        <v>107</v>
      </c>
      <c r="AS96" t="s">
        <v>108</v>
      </c>
      <c r="AT96">
        <v>6000</v>
      </c>
      <c r="AU96">
        <v>2500</v>
      </c>
      <c r="AV96">
        <v>56000</v>
      </c>
      <c r="AW96">
        <v>0</v>
      </c>
      <c r="AZ96">
        <v>29</v>
      </c>
      <c r="BA96">
        <v>29</v>
      </c>
      <c r="BB96">
        <v>33</v>
      </c>
      <c r="BC96">
        <v>56000</v>
      </c>
      <c r="BD96">
        <v>3500</v>
      </c>
      <c r="BE96">
        <v>1750</v>
      </c>
      <c r="BJ96" t="s">
        <v>130</v>
      </c>
      <c r="BK96" t="s">
        <v>130</v>
      </c>
      <c r="BL96" t="s">
        <v>107</v>
      </c>
      <c r="BM96" t="s">
        <v>130</v>
      </c>
      <c r="BN96" t="s">
        <v>130</v>
      </c>
      <c r="BP96" t="s">
        <v>131</v>
      </c>
      <c r="BQ96" t="s">
        <v>131</v>
      </c>
      <c r="BR96" t="s">
        <v>131</v>
      </c>
      <c r="BS96" t="s">
        <v>131</v>
      </c>
      <c r="BT96" t="s">
        <v>131</v>
      </c>
      <c r="BU96" t="s">
        <v>131</v>
      </c>
      <c r="BV96" t="s">
        <v>131</v>
      </c>
      <c r="BW96" t="s">
        <v>131</v>
      </c>
      <c r="BX96" t="s">
        <v>131</v>
      </c>
      <c r="BY96">
        <v>256997.73795980812</v>
      </c>
      <c r="BZ96" t="s">
        <v>131</v>
      </c>
      <c r="CA96">
        <v>256997.73795980812</v>
      </c>
      <c r="CB96">
        <v>256997.73795980812</v>
      </c>
      <c r="CC96" t="s">
        <v>131</v>
      </c>
      <c r="CD96">
        <v>256997.73795980812</v>
      </c>
      <c r="CE96" t="s">
        <v>131</v>
      </c>
      <c r="CF96" t="s">
        <v>131</v>
      </c>
      <c r="CG96" t="s">
        <v>131</v>
      </c>
      <c r="CH96" t="s">
        <v>131</v>
      </c>
      <c r="CI96" t="s">
        <v>131</v>
      </c>
      <c r="CJ96" t="s">
        <v>131</v>
      </c>
      <c r="CK96">
        <v>685551.48401720938</v>
      </c>
      <c r="CL96" t="s">
        <v>131</v>
      </c>
      <c r="CM96">
        <v>685551.48401720938</v>
      </c>
      <c r="CN96" t="s">
        <v>110</v>
      </c>
      <c r="CO96" t="s">
        <v>286</v>
      </c>
      <c r="CP96">
        <v>176179.45</v>
      </c>
      <c r="CQ96">
        <v>224517</v>
      </c>
      <c r="CR96">
        <v>1747.7</v>
      </c>
      <c r="CS96">
        <v>10</v>
      </c>
      <c r="CT96">
        <v>10</v>
      </c>
      <c r="CU96" t="s">
        <v>143</v>
      </c>
      <c r="CV96" t="s">
        <v>560</v>
      </c>
      <c r="CW96">
        <v>10000</v>
      </c>
      <c r="CY96">
        <v>2.2999999999999998</v>
      </c>
      <c r="CZ96">
        <v>10</v>
      </c>
      <c r="DA96">
        <v>10</v>
      </c>
      <c r="DB96">
        <v>1750</v>
      </c>
      <c r="DL96" t="s">
        <v>137</v>
      </c>
      <c r="DM96" t="s">
        <v>330</v>
      </c>
      <c r="DN96">
        <v>73427.95</v>
      </c>
      <c r="DP96">
        <v>221</v>
      </c>
      <c r="DQ96">
        <v>25</v>
      </c>
      <c r="DR96" t="s">
        <v>140</v>
      </c>
      <c r="EG96" t="s">
        <v>130</v>
      </c>
      <c r="EH96" t="s">
        <v>130</v>
      </c>
    </row>
    <row r="97" spans="2:138">
      <c r="B97" s="9" t="s">
        <v>860</v>
      </c>
      <c r="C97" t="s">
        <v>142</v>
      </c>
      <c r="E97" t="s">
        <v>117</v>
      </c>
      <c r="F97" s="17">
        <v>27028</v>
      </c>
      <c r="I97">
        <v>1</v>
      </c>
      <c r="K97" t="s">
        <v>107</v>
      </c>
      <c r="M97">
        <v>3</v>
      </c>
      <c r="N97">
        <v>1</v>
      </c>
      <c r="Q97">
        <v>2</v>
      </c>
      <c r="T97" t="s">
        <v>121</v>
      </c>
      <c r="U97" t="s">
        <v>121</v>
      </c>
      <c r="V97" t="s">
        <v>121</v>
      </c>
      <c r="W97" t="s">
        <v>121</v>
      </c>
      <c r="X97" t="s">
        <v>121</v>
      </c>
      <c r="Y97" t="s">
        <v>121</v>
      </c>
      <c r="Z97">
        <v>65</v>
      </c>
      <c r="AA97">
        <v>820</v>
      </c>
      <c r="AB97" t="s">
        <v>121</v>
      </c>
      <c r="AC97" t="s">
        <v>121</v>
      </c>
      <c r="AE97">
        <v>200000</v>
      </c>
      <c r="AQ97" t="s">
        <v>107</v>
      </c>
      <c r="AR97" t="s">
        <v>113</v>
      </c>
      <c r="AS97" t="s">
        <v>108</v>
      </c>
      <c r="AT97">
        <v>7300</v>
      </c>
      <c r="AU97">
        <v>4900</v>
      </c>
      <c r="AV97">
        <v>33000</v>
      </c>
      <c r="AW97">
        <v>0</v>
      </c>
      <c r="AX97" t="s">
        <v>109</v>
      </c>
      <c r="AY97">
        <v>800</v>
      </c>
      <c r="AZ97">
        <v>20</v>
      </c>
      <c r="BA97">
        <v>20</v>
      </c>
      <c r="BB97">
        <v>45</v>
      </c>
      <c r="BC97">
        <v>33000</v>
      </c>
      <c r="BD97">
        <v>2400</v>
      </c>
      <c r="BE97">
        <v>1200</v>
      </c>
      <c r="BJ97" t="s">
        <v>130</v>
      </c>
      <c r="BL97" t="s">
        <v>107</v>
      </c>
      <c r="BP97" t="s">
        <v>131</v>
      </c>
      <c r="BQ97" t="s">
        <v>131</v>
      </c>
      <c r="BR97" t="s">
        <v>131</v>
      </c>
      <c r="BS97">
        <v>1304473.962781087</v>
      </c>
      <c r="BT97">
        <v>200000</v>
      </c>
      <c r="BU97">
        <v>1104473.962781087</v>
      </c>
      <c r="BV97">
        <v>407715.56640122394</v>
      </c>
      <c r="BW97" t="s">
        <v>131</v>
      </c>
      <c r="BX97">
        <v>407715.56640122394</v>
      </c>
      <c r="BY97" t="s">
        <v>131</v>
      </c>
      <c r="BZ97" t="s">
        <v>131</v>
      </c>
      <c r="CA97" t="s">
        <v>131</v>
      </c>
      <c r="CB97" t="s">
        <v>131</v>
      </c>
      <c r="CC97" t="s">
        <v>131</v>
      </c>
      <c r="CD97" t="s">
        <v>131</v>
      </c>
      <c r="CE97" t="s">
        <v>131</v>
      </c>
      <c r="CF97" t="s">
        <v>131</v>
      </c>
      <c r="CG97" t="s">
        <v>131</v>
      </c>
      <c r="CH97">
        <v>432218.24040563789</v>
      </c>
      <c r="CI97" t="s">
        <v>131</v>
      </c>
      <c r="CJ97">
        <v>432218.24040563789</v>
      </c>
      <c r="CK97" t="s">
        <v>131</v>
      </c>
      <c r="CL97" t="s">
        <v>131</v>
      </c>
      <c r="CM97" t="s">
        <v>131</v>
      </c>
      <c r="CN97" t="s">
        <v>111</v>
      </c>
      <c r="CO97" t="s">
        <v>291</v>
      </c>
      <c r="CP97">
        <v>47852</v>
      </c>
      <c r="CQ97">
        <v>112026</v>
      </c>
      <c r="CR97">
        <v>377.05</v>
      </c>
      <c r="CS97">
        <v>20</v>
      </c>
      <c r="CT97">
        <v>20</v>
      </c>
      <c r="CU97" t="s">
        <v>143</v>
      </c>
      <c r="CV97" t="s">
        <v>560</v>
      </c>
      <c r="CW97">
        <v>285400.90000000002</v>
      </c>
      <c r="CY97">
        <v>422.95</v>
      </c>
      <c r="CZ97">
        <v>20</v>
      </c>
      <c r="DA97">
        <v>20</v>
      </c>
      <c r="DB97">
        <v>800</v>
      </c>
      <c r="DL97" t="s">
        <v>137</v>
      </c>
      <c r="DM97" t="s">
        <v>330</v>
      </c>
      <c r="DN97">
        <v>126182.95</v>
      </c>
      <c r="DP97">
        <v>800</v>
      </c>
      <c r="DQ97">
        <v>20</v>
      </c>
      <c r="DR97">
        <v>20</v>
      </c>
      <c r="EG97" t="s">
        <v>130</v>
      </c>
      <c r="EH97" t="s">
        <v>130</v>
      </c>
    </row>
    <row r="98" spans="2:138">
      <c r="B98" s="9" t="s">
        <v>861</v>
      </c>
      <c r="C98" t="s">
        <v>185</v>
      </c>
      <c r="E98" t="s">
        <v>105</v>
      </c>
      <c r="F98" s="17">
        <v>31199</v>
      </c>
      <c r="I98">
        <v>1</v>
      </c>
      <c r="K98" t="s">
        <v>106</v>
      </c>
      <c r="N98">
        <v>2</v>
      </c>
      <c r="P98">
        <v>1</v>
      </c>
      <c r="S98">
        <v>3</v>
      </c>
      <c r="T98" t="s">
        <v>121</v>
      </c>
      <c r="U98" t="s">
        <v>121</v>
      </c>
      <c r="V98" t="s">
        <v>121</v>
      </c>
      <c r="W98">
        <v>15</v>
      </c>
      <c r="X98" t="s">
        <v>121</v>
      </c>
      <c r="Y98" t="s">
        <v>121</v>
      </c>
      <c r="Z98" t="s">
        <v>121</v>
      </c>
      <c r="AA98" t="s">
        <v>121</v>
      </c>
      <c r="AB98">
        <v>5</v>
      </c>
      <c r="AC98">
        <v>500000</v>
      </c>
      <c r="AQ98" t="s">
        <v>107</v>
      </c>
      <c r="AS98" t="s">
        <v>108</v>
      </c>
      <c r="AT98">
        <v>12000</v>
      </c>
      <c r="AU98">
        <v>2500</v>
      </c>
      <c r="AV98">
        <v>28000</v>
      </c>
      <c r="AW98">
        <v>0</v>
      </c>
      <c r="AY98">
        <v>2500</v>
      </c>
      <c r="AZ98">
        <v>29</v>
      </c>
      <c r="BA98">
        <v>29</v>
      </c>
      <c r="BB98">
        <v>33</v>
      </c>
      <c r="BC98">
        <v>28000</v>
      </c>
      <c r="BD98">
        <v>9500</v>
      </c>
      <c r="BE98">
        <v>4750</v>
      </c>
      <c r="BF98" t="s">
        <v>107</v>
      </c>
      <c r="BG98" t="s">
        <v>107</v>
      </c>
      <c r="BH98" t="s">
        <v>107</v>
      </c>
      <c r="BJ98" t="s">
        <v>130</v>
      </c>
      <c r="BK98" t="s">
        <v>130</v>
      </c>
      <c r="BM98" t="s">
        <v>130</v>
      </c>
      <c r="BN98" t="s">
        <v>130</v>
      </c>
      <c r="BP98" t="s">
        <v>131</v>
      </c>
      <c r="BQ98" t="s">
        <v>131</v>
      </c>
      <c r="BR98" t="s">
        <v>131</v>
      </c>
      <c r="BS98" t="s">
        <v>131</v>
      </c>
      <c r="BT98" t="s">
        <v>131</v>
      </c>
      <c r="BU98" t="s">
        <v>131</v>
      </c>
      <c r="BV98">
        <v>256997.73795980812</v>
      </c>
      <c r="BW98" t="s">
        <v>131</v>
      </c>
      <c r="BX98">
        <v>256997.73795980812</v>
      </c>
      <c r="BY98" t="s">
        <v>131</v>
      </c>
      <c r="BZ98" t="s">
        <v>131</v>
      </c>
      <c r="CA98" t="s">
        <v>131</v>
      </c>
      <c r="CB98">
        <v>256997.73795980812</v>
      </c>
      <c r="CC98" t="s">
        <v>131</v>
      </c>
      <c r="CD98">
        <v>256997.73795980812</v>
      </c>
      <c r="CE98" t="s">
        <v>131</v>
      </c>
      <c r="CF98" t="s">
        <v>131</v>
      </c>
      <c r="CG98" t="s">
        <v>131</v>
      </c>
      <c r="CH98" t="s">
        <v>131</v>
      </c>
      <c r="CI98" t="s">
        <v>131</v>
      </c>
      <c r="CJ98" t="s">
        <v>131</v>
      </c>
      <c r="CK98">
        <v>685551.48401720938</v>
      </c>
      <c r="CL98" t="s">
        <v>131</v>
      </c>
      <c r="CM98">
        <v>685551.48401720938</v>
      </c>
      <c r="CN98" t="s">
        <v>110</v>
      </c>
      <c r="CO98" t="s">
        <v>286</v>
      </c>
      <c r="CP98">
        <v>247807.45</v>
      </c>
      <c r="CQ98">
        <v>315798</v>
      </c>
      <c r="CR98">
        <v>2458.25</v>
      </c>
      <c r="CS98">
        <v>10</v>
      </c>
      <c r="CT98">
        <v>10</v>
      </c>
      <c r="CU98" t="s">
        <v>144</v>
      </c>
      <c r="CV98" t="s">
        <v>560</v>
      </c>
      <c r="CW98">
        <v>179898.4</v>
      </c>
      <c r="CY98">
        <v>41.75</v>
      </c>
      <c r="CZ98">
        <v>10</v>
      </c>
      <c r="DA98">
        <v>10</v>
      </c>
      <c r="DB98">
        <v>2500</v>
      </c>
      <c r="DL98" t="s">
        <v>137</v>
      </c>
      <c r="DM98" t="s">
        <v>330</v>
      </c>
      <c r="DN98">
        <v>73427.95</v>
      </c>
      <c r="DP98">
        <v>221</v>
      </c>
      <c r="DQ98">
        <v>25</v>
      </c>
      <c r="DR98" t="s">
        <v>140</v>
      </c>
      <c r="EG98" t="s">
        <v>130</v>
      </c>
      <c r="EH98" t="s">
        <v>130</v>
      </c>
    </row>
    <row r="99" spans="2:138">
      <c r="B99" s="9" t="s">
        <v>862</v>
      </c>
      <c r="C99" t="s">
        <v>186</v>
      </c>
      <c r="E99" t="s">
        <v>117</v>
      </c>
      <c r="F99" s="17">
        <v>30468</v>
      </c>
      <c r="H99">
        <v>1</v>
      </c>
      <c r="J99">
        <v>1</v>
      </c>
      <c r="K99" t="s">
        <v>106</v>
      </c>
      <c r="N99">
        <v>2</v>
      </c>
      <c r="P99">
        <v>1</v>
      </c>
      <c r="Q99">
        <v>3</v>
      </c>
      <c r="T99" t="s">
        <v>121</v>
      </c>
      <c r="U99" t="s">
        <v>121</v>
      </c>
      <c r="V99" t="s">
        <v>121</v>
      </c>
      <c r="W99">
        <v>15</v>
      </c>
      <c r="X99" t="s">
        <v>121</v>
      </c>
      <c r="Y99" t="s">
        <v>121</v>
      </c>
      <c r="Z99">
        <v>60</v>
      </c>
      <c r="AA99">
        <v>1000</v>
      </c>
      <c r="AB99" t="s">
        <v>121</v>
      </c>
      <c r="AC99" t="s">
        <v>121</v>
      </c>
      <c r="AQ99" t="s">
        <v>107</v>
      </c>
      <c r="AS99" t="s">
        <v>108</v>
      </c>
      <c r="AT99">
        <v>8000</v>
      </c>
      <c r="AU99">
        <v>3000</v>
      </c>
      <c r="AV99">
        <v>40000</v>
      </c>
      <c r="AW99">
        <v>0</v>
      </c>
      <c r="AY99">
        <v>1000</v>
      </c>
      <c r="AZ99" t="s">
        <v>582</v>
      </c>
      <c r="BA99" t="s">
        <v>582</v>
      </c>
      <c r="BB99">
        <v>35</v>
      </c>
      <c r="BC99">
        <v>40000</v>
      </c>
      <c r="BD99">
        <v>5000</v>
      </c>
      <c r="BE99">
        <v>2500</v>
      </c>
      <c r="BJ99" t="s">
        <v>130</v>
      </c>
      <c r="BL99" t="s">
        <v>107</v>
      </c>
      <c r="BP99" t="s">
        <v>131</v>
      </c>
      <c r="BQ99" t="s">
        <v>131</v>
      </c>
      <c r="BR99" t="s">
        <v>131</v>
      </c>
      <c r="BS99" t="s">
        <v>131</v>
      </c>
      <c r="BT99" t="s">
        <v>131</v>
      </c>
      <c r="BU99" t="s">
        <v>131</v>
      </c>
      <c r="BV99">
        <v>288397.28555176978</v>
      </c>
      <c r="BW99" t="s">
        <v>131</v>
      </c>
      <c r="BX99">
        <v>288397.28555176978</v>
      </c>
      <c r="BY99" t="s">
        <v>131</v>
      </c>
      <c r="BZ99" t="s">
        <v>131</v>
      </c>
      <c r="CA99" t="s">
        <v>131</v>
      </c>
      <c r="CB99">
        <v>288397.28555176978</v>
      </c>
      <c r="CC99" t="s">
        <v>131</v>
      </c>
      <c r="CD99">
        <v>288397.28555176978</v>
      </c>
      <c r="CE99" t="s">
        <v>131</v>
      </c>
      <c r="CF99" t="s">
        <v>131</v>
      </c>
      <c r="CG99" t="s">
        <v>131</v>
      </c>
      <c r="CH99">
        <v>707985.04068675311</v>
      </c>
      <c r="CI99" t="s">
        <v>131</v>
      </c>
      <c r="CJ99">
        <v>707985.04068675311</v>
      </c>
      <c r="CK99" t="s">
        <v>131</v>
      </c>
      <c r="CL99" t="s">
        <v>131</v>
      </c>
      <c r="CM99" t="s">
        <v>131</v>
      </c>
      <c r="CN99" t="s">
        <v>111</v>
      </c>
      <c r="CO99" t="s">
        <v>291</v>
      </c>
      <c r="CP99">
        <v>130617</v>
      </c>
      <c r="CQ99">
        <v>384345</v>
      </c>
      <c r="CR99">
        <v>920.85</v>
      </c>
      <c r="CS99">
        <v>25</v>
      </c>
      <c r="CT99">
        <v>25</v>
      </c>
      <c r="CU99" t="s">
        <v>144</v>
      </c>
      <c r="CV99" t="s">
        <v>560</v>
      </c>
      <c r="CW99">
        <v>201878.1</v>
      </c>
      <c r="CY99">
        <v>79.150000000000006</v>
      </c>
      <c r="CZ99">
        <v>25</v>
      </c>
      <c r="DA99">
        <v>25</v>
      </c>
      <c r="DB99">
        <v>1000</v>
      </c>
      <c r="DL99" t="s">
        <v>137</v>
      </c>
      <c r="DM99" t="s">
        <v>330</v>
      </c>
      <c r="DN99">
        <v>82399.199999999997</v>
      </c>
      <c r="DP99">
        <v>285.95</v>
      </c>
      <c r="DQ99">
        <v>25</v>
      </c>
      <c r="DR99" t="s">
        <v>140</v>
      </c>
      <c r="EG99" t="s">
        <v>130</v>
      </c>
      <c r="EH99" t="s">
        <v>130</v>
      </c>
    </row>
    <row r="100" spans="2:138">
      <c r="B100" s="9" t="s">
        <v>863</v>
      </c>
      <c r="C100" t="s">
        <v>187</v>
      </c>
      <c r="E100" t="s">
        <v>117</v>
      </c>
      <c r="F100" s="17">
        <v>30468</v>
      </c>
      <c r="H100">
        <v>1</v>
      </c>
      <c r="J100">
        <v>1</v>
      </c>
      <c r="K100" t="s">
        <v>106</v>
      </c>
      <c r="N100">
        <v>3</v>
      </c>
      <c r="P100">
        <v>2</v>
      </c>
      <c r="Q100">
        <v>1</v>
      </c>
      <c r="T100" t="s">
        <v>121</v>
      </c>
      <c r="U100" t="s">
        <v>121</v>
      </c>
      <c r="V100" t="s">
        <v>121</v>
      </c>
      <c r="W100">
        <v>15</v>
      </c>
      <c r="X100" t="s">
        <v>121</v>
      </c>
      <c r="Y100" t="s">
        <v>121</v>
      </c>
      <c r="Z100">
        <v>60</v>
      </c>
      <c r="AA100">
        <v>1000</v>
      </c>
      <c r="AB100" t="s">
        <v>121</v>
      </c>
      <c r="AC100" t="s">
        <v>121</v>
      </c>
      <c r="AQ100" t="s">
        <v>107</v>
      </c>
      <c r="AS100" t="s">
        <v>108</v>
      </c>
      <c r="AT100">
        <v>8000</v>
      </c>
      <c r="AU100">
        <v>3000</v>
      </c>
      <c r="AV100">
        <v>30000</v>
      </c>
      <c r="AW100">
        <v>0</v>
      </c>
      <c r="AY100">
        <v>1000</v>
      </c>
      <c r="AZ100" t="s">
        <v>583</v>
      </c>
      <c r="BA100" t="s">
        <v>583</v>
      </c>
      <c r="BB100">
        <v>35</v>
      </c>
      <c r="BC100">
        <v>30000</v>
      </c>
      <c r="BD100">
        <v>5000</v>
      </c>
      <c r="BE100">
        <v>2500</v>
      </c>
      <c r="BF100" t="s">
        <v>879</v>
      </c>
      <c r="BG100" t="s">
        <v>879</v>
      </c>
      <c r="BH100" t="s">
        <v>879</v>
      </c>
      <c r="BI100" t="s">
        <v>879</v>
      </c>
      <c r="BJ100" t="s">
        <v>130</v>
      </c>
      <c r="BK100" t="s">
        <v>879</v>
      </c>
      <c r="BL100" t="s">
        <v>879</v>
      </c>
      <c r="BM100" t="s">
        <v>879</v>
      </c>
      <c r="BN100" t="s">
        <v>879</v>
      </c>
      <c r="BO100" t="s">
        <v>879</v>
      </c>
      <c r="BP100" t="s">
        <v>131</v>
      </c>
      <c r="BQ100" t="s">
        <v>131</v>
      </c>
      <c r="BR100" t="s">
        <v>131</v>
      </c>
      <c r="BS100" t="s">
        <v>131</v>
      </c>
      <c r="BT100" t="s">
        <v>131</v>
      </c>
      <c r="BU100" t="s">
        <v>131</v>
      </c>
      <c r="BV100">
        <v>288397.28555176978</v>
      </c>
      <c r="BW100" t="s">
        <v>131</v>
      </c>
      <c r="BX100">
        <v>288397.28555176978</v>
      </c>
      <c r="BY100" t="s">
        <v>131</v>
      </c>
      <c r="BZ100" t="s">
        <v>131</v>
      </c>
      <c r="CA100" t="s">
        <v>131</v>
      </c>
      <c r="CB100">
        <v>288397.28555176978</v>
      </c>
      <c r="CC100" t="s">
        <v>131</v>
      </c>
      <c r="CD100">
        <v>288397.28555176978</v>
      </c>
      <c r="CE100" t="s">
        <v>131</v>
      </c>
      <c r="CF100" t="s">
        <v>131</v>
      </c>
      <c r="CG100" t="s">
        <v>131</v>
      </c>
      <c r="CH100">
        <v>707985.04068675311</v>
      </c>
      <c r="CI100" t="s">
        <v>131</v>
      </c>
      <c r="CJ100">
        <v>707985.04068675311</v>
      </c>
      <c r="CK100" t="s">
        <v>131</v>
      </c>
      <c r="CL100" t="s">
        <v>131</v>
      </c>
      <c r="CM100" t="s">
        <v>131</v>
      </c>
      <c r="CN100" t="s">
        <v>125</v>
      </c>
      <c r="CO100" t="s">
        <v>329</v>
      </c>
      <c r="CP100">
        <v>1279.92</v>
      </c>
      <c r="CQ100">
        <v>460771</v>
      </c>
      <c r="CR100">
        <v>1000</v>
      </c>
      <c r="CS100">
        <v>20</v>
      </c>
      <c r="CT100">
        <v>55</v>
      </c>
      <c r="CZ100" t="s">
        <v>130</v>
      </c>
      <c r="DA100" t="s">
        <v>130</v>
      </c>
      <c r="DB100">
        <v>1000</v>
      </c>
      <c r="DL100" t="s">
        <v>110</v>
      </c>
      <c r="DM100" t="s">
        <v>286</v>
      </c>
      <c r="DN100">
        <v>254452.95</v>
      </c>
      <c r="DO100">
        <v>459083</v>
      </c>
      <c r="DP100">
        <v>1000</v>
      </c>
      <c r="DQ100">
        <v>25</v>
      </c>
      <c r="DR100">
        <v>25</v>
      </c>
      <c r="EB100" t="s">
        <v>111</v>
      </c>
      <c r="EC100" t="s">
        <v>291</v>
      </c>
      <c r="ED100">
        <v>141843.95000000001</v>
      </c>
      <c r="EE100">
        <v>417382</v>
      </c>
      <c r="EF100">
        <v>1000</v>
      </c>
      <c r="EG100">
        <v>25</v>
      </c>
      <c r="EH100">
        <v>25</v>
      </c>
    </row>
    <row r="101" spans="2:138">
      <c r="B101" s="9" t="s">
        <v>864</v>
      </c>
      <c r="C101" t="s">
        <v>188</v>
      </c>
      <c r="E101" t="s">
        <v>105</v>
      </c>
      <c r="F101" s="17">
        <v>29007</v>
      </c>
      <c r="G101">
        <v>1</v>
      </c>
      <c r="K101" t="s">
        <v>107</v>
      </c>
      <c r="M101">
        <v>3</v>
      </c>
      <c r="N101">
        <v>2</v>
      </c>
      <c r="O101">
        <v>1</v>
      </c>
      <c r="T101" t="s">
        <v>121</v>
      </c>
      <c r="U101" t="s">
        <v>121</v>
      </c>
      <c r="V101" t="s">
        <v>121</v>
      </c>
      <c r="W101" t="s">
        <v>121</v>
      </c>
      <c r="X101" t="s">
        <v>121</v>
      </c>
      <c r="Y101" t="s">
        <v>121</v>
      </c>
      <c r="Z101" t="s">
        <v>121</v>
      </c>
      <c r="AA101" t="s">
        <v>121</v>
      </c>
      <c r="AB101" t="s">
        <v>121</v>
      </c>
      <c r="AC101" t="s">
        <v>121</v>
      </c>
      <c r="AQ101" t="s">
        <v>107</v>
      </c>
      <c r="AS101" t="s">
        <v>108</v>
      </c>
      <c r="AT101">
        <v>5000</v>
      </c>
      <c r="AU101">
        <v>2000</v>
      </c>
      <c r="AV101">
        <v>30000</v>
      </c>
      <c r="AW101">
        <v>0</v>
      </c>
      <c r="AY101">
        <v>500</v>
      </c>
      <c r="BB101">
        <v>39</v>
      </c>
      <c r="BC101">
        <v>30000</v>
      </c>
      <c r="BD101">
        <v>3000</v>
      </c>
      <c r="BE101">
        <v>1500</v>
      </c>
      <c r="BF101" t="s">
        <v>879</v>
      </c>
      <c r="BG101" t="s">
        <v>879</v>
      </c>
      <c r="BH101" t="s">
        <v>879</v>
      </c>
      <c r="BI101" t="s">
        <v>879</v>
      </c>
      <c r="BJ101" t="s">
        <v>130</v>
      </c>
      <c r="BK101" t="s">
        <v>130</v>
      </c>
      <c r="BL101" t="s">
        <v>130</v>
      </c>
      <c r="BM101" t="s">
        <v>130</v>
      </c>
      <c r="BN101" t="s">
        <v>130</v>
      </c>
      <c r="BO101" t="s">
        <v>130</v>
      </c>
      <c r="BP101" t="s">
        <v>131</v>
      </c>
      <c r="BQ101" t="s">
        <v>131</v>
      </c>
      <c r="BR101" t="s">
        <v>131</v>
      </c>
      <c r="BS101">
        <v>815289.76832700521</v>
      </c>
      <c r="BT101" t="s">
        <v>131</v>
      </c>
      <c r="BU101">
        <v>815289.76832700521</v>
      </c>
      <c r="BV101">
        <v>225598.19036784652</v>
      </c>
      <c r="BW101" t="s">
        <v>131</v>
      </c>
      <c r="BX101">
        <v>225598.19036784652</v>
      </c>
      <c r="BY101">
        <v>225598.19036784652</v>
      </c>
      <c r="BZ101" t="s">
        <v>131</v>
      </c>
      <c r="CA101">
        <v>225598.19036784652</v>
      </c>
      <c r="CB101" t="s">
        <v>131</v>
      </c>
      <c r="CC101" t="s">
        <v>131</v>
      </c>
      <c r="CD101" t="s">
        <v>131</v>
      </c>
      <c r="CE101" t="s">
        <v>131</v>
      </c>
      <c r="CF101" t="s">
        <v>131</v>
      </c>
      <c r="CG101" t="s">
        <v>131</v>
      </c>
      <c r="CH101" t="s">
        <v>131</v>
      </c>
      <c r="CI101" t="s">
        <v>131</v>
      </c>
      <c r="CJ101" t="s">
        <v>131</v>
      </c>
      <c r="CK101" t="s">
        <v>131</v>
      </c>
      <c r="CL101" t="s">
        <v>131</v>
      </c>
      <c r="CM101" t="s">
        <v>131</v>
      </c>
      <c r="CN101" t="s">
        <v>137</v>
      </c>
      <c r="CO101" t="s">
        <v>330</v>
      </c>
      <c r="CP101">
        <v>85266.35</v>
      </c>
      <c r="CR101">
        <v>352.15</v>
      </c>
      <c r="CS101">
        <v>20</v>
      </c>
      <c r="CT101" t="s">
        <v>140</v>
      </c>
      <c r="CU101" t="s">
        <v>189</v>
      </c>
      <c r="CV101" t="s">
        <v>552</v>
      </c>
      <c r="CW101">
        <v>45119</v>
      </c>
      <c r="CY101">
        <v>147.85</v>
      </c>
      <c r="CZ101">
        <v>20</v>
      </c>
      <c r="DA101" t="s">
        <v>140</v>
      </c>
      <c r="DB101">
        <v>500</v>
      </c>
      <c r="DQ101" t="s">
        <v>130</v>
      </c>
      <c r="DR101" t="s">
        <v>130</v>
      </c>
      <c r="EG101" t="s">
        <v>130</v>
      </c>
      <c r="EH101" t="s">
        <v>130</v>
      </c>
    </row>
    <row r="102" spans="2:138">
      <c r="B102" s="9" t="s">
        <v>948</v>
      </c>
      <c r="C102" t="s">
        <v>188</v>
      </c>
      <c r="E102" t="s">
        <v>117</v>
      </c>
      <c r="F102" s="17">
        <v>30103</v>
      </c>
      <c r="H102">
        <v>1</v>
      </c>
      <c r="K102" t="s">
        <v>107</v>
      </c>
      <c r="N102">
        <v>2</v>
      </c>
      <c r="O102">
        <v>1</v>
      </c>
      <c r="R102">
        <v>3</v>
      </c>
      <c r="T102" t="s">
        <v>121</v>
      </c>
      <c r="U102" t="s">
        <v>121</v>
      </c>
      <c r="V102" t="s">
        <v>121</v>
      </c>
      <c r="W102">
        <v>20</v>
      </c>
      <c r="X102">
        <v>500000</v>
      </c>
      <c r="Y102">
        <v>20</v>
      </c>
      <c r="Z102" t="s">
        <v>121</v>
      </c>
      <c r="AA102" t="s">
        <v>121</v>
      </c>
      <c r="AB102" t="s">
        <v>121</v>
      </c>
      <c r="AC102" t="s">
        <v>121</v>
      </c>
      <c r="AQ102" t="s">
        <v>107</v>
      </c>
      <c r="AS102" t="s">
        <v>108</v>
      </c>
      <c r="AT102">
        <v>10000</v>
      </c>
      <c r="AU102">
        <v>3000</v>
      </c>
      <c r="AV102">
        <v>30000</v>
      </c>
      <c r="AW102">
        <v>0</v>
      </c>
      <c r="AY102">
        <v>1500</v>
      </c>
      <c r="BB102">
        <v>36</v>
      </c>
      <c r="BC102">
        <v>30000</v>
      </c>
      <c r="BD102">
        <v>7000</v>
      </c>
      <c r="BE102">
        <v>3500</v>
      </c>
      <c r="BF102" t="s">
        <v>879</v>
      </c>
      <c r="BG102" t="s">
        <v>879</v>
      </c>
      <c r="BH102" t="s">
        <v>879</v>
      </c>
      <c r="BI102" t="s">
        <v>879</v>
      </c>
      <c r="BJ102" t="s">
        <v>130</v>
      </c>
      <c r="BK102" t="s">
        <v>130</v>
      </c>
      <c r="BL102" t="s">
        <v>879</v>
      </c>
      <c r="BM102" t="s">
        <v>130</v>
      </c>
      <c r="BN102" t="s">
        <v>130</v>
      </c>
      <c r="BO102" t="s">
        <v>879</v>
      </c>
      <c r="BP102" t="s">
        <v>131</v>
      </c>
      <c r="BQ102" t="s">
        <v>131</v>
      </c>
      <c r="BR102" t="s">
        <v>131</v>
      </c>
      <c r="BS102" t="s">
        <v>131</v>
      </c>
      <c r="BT102" t="s">
        <v>131</v>
      </c>
      <c r="BU102" t="s">
        <v>131</v>
      </c>
      <c r="BV102">
        <v>288397.28555176978</v>
      </c>
      <c r="BW102" t="s">
        <v>131</v>
      </c>
      <c r="BX102">
        <v>288397.28555176978</v>
      </c>
      <c r="BY102">
        <v>288397.28555176978</v>
      </c>
      <c r="BZ102" t="s">
        <v>131</v>
      </c>
      <c r="CA102">
        <v>288397.28555176978</v>
      </c>
      <c r="CB102" t="s">
        <v>131</v>
      </c>
      <c r="CC102" t="s">
        <v>131</v>
      </c>
      <c r="CD102" t="s">
        <v>131</v>
      </c>
      <c r="CE102">
        <v>784845.89555828029</v>
      </c>
      <c r="CF102" t="s">
        <v>131</v>
      </c>
      <c r="CG102">
        <v>784845.89555828029</v>
      </c>
      <c r="CH102" t="s">
        <v>131</v>
      </c>
      <c r="CI102" t="s">
        <v>131</v>
      </c>
      <c r="CJ102" t="s">
        <v>131</v>
      </c>
      <c r="CK102" t="s">
        <v>131</v>
      </c>
      <c r="CL102" t="s">
        <v>131</v>
      </c>
      <c r="CM102" t="s">
        <v>131</v>
      </c>
      <c r="CN102" t="s">
        <v>137</v>
      </c>
      <c r="CO102" t="s">
        <v>330</v>
      </c>
      <c r="CP102">
        <v>92399.2</v>
      </c>
      <c r="CR102">
        <v>332.65</v>
      </c>
      <c r="CS102">
        <v>25</v>
      </c>
      <c r="CT102" t="s">
        <v>140</v>
      </c>
      <c r="CU102" t="s">
        <v>564</v>
      </c>
      <c r="CV102" t="s">
        <v>552</v>
      </c>
      <c r="CW102">
        <v>82399</v>
      </c>
      <c r="CY102">
        <v>244.95</v>
      </c>
      <c r="CZ102">
        <v>25</v>
      </c>
      <c r="DA102" t="s">
        <v>140</v>
      </c>
      <c r="DB102">
        <v>577.59999999999991</v>
      </c>
      <c r="DQ102" t="s">
        <v>130</v>
      </c>
      <c r="DR102" t="s">
        <v>130</v>
      </c>
      <c r="EG102" t="s">
        <v>130</v>
      </c>
      <c r="EH102" t="s">
        <v>130</v>
      </c>
    </row>
    <row r="103" spans="2:138">
      <c r="B103" s="9" t="s">
        <v>865</v>
      </c>
      <c r="C103" t="s">
        <v>190</v>
      </c>
      <c r="E103" t="s">
        <v>105</v>
      </c>
      <c r="F103" s="17">
        <v>31199</v>
      </c>
      <c r="I103">
        <v>1</v>
      </c>
      <c r="K103" t="s">
        <v>107</v>
      </c>
      <c r="N103">
        <v>1</v>
      </c>
      <c r="O103">
        <v>3</v>
      </c>
      <c r="R103">
        <v>2</v>
      </c>
      <c r="T103" t="s">
        <v>121</v>
      </c>
      <c r="U103" t="s">
        <v>121</v>
      </c>
      <c r="V103" t="s">
        <v>121</v>
      </c>
      <c r="W103">
        <v>15</v>
      </c>
      <c r="X103">
        <v>300000</v>
      </c>
      <c r="Y103">
        <v>15</v>
      </c>
      <c r="Z103" t="s">
        <v>121</v>
      </c>
      <c r="AA103" t="s">
        <v>121</v>
      </c>
      <c r="AB103" t="s">
        <v>121</v>
      </c>
      <c r="AC103" t="s">
        <v>121</v>
      </c>
      <c r="AQ103" t="s">
        <v>107</v>
      </c>
      <c r="AS103" t="s">
        <v>108</v>
      </c>
      <c r="AT103">
        <v>6000</v>
      </c>
      <c r="AU103">
        <v>2500</v>
      </c>
      <c r="AV103">
        <v>30000</v>
      </c>
      <c r="AW103">
        <v>0</v>
      </c>
      <c r="AY103">
        <v>800</v>
      </c>
      <c r="BB103">
        <v>33</v>
      </c>
      <c r="BC103">
        <v>30000</v>
      </c>
      <c r="BD103">
        <v>3500</v>
      </c>
      <c r="BE103">
        <v>1750</v>
      </c>
      <c r="BF103" t="s">
        <v>879</v>
      </c>
      <c r="BG103" t="s">
        <v>879</v>
      </c>
      <c r="BH103" t="s">
        <v>879</v>
      </c>
      <c r="BI103" t="s">
        <v>879</v>
      </c>
      <c r="BJ103" t="s">
        <v>130</v>
      </c>
      <c r="BK103" t="s">
        <v>130</v>
      </c>
      <c r="BL103" t="s">
        <v>879</v>
      </c>
      <c r="BM103" t="s">
        <v>130</v>
      </c>
      <c r="BN103" t="s">
        <v>130</v>
      </c>
      <c r="BO103" t="s">
        <v>879</v>
      </c>
      <c r="BP103" t="s">
        <v>131</v>
      </c>
      <c r="BQ103" t="s">
        <v>131</v>
      </c>
      <c r="BR103" t="s">
        <v>131</v>
      </c>
      <c r="BS103" t="s">
        <v>131</v>
      </c>
      <c r="BT103" t="s">
        <v>131</v>
      </c>
      <c r="BU103" t="s">
        <v>131</v>
      </c>
      <c r="BV103">
        <v>256997.73795980812</v>
      </c>
      <c r="BW103" t="s">
        <v>131</v>
      </c>
      <c r="BX103">
        <v>256997.73795980812</v>
      </c>
      <c r="BY103">
        <v>256997.73795980812</v>
      </c>
      <c r="BZ103" t="s">
        <v>131</v>
      </c>
      <c r="CA103">
        <v>256997.73795980812</v>
      </c>
      <c r="CB103" t="s">
        <v>131</v>
      </c>
      <c r="CC103" t="s">
        <v>131</v>
      </c>
      <c r="CD103" t="s">
        <v>131</v>
      </c>
      <c r="CE103">
        <v>420709.23471168103</v>
      </c>
      <c r="CF103" t="s">
        <v>131</v>
      </c>
      <c r="CG103">
        <v>420709.23471168103</v>
      </c>
      <c r="CH103" t="s">
        <v>131</v>
      </c>
      <c r="CI103" t="s">
        <v>131</v>
      </c>
      <c r="CJ103" t="s">
        <v>131</v>
      </c>
      <c r="CK103" t="s">
        <v>131</v>
      </c>
      <c r="CL103" t="s">
        <v>131</v>
      </c>
      <c r="CM103" t="s">
        <v>131</v>
      </c>
      <c r="CN103" t="s">
        <v>137</v>
      </c>
      <c r="CO103" t="s">
        <v>330</v>
      </c>
      <c r="CP103">
        <v>105948.4</v>
      </c>
      <c r="CQ103">
        <v>151928</v>
      </c>
      <c r="CR103">
        <v>698.2</v>
      </c>
      <c r="CS103">
        <v>15</v>
      </c>
      <c r="CT103">
        <v>15</v>
      </c>
      <c r="CU103" t="s">
        <v>144</v>
      </c>
      <c r="CV103" t="s">
        <v>560</v>
      </c>
      <c r="CW103">
        <v>179898.4</v>
      </c>
      <c r="CY103">
        <v>101.8</v>
      </c>
      <c r="CZ103">
        <v>15</v>
      </c>
      <c r="DA103">
        <v>15</v>
      </c>
      <c r="DB103">
        <v>800</v>
      </c>
      <c r="DL103" t="s">
        <v>137</v>
      </c>
      <c r="DM103" t="s">
        <v>330</v>
      </c>
      <c r="DN103">
        <v>73427.95</v>
      </c>
      <c r="DP103">
        <v>221</v>
      </c>
      <c r="DQ103">
        <v>25</v>
      </c>
      <c r="DR103" t="s">
        <v>140</v>
      </c>
      <c r="EG103" t="s">
        <v>130</v>
      </c>
      <c r="EH103" t="s">
        <v>130</v>
      </c>
    </row>
    <row r="104" spans="2:138">
      <c r="B104" s="9" t="s">
        <v>866</v>
      </c>
      <c r="C104" t="s">
        <v>142</v>
      </c>
      <c r="E104" t="s">
        <v>105</v>
      </c>
      <c r="F104" s="17">
        <v>33158</v>
      </c>
      <c r="J104">
        <v>1</v>
      </c>
      <c r="K104" t="s">
        <v>107</v>
      </c>
      <c r="L104">
        <v>3</v>
      </c>
      <c r="O104">
        <v>2</v>
      </c>
      <c r="Q104">
        <v>1</v>
      </c>
      <c r="T104" t="s">
        <v>121</v>
      </c>
      <c r="U104" t="s">
        <v>121</v>
      </c>
      <c r="V104">
        <v>2000</v>
      </c>
      <c r="W104">
        <v>10</v>
      </c>
      <c r="X104" t="s">
        <v>121</v>
      </c>
      <c r="Y104" t="s">
        <v>121</v>
      </c>
      <c r="Z104">
        <v>50</v>
      </c>
      <c r="AA104">
        <v>680</v>
      </c>
      <c r="AB104" t="s">
        <v>121</v>
      </c>
      <c r="AC104" t="s">
        <v>121</v>
      </c>
      <c r="AD104">
        <v>75000</v>
      </c>
      <c r="AQ104" t="s">
        <v>107</v>
      </c>
      <c r="AS104" t="s">
        <v>108</v>
      </c>
      <c r="AT104">
        <v>5900</v>
      </c>
      <c r="AU104">
        <v>3500</v>
      </c>
      <c r="AV104">
        <v>35000</v>
      </c>
      <c r="AW104">
        <v>0</v>
      </c>
      <c r="AX104" t="s">
        <v>109</v>
      </c>
      <c r="AY104">
        <v>680</v>
      </c>
      <c r="AZ104">
        <v>25</v>
      </c>
      <c r="BB104">
        <v>28</v>
      </c>
      <c r="BC104">
        <v>35000</v>
      </c>
      <c r="BD104">
        <v>2400</v>
      </c>
      <c r="BE104">
        <v>1200</v>
      </c>
      <c r="BI104" t="s">
        <v>107</v>
      </c>
      <c r="BJ104" t="s">
        <v>130</v>
      </c>
      <c r="BK104" t="s">
        <v>130</v>
      </c>
      <c r="BL104" t="s">
        <v>107</v>
      </c>
      <c r="BO104" t="s">
        <v>107</v>
      </c>
      <c r="BP104">
        <v>276182.54088818649</v>
      </c>
      <c r="BQ104">
        <v>75000</v>
      </c>
      <c r="BR104">
        <v>201182.54088818649</v>
      </c>
      <c r="BS104" t="s">
        <v>131</v>
      </c>
      <c r="BT104" t="s">
        <v>131</v>
      </c>
      <c r="BU104" t="s">
        <v>131</v>
      </c>
      <c r="BV104" t="s">
        <v>131</v>
      </c>
      <c r="BW104" t="s">
        <v>131</v>
      </c>
      <c r="BX104" t="s">
        <v>131</v>
      </c>
      <c r="BY104">
        <v>319796.83314373135</v>
      </c>
      <c r="BZ104" t="s">
        <v>131</v>
      </c>
      <c r="CA104">
        <v>319796.83314373135</v>
      </c>
      <c r="CB104" t="s">
        <v>131</v>
      </c>
      <c r="CC104" t="s">
        <v>131</v>
      </c>
      <c r="CD104" t="s">
        <v>131</v>
      </c>
      <c r="CE104" t="s">
        <v>131</v>
      </c>
      <c r="CF104" t="s">
        <v>131</v>
      </c>
      <c r="CG104" t="s">
        <v>131</v>
      </c>
      <c r="CH104">
        <v>804227.50895382091</v>
      </c>
      <c r="CI104" t="s">
        <v>131</v>
      </c>
      <c r="CJ104">
        <v>804227.50895382091</v>
      </c>
      <c r="CK104" t="s">
        <v>131</v>
      </c>
      <c r="CL104" t="s">
        <v>131</v>
      </c>
      <c r="CM104" t="s">
        <v>131</v>
      </c>
      <c r="CN104" t="s">
        <v>128</v>
      </c>
      <c r="CO104" t="s">
        <v>557</v>
      </c>
      <c r="CP104">
        <v>77714.3</v>
      </c>
      <c r="CQ104">
        <v>173993</v>
      </c>
      <c r="CR104">
        <v>680</v>
      </c>
      <c r="CS104">
        <v>15</v>
      </c>
      <c r="CT104">
        <v>20</v>
      </c>
      <c r="CZ104" t="s">
        <v>130</v>
      </c>
      <c r="DA104" t="s">
        <v>130</v>
      </c>
      <c r="DB104">
        <v>680</v>
      </c>
      <c r="DL104" t="s">
        <v>110</v>
      </c>
      <c r="DM104" t="s">
        <v>286</v>
      </c>
      <c r="DN104">
        <v>137651.79999999999</v>
      </c>
      <c r="DO104">
        <v>221640</v>
      </c>
      <c r="DP104">
        <v>680</v>
      </c>
      <c r="DQ104">
        <v>20</v>
      </c>
      <c r="DR104">
        <v>20</v>
      </c>
      <c r="EB104" t="s">
        <v>111</v>
      </c>
      <c r="EC104" t="s">
        <v>291</v>
      </c>
      <c r="ED104">
        <v>93535.1</v>
      </c>
      <c r="EE104">
        <v>237878</v>
      </c>
      <c r="EF104">
        <v>680</v>
      </c>
      <c r="EG104">
        <v>22</v>
      </c>
      <c r="EH104">
        <v>22</v>
      </c>
    </row>
    <row r="105" spans="2:138">
      <c r="B105" s="9" t="s">
        <v>949</v>
      </c>
      <c r="C105" t="s">
        <v>142</v>
      </c>
      <c r="E105" t="s">
        <v>117</v>
      </c>
      <c r="F105" s="17">
        <v>22898</v>
      </c>
      <c r="H105">
        <v>1</v>
      </c>
      <c r="I105">
        <v>1</v>
      </c>
      <c r="J105">
        <v>1</v>
      </c>
      <c r="K105" t="s">
        <v>106</v>
      </c>
      <c r="L105">
        <v>2</v>
      </c>
      <c r="N105">
        <v>1</v>
      </c>
      <c r="R105">
        <v>3</v>
      </c>
      <c r="T105">
        <v>800</v>
      </c>
      <c r="U105">
        <v>0</v>
      </c>
      <c r="V105">
        <v>2000</v>
      </c>
      <c r="W105">
        <v>5</v>
      </c>
      <c r="X105">
        <v>36000</v>
      </c>
      <c r="Y105">
        <v>10</v>
      </c>
      <c r="Z105" t="s">
        <v>121</v>
      </c>
      <c r="AA105" t="s">
        <v>121</v>
      </c>
      <c r="AB105" t="s">
        <v>121</v>
      </c>
      <c r="AC105" t="s">
        <v>121</v>
      </c>
      <c r="AD105">
        <v>150000</v>
      </c>
      <c r="AF105">
        <v>75000</v>
      </c>
      <c r="AJ105">
        <v>50000</v>
      </c>
      <c r="AQ105" t="s">
        <v>107</v>
      </c>
      <c r="AS105" t="s">
        <v>108</v>
      </c>
      <c r="AT105">
        <v>9000</v>
      </c>
      <c r="AU105">
        <v>5600</v>
      </c>
      <c r="AV105">
        <v>40000</v>
      </c>
      <c r="AW105">
        <v>0</v>
      </c>
      <c r="AX105" t="s">
        <v>109</v>
      </c>
      <c r="AZ105">
        <v>10</v>
      </c>
      <c r="BA105">
        <v>10</v>
      </c>
      <c r="BB105">
        <v>56</v>
      </c>
      <c r="BC105">
        <v>40000</v>
      </c>
      <c r="BD105">
        <v>3400</v>
      </c>
      <c r="BE105">
        <v>1700</v>
      </c>
      <c r="BF105" t="s">
        <v>107</v>
      </c>
      <c r="BH105" t="s">
        <v>107</v>
      </c>
      <c r="BJ105" t="s">
        <v>130</v>
      </c>
      <c r="BK105" t="s">
        <v>130</v>
      </c>
      <c r="BL105" t="s">
        <v>130</v>
      </c>
      <c r="BM105" t="s">
        <v>130</v>
      </c>
      <c r="BN105" t="s">
        <v>130</v>
      </c>
      <c r="BO105" t="s">
        <v>130</v>
      </c>
      <c r="BP105">
        <v>185837.46651498511</v>
      </c>
      <c r="BQ105">
        <v>150000</v>
      </c>
      <c r="BR105">
        <v>35837.466514985106</v>
      </c>
      <c r="BS105" t="s">
        <v>131</v>
      </c>
      <c r="BT105" t="s">
        <v>131</v>
      </c>
      <c r="BU105" t="s">
        <v>131</v>
      </c>
      <c r="BV105">
        <v>451674.93302997021</v>
      </c>
      <c r="BW105">
        <v>75000</v>
      </c>
      <c r="BX105">
        <v>376674.93302997021</v>
      </c>
      <c r="BY105" t="s">
        <v>131</v>
      </c>
      <c r="BZ105" t="s">
        <v>131</v>
      </c>
      <c r="CA105" t="s">
        <v>131</v>
      </c>
      <c r="CB105" t="s">
        <v>131</v>
      </c>
      <c r="CC105" t="s">
        <v>131</v>
      </c>
      <c r="CD105" t="s">
        <v>131</v>
      </c>
      <c r="CE105">
        <v>45103.442898375979</v>
      </c>
      <c r="CF105">
        <v>50000</v>
      </c>
      <c r="CG105" t="s">
        <v>148</v>
      </c>
      <c r="CH105" t="s">
        <v>131</v>
      </c>
      <c r="CI105" t="s">
        <v>131</v>
      </c>
      <c r="CJ105" t="s">
        <v>131</v>
      </c>
      <c r="CK105" t="s">
        <v>131</v>
      </c>
      <c r="CL105" t="s">
        <v>131</v>
      </c>
      <c r="CM105" t="s">
        <v>131</v>
      </c>
      <c r="CN105" t="s">
        <v>115</v>
      </c>
      <c r="CO105" t="s">
        <v>333</v>
      </c>
      <c r="CP105">
        <v>7601.1</v>
      </c>
      <c r="CR105">
        <v>5</v>
      </c>
      <c r="CS105">
        <v>10</v>
      </c>
      <c r="CT105">
        <v>10</v>
      </c>
      <c r="CU105" t="s">
        <v>143</v>
      </c>
      <c r="CV105" t="s">
        <v>560</v>
      </c>
      <c r="CW105">
        <v>376674.95</v>
      </c>
      <c r="CY105">
        <v>482.9</v>
      </c>
      <c r="CZ105">
        <v>10</v>
      </c>
      <c r="DA105">
        <v>10</v>
      </c>
      <c r="DB105">
        <v>487.9</v>
      </c>
      <c r="DL105" t="s">
        <v>137</v>
      </c>
      <c r="DM105" t="s">
        <v>330</v>
      </c>
      <c r="DN105">
        <v>107621.4</v>
      </c>
      <c r="DP105">
        <v>1375.4</v>
      </c>
      <c r="DQ105">
        <v>10</v>
      </c>
      <c r="DR105" t="s">
        <v>140</v>
      </c>
      <c r="EG105" t="s">
        <v>130</v>
      </c>
      <c r="EH105" t="s">
        <v>130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E54F-1FD2-4403-B0AC-29B34AAAB459}">
  <dimension ref="A1:M101"/>
  <sheetViews>
    <sheetView workbookViewId="0">
      <selection activeCell="M101" sqref="M2:M101"/>
    </sheetView>
  </sheetViews>
  <sheetFormatPr baseColWidth="10" defaultColWidth="8.83203125" defaultRowHeight="15"/>
  <cols>
    <col min="1" max="1" width="14.5" bestFit="1" customWidth="1"/>
    <col min="2" max="2" width="36.5" bestFit="1" customWidth="1"/>
    <col min="3" max="3" width="15.33203125" bestFit="1" customWidth="1"/>
    <col min="6" max="6" width="26.1640625" bestFit="1" customWidth="1"/>
  </cols>
  <sheetData>
    <row r="1" spans="1:13" ht="16">
      <c r="A1" s="9" t="s">
        <v>280</v>
      </c>
      <c r="B1" s="24"/>
      <c r="C1" s="24"/>
    </row>
    <row r="2" spans="1:13">
      <c r="A2" s="9" t="s">
        <v>276</v>
      </c>
      <c r="B2" t="str">
        <f>VLOOKUP(A2,Sheet5!$A$1:$B$28,2,FALSE)</f>
        <v>RevoSecure</v>
      </c>
      <c r="E2" s="9" t="s">
        <v>282</v>
      </c>
      <c r="F2" t="str">
        <f>VLOOKUP(E2,Sheet5!$A$1:$B$28,2,FALSE)</f>
        <v>Cancer Premium Waiver (GIO)</v>
      </c>
      <c r="H2" s="9" t="s">
        <v>286</v>
      </c>
      <c r="I2" t="str">
        <f>VLOOKUP(H2,Sheet5!$A$1:$B$28,2,FALSE)</f>
        <v>Endowment</v>
      </c>
      <c r="L2" s="9" t="s">
        <v>291</v>
      </c>
      <c r="M2" t="str">
        <f>VLOOKUP(L2,Sheet5!$A$1:$B$28,2,FALSE)</f>
        <v>RevoSave</v>
      </c>
    </row>
    <row r="3" spans="1:13">
      <c r="A3" s="9" t="s">
        <v>330</v>
      </c>
      <c r="B3" t="str">
        <f>VLOOKUP(A3,Sheet5!$A$1:$B$28,2,FALSE)</f>
        <v>VivoLife 350</v>
      </c>
      <c r="E3" s="9" t="s">
        <v>403</v>
      </c>
      <c r="F3" t="str">
        <f>VLOOKUP(E3,Sheet5!$A$1:$B$28,2,FALSE)</f>
        <v>Early Cancer Waiver</v>
      </c>
      <c r="H3" s="9" t="s">
        <v>333</v>
      </c>
      <c r="I3" t="str">
        <f>VLOOKUP(H3,Sheet5!$A$1:$B$28,2,FALSE)</f>
        <v>iTerm</v>
      </c>
      <c r="L3" s="9"/>
      <c r="M3" t="e">
        <f>VLOOKUP(L3,Sheet5!$A$1:$B$28,2,FALSE)</f>
        <v>#N/A</v>
      </c>
    </row>
    <row r="4" spans="1:13">
      <c r="A4" s="9"/>
      <c r="B4" t="e">
        <f>VLOOKUP(A4,Sheet5!$A$1:$B$28,2,FALSE)</f>
        <v>#N/A</v>
      </c>
      <c r="E4" s="9"/>
      <c r="F4" t="e">
        <f>VLOOKUP(E4,Sheet5!$A$1:$B$28,2,FALSE)</f>
        <v>#N/A</v>
      </c>
      <c r="H4" s="9"/>
      <c r="I4" t="e">
        <f>VLOOKUP(H4,Sheet5!$A$1:$B$28,2,FALSE)</f>
        <v>#N/A</v>
      </c>
      <c r="L4" s="9"/>
      <c r="M4" t="e">
        <f>VLOOKUP(L4,Sheet5!$A$1:$B$28,2,FALSE)</f>
        <v>#N/A</v>
      </c>
    </row>
    <row r="5" spans="1:13">
      <c r="A5" s="9" t="s">
        <v>332</v>
      </c>
      <c r="B5" t="str">
        <f>VLOOKUP(A5,Sheet5!$A$1:$B$28,2,FALSE)</f>
        <v>DIRECT - Term</v>
      </c>
      <c r="E5" s="9"/>
      <c r="F5" t="e">
        <f>VLOOKUP(E5,Sheet5!$A$1:$B$28,2,FALSE)</f>
        <v>#N/A</v>
      </c>
      <c r="H5" s="9" t="s">
        <v>333</v>
      </c>
      <c r="I5" t="str">
        <f>VLOOKUP(H5,Sheet5!$A$1:$B$28,2,FALSE)</f>
        <v>iTerm</v>
      </c>
      <c r="L5" s="9"/>
      <c r="M5" t="e">
        <f>VLOOKUP(L5,Sheet5!$A$1:$B$28,2,FALSE)</f>
        <v>#N/A</v>
      </c>
    </row>
    <row r="6" spans="1:13">
      <c r="A6" s="9" t="s">
        <v>331</v>
      </c>
      <c r="B6" t="str">
        <f>VLOOKUP(A6,Sheet5!$A$1:$B$28,2,FALSE)</f>
        <v>DIRECT - Term</v>
      </c>
      <c r="E6" s="9"/>
      <c r="F6" t="e">
        <f>VLOOKUP(E6,Sheet5!$A$1:$B$28,2,FALSE)</f>
        <v>#N/A</v>
      </c>
      <c r="H6" s="9" t="s">
        <v>332</v>
      </c>
      <c r="I6" t="str">
        <f>VLOOKUP(H6,Sheet5!$A$1:$B$28,2,FALSE)</f>
        <v>DIRECT - Term</v>
      </c>
      <c r="L6" s="9" t="s">
        <v>333</v>
      </c>
      <c r="M6" t="str">
        <f>VLOOKUP(L6,Sheet5!$A$1:$B$28,2,FALSE)</f>
        <v>iTerm</v>
      </c>
    </row>
    <row r="7" spans="1:13">
      <c r="A7" s="9" t="s">
        <v>329</v>
      </c>
      <c r="B7" t="str">
        <f>VLOOKUP(A7,Sheet5!$A$1:$B$28,2,FALSE)</f>
        <v>RevoRetire</v>
      </c>
      <c r="E7" s="9" t="s">
        <v>286</v>
      </c>
      <c r="F7" t="str">
        <f>VLOOKUP(E7,Sheet5!$A$1:$B$28,2,FALSE)</f>
        <v>Endowment</v>
      </c>
      <c r="H7" s="9" t="s">
        <v>291</v>
      </c>
      <c r="I7" t="str">
        <f>VLOOKUP(H7,Sheet5!$A$1:$B$28,2,FALSE)</f>
        <v>RevoSave</v>
      </c>
      <c r="L7" s="9" t="s">
        <v>286</v>
      </c>
      <c r="M7" t="str">
        <f>VLOOKUP(L7,Sheet5!$A$1:$B$28,2,FALSE)</f>
        <v>Endowment</v>
      </c>
    </row>
    <row r="8" spans="1:13">
      <c r="A8" s="9" t="s">
        <v>333</v>
      </c>
      <c r="B8" t="str">
        <f>VLOOKUP(A8,Sheet5!$A$1:$B$28,2,FALSE)</f>
        <v>iTerm</v>
      </c>
      <c r="E8" s="9" t="s">
        <v>334</v>
      </c>
      <c r="F8" t="str">
        <f>VLOOKUP(E8,Sheet5!$A$1:$B$28,2,FALSE)</f>
        <v>DD Prem Waiver</v>
      </c>
      <c r="H8" s="9"/>
      <c r="I8" t="e">
        <f>VLOOKUP(H8,Sheet5!$A$1:$B$28,2,FALSE)</f>
        <v>#N/A</v>
      </c>
      <c r="L8" s="9"/>
      <c r="M8" t="e">
        <f>VLOOKUP(L8,Sheet5!$A$1:$B$28,2,FALSE)</f>
        <v>#N/A</v>
      </c>
    </row>
    <row r="9" spans="1:13">
      <c r="A9" s="9"/>
      <c r="B9" t="e">
        <f>VLOOKUP(A9,Sheet5!$A$1:$B$28,2,FALSE)</f>
        <v>#N/A</v>
      </c>
      <c r="E9" s="9"/>
      <c r="F9" t="e">
        <f>VLOOKUP(E9,Sheet5!$A$1:$B$28,2,FALSE)</f>
        <v>#N/A</v>
      </c>
      <c r="H9" s="9"/>
      <c r="I9" t="e">
        <f>VLOOKUP(H9,Sheet5!$A$1:$B$28,2,FALSE)</f>
        <v>#N/A</v>
      </c>
      <c r="L9" s="9"/>
      <c r="M9" t="e">
        <f>VLOOKUP(L9,Sheet5!$A$1:$B$28,2,FALSE)</f>
        <v>#N/A</v>
      </c>
    </row>
    <row r="10" spans="1:13">
      <c r="A10" s="9" t="s">
        <v>286</v>
      </c>
      <c r="B10" t="str">
        <f>VLOOKUP(A10,Sheet5!$A$1:$B$28,2,FALSE)</f>
        <v>Endowment</v>
      </c>
      <c r="E10" s="9"/>
      <c r="F10" t="e">
        <f>VLOOKUP(E10,Sheet5!$A$1:$B$28,2,FALSE)</f>
        <v>#N/A</v>
      </c>
      <c r="H10" s="9" t="s">
        <v>331</v>
      </c>
      <c r="I10" t="str">
        <f>VLOOKUP(H10,Sheet5!$A$1:$B$28,2,FALSE)</f>
        <v>DIRECT - Term</v>
      </c>
      <c r="L10" s="9" t="s">
        <v>332</v>
      </c>
      <c r="M10" t="str">
        <f>VLOOKUP(L10,Sheet5!$A$1:$B$28,2,FALSE)</f>
        <v>DIRECT - Term</v>
      </c>
    </row>
    <row r="11" spans="1:13">
      <c r="A11" s="9" t="s">
        <v>332</v>
      </c>
      <c r="B11" t="str">
        <f>VLOOKUP(A11,Sheet5!$A$1:$B$28,2,FALSE)</f>
        <v>DIRECT - Term</v>
      </c>
      <c r="E11" s="9"/>
      <c r="F11" t="e">
        <f>VLOOKUP(E11,Sheet5!$A$1:$B$28,2,FALSE)</f>
        <v>#N/A</v>
      </c>
      <c r="H11" s="9" t="s">
        <v>333</v>
      </c>
      <c r="I11" t="str">
        <f>VLOOKUP(H11,Sheet5!$A$1:$B$28,2,FALSE)</f>
        <v>iTerm</v>
      </c>
      <c r="L11" s="9"/>
      <c r="M11" t="e">
        <f>VLOOKUP(L11,Sheet5!$A$1:$B$28,2,FALSE)</f>
        <v>#N/A</v>
      </c>
    </row>
    <row r="12" spans="1:13">
      <c r="A12" s="9" t="s">
        <v>330</v>
      </c>
      <c r="B12" t="str">
        <f>VLOOKUP(A12,Sheet5!$A$1:$B$28,2,FALSE)</f>
        <v>VivoLife 350</v>
      </c>
      <c r="E12" s="9"/>
      <c r="F12" t="e">
        <f>VLOOKUP(E12,Sheet5!$A$1:$B$28,2,FALSE)</f>
        <v>#N/A</v>
      </c>
      <c r="H12" s="9" t="s">
        <v>331</v>
      </c>
      <c r="I12" t="str">
        <f>VLOOKUP(H12,Sheet5!$A$1:$B$28,2,FALSE)</f>
        <v>DIRECT - Term</v>
      </c>
      <c r="L12" s="9" t="s">
        <v>332</v>
      </c>
      <c r="M12" t="str">
        <f>VLOOKUP(L12,Sheet5!$A$1:$B$28,2,FALSE)</f>
        <v>DIRECT - Term</v>
      </c>
    </row>
    <row r="13" spans="1:13">
      <c r="A13" s="9" t="s">
        <v>330</v>
      </c>
      <c r="B13" t="str">
        <f>VLOOKUP(A13,Sheet5!$A$1:$B$28,2,FALSE)</f>
        <v>VivoLife 350</v>
      </c>
      <c r="E13" s="9"/>
      <c r="F13" t="e">
        <f>VLOOKUP(E13,Sheet5!$A$1:$B$28,2,FALSE)</f>
        <v>#N/A</v>
      </c>
      <c r="H13" s="9" t="s">
        <v>333</v>
      </c>
      <c r="I13" t="str">
        <f>VLOOKUP(H13,Sheet5!$A$1:$B$28,2,FALSE)</f>
        <v>iTerm</v>
      </c>
      <c r="L13" s="9"/>
      <c r="M13" t="e">
        <f>VLOOKUP(L13,Sheet5!$A$1:$B$28,2,FALSE)</f>
        <v>#N/A</v>
      </c>
    </row>
    <row r="14" spans="1:13">
      <c r="A14" s="9" t="s">
        <v>330</v>
      </c>
      <c r="B14" t="str">
        <f>VLOOKUP(A14,Sheet5!$A$1:$B$28,2,FALSE)</f>
        <v>VivoLife 350</v>
      </c>
      <c r="E14" s="9" t="s">
        <v>403</v>
      </c>
      <c r="F14" t="str">
        <f>VLOOKUP(E14,Sheet5!$A$1:$B$28,2,FALSE)</f>
        <v>Early Cancer Waiver</v>
      </c>
      <c r="H14" s="9"/>
      <c r="I14" t="e">
        <f>VLOOKUP(H14,Sheet5!$A$1:$B$28,2,FALSE)</f>
        <v>#N/A</v>
      </c>
      <c r="L14" s="9"/>
      <c r="M14" t="e">
        <f>VLOOKUP(L14,Sheet5!$A$1:$B$28,2,FALSE)</f>
        <v>#N/A</v>
      </c>
    </row>
    <row r="15" spans="1:13">
      <c r="A15" s="9" t="s">
        <v>330</v>
      </c>
      <c r="B15" t="str">
        <f>VLOOKUP(A15,Sheet5!$A$1:$B$28,2,FALSE)</f>
        <v>VivoLife 350</v>
      </c>
      <c r="E15" s="9"/>
      <c r="F15" t="e">
        <f>VLOOKUP(E15,Sheet5!$A$1:$B$28,2,FALSE)</f>
        <v>#N/A</v>
      </c>
      <c r="H15" s="9" t="s">
        <v>333</v>
      </c>
      <c r="I15" t="str">
        <f>VLOOKUP(H15,Sheet5!$A$1:$B$28,2,FALSE)</f>
        <v>iTerm</v>
      </c>
      <c r="L15" s="9"/>
      <c r="M15" t="e">
        <f>VLOOKUP(L15,Sheet5!$A$1:$B$28,2,FALSE)</f>
        <v>#N/A</v>
      </c>
    </row>
    <row r="16" spans="1:13">
      <c r="A16" s="9" t="s">
        <v>330</v>
      </c>
      <c r="B16" t="str">
        <f>VLOOKUP(A16,Sheet5!$A$1:$B$28,2,FALSE)</f>
        <v>VivoLife 350</v>
      </c>
      <c r="E16" s="9" t="s">
        <v>403</v>
      </c>
      <c r="F16" t="str">
        <f>VLOOKUP(E16,Sheet5!$A$1:$B$28,2,FALSE)</f>
        <v>Early Cancer Waiver</v>
      </c>
      <c r="H16" s="9" t="s">
        <v>333</v>
      </c>
      <c r="I16" t="str">
        <f>VLOOKUP(H16,Sheet5!$A$1:$B$28,2,FALSE)</f>
        <v>iTerm</v>
      </c>
      <c r="L16" s="9"/>
      <c r="M16" t="e">
        <f>VLOOKUP(L16,Sheet5!$A$1:$B$28,2,FALSE)</f>
        <v>#N/A</v>
      </c>
    </row>
    <row r="17" spans="1:13">
      <c r="A17" s="9" t="s">
        <v>333</v>
      </c>
      <c r="B17" t="str">
        <f>VLOOKUP(A17,Sheet5!$A$1:$B$28,2,FALSE)</f>
        <v>iTerm</v>
      </c>
      <c r="E17" s="9"/>
      <c r="F17" t="e">
        <f>VLOOKUP(E17,Sheet5!$A$1:$B$28,2,FALSE)</f>
        <v>#N/A</v>
      </c>
      <c r="H17" s="9" t="s">
        <v>547</v>
      </c>
      <c r="I17" t="str">
        <f>VLOOKUP(H17,Sheet5!$A$1:$B$28,2,FALSE)</f>
        <v>Protection</v>
      </c>
      <c r="L17" s="9" t="s">
        <v>548</v>
      </c>
      <c r="M17" t="e">
        <f>VLOOKUP(L17,Sheet5!$A$1:$B$28,2,FALSE)</f>
        <v>#N/A</v>
      </c>
    </row>
    <row r="18" spans="1:13">
      <c r="A18" s="9" t="s">
        <v>330</v>
      </c>
      <c r="B18" t="str">
        <f>VLOOKUP(A18,Sheet5!$A$1:$B$28,2,FALSE)</f>
        <v>VivoLife 350</v>
      </c>
      <c r="E18" s="9" t="s">
        <v>552</v>
      </c>
      <c r="F18" t="str">
        <f>VLOOKUP(E18,Sheet5!$A$1:$B$28,2,FALSE)</f>
        <v>EPA</v>
      </c>
      <c r="H18" s="9"/>
      <c r="I18" t="e">
        <f>VLOOKUP(H18,Sheet5!$A$1:$B$28,2,FALSE)</f>
        <v>#N/A</v>
      </c>
      <c r="L18" s="9"/>
      <c r="M18" t="e">
        <f>VLOOKUP(L18,Sheet5!$A$1:$B$28,2,FALSE)</f>
        <v>#N/A</v>
      </c>
    </row>
    <row r="19" spans="1:13">
      <c r="A19" s="9" t="s">
        <v>554</v>
      </c>
      <c r="B19" t="str">
        <f>VLOOKUP(A19,Sheet5!$A$1:$B$28,2,FALSE)</f>
        <v>DIRECT - Whole Life</v>
      </c>
      <c r="E19" s="9"/>
      <c r="F19" t="e">
        <f>VLOOKUP(E19,Sheet5!$A$1:$B$28,2,FALSE)</f>
        <v>#N/A</v>
      </c>
      <c r="H19" s="9" t="s">
        <v>331</v>
      </c>
      <c r="I19" t="str">
        <f>VLOOKUP(H19,Sheet5!$A$1:$B$28,2,FALSE)</f>
        <v>DIRECT - Term</v>
      </c>
      <c r="L19" s="9" t="s">
        <v>332</v>
      </c>
      <c r="M19" t="str">
        <f>VLOOKUP(L19,Sheet5!$A$1:$B$28,2,FALSE)</f>
        <v>DIRECT - Term</v>
      </c>
    </row>
    <row r="20" spans="1:13">
      <c r="A20" s="9" t="s">
        <v>555</v>
      </c>
      <c r="B20" t="str">
        <f>VLOOKUP(A20,Sheet5!$A$1:$B$28,2,FALSE)</f>
        <v>Senior Plan</v>
      </c>
      <c r="E20" s="9"/>
      <c r="F20" t="e">
        <f>VLOOKUP(E20,Sheet5!$A$1:$B$28,2,FALSE)</f>
        <v>#N/A</v>
      </c>
      <c r="H20" s="9" t="s">
        <v>333</v>
      </c>
      <c r="I20" t="str">
        <f>VLOOKUP(H20,Sheet5!$A$1:$B$28,2,FALSE)</f>
        <v>iTerm</v>
      </c>
      <c r="L20" s="9"/>
      <c r="M20" t="e">
        <f>VLOOKUP(L20,Sheet5!$A$1:$B$28,2,FALSE)</f>
        <v>#N/A</v>
      </c>
    </row>
    <row r="21" spans="1:13">
      <c r="A21" s="9" t="s">
        <v>556</v>
      </c>
      <c r="B21" t="str">
        <f>VLOOKUP(A21,Sheet5!$A$1:$B$28,2,FALSE)</f>
        <v>RevoEase</v>
      </c>
      <c r="E21" s="9"/>
      <c r="F21" t="e">
        <f>VLOOKUP(E21,Sheet5!$A$1:$B$28,2,FALSE)</f>
        <v>#N/A</v>
      </c>
      <c r="H21" s="9"/>
      <c r="I21" t="e">
        <f>VLOOKUP(H21,Sheet5!$A$1:$B$28,2,FALSE)</f>
        <v>#N/A</v>
      </c>
      <c r="L21" s="9"/>
      <c r="M21" t="e">
        <f>VLOOKUP(L21,Sheet5!$A$1:$B$28,2,FALSE)</f>
        <v>#N/A</v>
      </c>
    </row>
    <row r="22" spans="1:13">
      <c r="A22" s="9" t="s">
        <v>557</v>
      </c>
      <c r="B22" t="str">
        <f>VLOOKUP(A22,Sheet5!$A$1:$B$28,2,FALSE)</f>
        <v>LP RevoSave</v>
      </c>
      <c r="E22" s="9"/>
      <c r="F22" t="e">
        <f>VLOOKUP(E22,Sheet5!$A$1:$B$28,2,FALSE)</f>
        <v>#N/A</v>
      </c>
      <c r="H22" s="9" t="s">
        <v>286</v>
      </c>
      <c r="I22" t="str">
        <f>VLOOKUP(H22,Sheet5!$A$1:$B$28,2,FALSE)</f>
        <v>Endowment</v>
      </c>
      <c r="L22" s="9" t="s">
        <v>276</v>
      </c>
      <c r="M22" t="str">
        <f>VLOOKUP(L22,Sheet5!$A$1:$B$28,2,FALSE)</f>
        <v>RevoSecure</v>
      </c>
    </row>
    <row r="23" spans="1:13">
      <c r="A23" s="9" t="s">
        <v>330</v>
      </c>
      <c r="B23" t="str">
        <f>VLOOKUP(A23,Sheet5!$A$1:$B$28,2,FALSE)</f>
        <v>VivoLife 350</v>
      </c>
      <c r="E23" s="9"/>
      <c r="F23" t="e">
        <f>VLOOKUP(E23,Sheet5!$A$1:$B$28,2,FALSE)</f>
        <v>#N/A</v>
      </c>
      <c r="H23" s="9" t="s">
        <v>331</v>
      </c>
      <c r="I23" t="str">
        <f>VLOOKUP(H23,Sheet5!$A$1:$B$28,2,FALSE)</f>
        <v>DIRECT - Term</v>
      </c>
      <c r="L23" s="9" t="s">
        <v>332</v>
      </c>
      <c r="M23" t="str">
        <f>VLOOKUP(L23,Sheet5!$A$1:$B$28,2,FALSE)</f>
        <v>DIRECT - Term</v>
      </c>
    </row>
    <row r="24" spans="1:13">
      <c r="A24" s="9" t="s">
        <v>286</v>
      </c>
      <c r="B24" t="str">
        <f>VLOOKUP(A24,Sheet5!$A$1:$B$28,2,FALSE)</f>
        <v>Endowment</v>
      </c>
      <c r="E24" s="9" t="s">
        <v>560</v>
      </c>
      <c r="F24" t="str">
        <f>VLOOKUP(E24,Sheet5!$A$1:$B$28,2,FALSE)</f>
        <v>Essential Protect</v>
      </c>
      <c r="H24" s="9"/>
      <c r="I24" t="e">
        <f>VLOOKUP(H24,Sheet5!$A$1:$B$28,2,FALSE)</f>
        <v>#N/A</v>
      </c>
      <c r="L24" s="9"/>
      <c r="M24" t="e">
        <f>VLOOKUP(L24,Sheet5!$A$1:$B$28,2,FALSE)</f>
        <v>#N/A</v>
      </c>
    </row>
    <row r="25" spans="1:13">
      <c r="A25" s="9" t="s">
        <v>557</v>
      </c>
      <c r="B25" t="str">
        <f>VLOOKUP(A25,Sheet5!$A$1:$B$28,2,FALSE)</f>
        <v>LP RevoSave</v>
      </c>
      <c r="E25" s="9" t="s">
        <v>282</v>
      </c>
      <c r="F25" t="str">
        <f>VLOOKUP(E25,Sheet5!$A$1:$B$28,2,FALSE)</f>
        <v>Cancer Premium Waiver (GIO)</v>
      </c>
      <c r="H25" s="9" t="s">
        <v>286</v>
      </c>
      <c r="I25" t="str">
        <f>VLOOKUP(H25,Sheet5!$A$1:$B$28,2,FALSE)</f>
        <v>Endowment</v>
      </c>
      <c r="L25" s="9" t="s">
        <v>276</v>
      </c>
      <c r="M25" t="str">
        <f>VLOOKUP(L25,Sheet5!$A$1:$B$28,2,FALSE)</f>
        <v>RevoSecure</v>
      </c>
    </row>
    <row r="26" spans="1:13">
      <c r="A26" s="9" t="s">
        <v>330</v>
      </c>
      <c r="B26" t="str">
        <f>VLOOKUP(A26,Sheet5!$A$1:$B$28,2,FALSE)</f>
        <v>VivoLife 350</v>
      </c>
      <c r="E26" s="9" t="s">
        <v>552</v>
      </c>
      <c r="F26" t="str">
        <f>VLOOKUP(E26,Sheet5!$A$1:$B$28,2,FALSE)</f>
        <v>EPA</v>
      </c>
      <c r="H26" s="9"/>
      <c r="I26" t="e">
        <f>VLOOKUP(H26,Sheet5!$A$1:$B$28,2,FALSE)</f>
        <v>#N/A</v>
      </c>
      <c r="L26" s="9"/>
      <c r="M26" t="e">
        <f>VLOOKUP(L26,Sheet5!$A$1:$B$28,2,FALSE)</f>
        <v>#N/A</v>
      </c>
    </row>
    <row r="27" spans="1:13">
      <c r="A27" s="9" t="s">
        <v>333</v>
      </c>
      <c r="B27" t="str">
        <f>VLOOKUP(A27,Sheet5!$A$1:$B$28,2,FALSE)</f>
        <v>iTerm</v>
      </c>
      <c r="E27" s="9" t="s">
        <v>334</v>
      </c>
      <c r="F27" t="str">
        <f>VLOOKUP(E27,Sheet5!$A$1:$B$28,2,FALSE)</f>
        <v>DD Prem Waiver</v>
      </c>
      <c r="H27" s="9" t="s">
        <v>547</v>
      </c>
      <c r="I27" t="str">
        <f>VLOOKUP(H27,Sheet5!$A$1:$B$28,2,FALSE)</f>
        <v>Protection</v>
      </c>
      <c r="L27" s="9" t="s">
        <v>566</v>
      </c>
      <c r="M27" t="str">
        <f>VLOOKUP(L27,Sheet5!$A$1:$B$28,2,FALSE)</f>
        <v>LP Protection</v>
      </c>
    </row>
    <row r="28" spans="1:13">
      <c r="A28" s="9" t="s">
        <v>330</v>
      </c>
      <c r="B28" t="str">
        <f>VLOOKUP(A28,Sheet5!$A$1:$B$28,2,FALSE)</f>
        <v>VivoLife 350</v>
      </c>
      <c r="E28" s="9"/>
      <c r="F28" t="e">
        <f>VLOOKUP(E28,Sheet5!$A$1:$B$28,2,FALSE)</f>
        <v>#N/A</v>
      </c>
      <c r="H28" s="9"/>
      <c r="I28" t="e">
        <f>VLOOKUP(H28,Sheet5!$A$1:$B$28,2,FALSE)</f>
        <v>#N/A</v>
      </c>
      <c r="L28" s="9"/>
      <c r="M28" t="e">
        <f>VLOOKUP(L28,Sheet5!$A$1:$B$28,2,FALSE)</f>
        <v>#N/A</v>
      </c>
    </row>
    <row r="29" spans="1:13">
      <c r="A29" s="9" t="s">
        <v>557</v>
      </c>
      <c r="B29" t="str">
        <f>VLOOKUP(A29,Sheet5!$A$1:$B$28,2,FALSE)</f>
        <v>LP RevoSave</v>
      </c>
      <c r="E29" s="9" t="s">
        <v>282</v>
      </c>
      <c r="F29" t="str">
        <f>VLOOKUP(E29,Sheet5!$A$1:$B$28,2,FALSE)</f>
        <v>Cancer Premium Waiver (GIO)</v>
      </c>
      <c r="H29" s="9" t="s">
        <v>276</v>
      </c>
      <c r="I29" t="str">
        <f>VLOOKUP(H29,Sheet5!$A$1:$B$28,2,FALSE)</f>
        <v>RevoSecure</v>
      </c>
      <c r="L29" s="9"/>
      <c r="M29" t="e">
        <f>VLOOKUP(L29,Sheet5!$A$1:$B$28,2,FALSE)</f>
        <v>#N/A</v>
      </c>
    </row>
    <row r="30" spans="1:13">
      <c r="A30" s="9" t="s">
        <v>286</v>
      </c>
      <c r="B30" t="str">
        <f>VLOOKUP(A30,Sheet5!$A$1:$B$28,2,FALSE)</f>
        <v>Endowment</v>
      </c>
      <c r="E30" s="9"/>
      <c r="F30" t="e">
        <f>VLOOKUP(E30,Sheet5!$A$1:$B$28,2,FALSE)</f>
        <v>#N/A</v>
      </c>
      <c r="H30" s="9" t="s">
        <v>291</v>
      </c>
      <c r="I30" t="str">
        <f>VLOOKUP(H30,Sheet5!$A$1:$B$28,2,FALSE)</f>
        <v>RevoSave</v>
      </c>
      <c r="L30" s="9" t="s">
        <v>276</v>
      </c>
      <c r="M30" t="str">
        <f>VLOOKUP(L30,Sheet5!$A$1:$B$28,2,FALSE)</f>
        <v>RevoSecure</v>
      </c>
    </row>
    <row r="31" spans="1:13">
      <c r="A31" s="9" t="s">
        <v>557</v>
      </c>
      <c r="B31" t="str">
        <f>VLOOKUP(A31,Sheet5!$A$1:$B$28,2,FALSE)</f>
        <v>LP RevoSave</v>
      </c>
      <c r="E31" s="9" t="s">
        <v>282</v>
      </c>
      <c r="F31" t="str">
        <f>VLOOKUP(E31,Sheet5!$A$1:$B$28,2,FALSE)</f>
        <v>Cancer Premium Waiver (GIO)</v>
      </c>
      <c r="H31" s="9" t="s">
        <v>276</v>
      </c>
      <c r="I31" t="str">
        <f>VLOOKUP(H31,Sheet5!$A$1:$B$28,2,FALSE)</f>
        <v>RevoSecure</v>
      </c>
      <c r="L31" s="9"/>
      <c r="M31" t="e">
        <f>VLOOKUP(L31,Sheet5!$A$1:$B$28,2,FALSE)</f>
        <v>#N/A</v>
      </c>
    </row>
    <row r="32" spans="1:13">
      <c r="A32" s="9"/>
      <c r="B32" t="e">
        <f>VLOOKUP(A32,Sheet5!$A$1:$B$28,2,FALSE)</f>
        <v>#N/A</v>
      </c>
      <c r="E32" s="9"/>
      <c r="F32" t="e">
        <f>VLOOKUP(E32,Sheet5!$A$1:$B$28,2,FALSE)</f>
        <v>#N/A</v>
      </c>
      <c r="H32" s="9"/>
      <c r="I32" t="e">
        <f>VLOOKUP(H32,Sheet5!$A$1:$B$28,2,FALSE)</f>
        <v>#N/A</v>
      </c>
      <c r="L32" s="9"/>
      <c r="M32" t="e">
        <f>VLOOKUP(L32,Sheet5!$A$1:$B$28,2,FALSE)</f>
        <v>#N/A</v>
      </c>
    </row>
    <row r="33" spans="1:13">
      <c r="A33" s="9"/>
      <c r="B33" t="e">
        <f>VLOOKUP(A33,Sheet5!$A$1:$B$28,2,FALSE)</f>
        <v>#N/A</v>
      </c>
      <c r="E33" s="9"/>
      <c r="F33" t="e">
        <f>VLOOKUP(E33,Sheet5!$A$1:$B$28,2,FALSE)</f>
        <v>#N/A</v>
      </c>
      <c r="H33" s="9"/>
      <c r="I33" t="e">
        <f>VLOOKUP(H33,Sheet5!$A$1:$B$28,2,FALSE)</f>
        <v>#N/A</v>
      </c>
      <c r="L33" s="9"/>
      <c r="M33" t="e">
        <f>VLOOKUP(L33,Sheet5!$A$1:$B$28,2,FALSE)</f>
        <v>#N/A</v>
      </c>
    </row>
    <row r="34" spans="1:13">
      <c r="A34" s="9" t="s">
        <v>330</v>
      </c>
      <c r="B34" t="str">
        <f>VLOOKUP(A34,Sheet5!$A$1:$B$28,2,FALSE)</f>
        <v>VivoLife 350</v>
      </c>
      <c r="E34" s="9" t="s">
        <v>403</v>
      </c>
      <c r="F34" t="str">
        <f>VLOOKUP(E34,Sheet5!$A$1:$B$28,2,FALSE)</f>
        <v>Early Cancer Waiver</v>
      </c>
      <c r="H34" s="9" t="s">
        <v>332</v>
      </c>
      <c r="I34" t="str">
        <f>VLOOKUP(H34,Sheet5!$A$1:$B$28,2,FALSE)</f>
        <v>DIRECT - Term</v>
      </c>
      <c r="L34" s="9" t="s">
        <v>331</v>
      </c>
      <c r="M34" t="str">
        <f>VLOOKUP(L34,Sheet5!$A$1:$B$28,2,FALSE)</f>
        <v>DIRECT - Term</v>
      </c>
    </row>
    <row r="35" spans="1:13">
      <c r="A35" s="9"/>
      <c r="B35" t="e">
        <f>VLOOKUP(A35,Sheet5!$A$1:$B$28,2,FALSE)</f>
        <v>#N/A</v>
      </c>
      <c r="E35" s="9"/>
      <c r="F35" t="e">
        <f>VLOOKUP(E35,Sheet5!$A$1:$B$28,2,FALSE)</f>
        <v>#N/A</v>
      </c>
      <c r="H35" s="9"/>
      <c r="I35" t="e">
        <f>VLOOKUP(H35,Sheet5!$A$1:$B$28,2,FALSE)</f>
        <v>#N/A</v>
      </c>
      <c r="L35" s="9"/>
      <c r="M35" t="e">
        <f>VLOOKUP(L35,Sheet5!$A$1:$B$28,2,FALSE)</f>
        <v>#N/A</v>
      </c>
    </row>
    <row r="36" spans="1:13">
      <c r="A36" s="9" t="s">
        <v>286</v>
      </c>
      <c r="B36" t="str">
        <f>VLOOKUP(A36,Sheet5!$A$1:$B$28,2,FALSE)</f>
        <v>Endowment</v>
      </c>
      <c r="E36" s="9"/>
      <c r="F36" t="e">
        <f>VLOOKUP(E36,Sheet5!$A$1:$B$28,2,FALSE)</f>
        <v>#N/A</v>
      </c>
      <c r="H36" s="9" t="s">
        <v>576</v>
      </c>
      <c r="I36" t="str">
        <f>VLOOKUP(H36,Sheet5!$A$1:$B$28,2,FALSE)</f>
        <v>VivoCash Prime</v>
      </c>
      <c r="L36" s="9" t="s">
        <v>329</v>
      </c>
      <c r="M36" t="str">
        <f>VLOOKUP(L36,Sheet5!$A$1:$B$28,2,FALSE)</f>
        <v>RevoRetire</v>
      </c>
    </row>
    <row r="37" spans="1:13">
      <c r="A37" s="9"/>
      <c r="B37" t="e">
        <f>VLOOKUP(A37,Sheet5!$A$1:$B$28,2,FALSE)</f>
        <v>#N/A</v>
      </c>
      <c r="E37" s="9"/>
      <c r="F37" t="e">
        <f>VLOOKUP(E37,Sheet5!$A$1:$B$28,2,FALSE)</f>
        <v>#N/A</v>
      </c>
      <c r="H37" s="9"/>
      <c r="I37" t="e">
        <f>VLOOKUP(H37,Sheet5!$A$1:$B$28,2,FALSE)</f>
        <v>#N/A</v>
      </c>
      <c r="L37" s="9"/>
      <c r="M37" t="e">
        <f>VLOOKUP(L37,Sheet5!$A$1:$B$28,2,FALSE)</f>
        <v>#N/A</v>
      </c>
    </row>
    <row r="38" spans="1:13">
      <c r="A38" s="9" t="s">
        <v>332</v>
      </c>
      <c r="B38" t="str">
        <f>VLOOKUP(A38,Sheet5!$A$1:$B$28,2,FALSE)</f>
        <v>DIRECT - Term</v>
      </c>
      <c r="E38" s="9"/>
      <c r="F38" t="e">
        <f>VLOOKUP(E38,Sheet5!$A$1:$B$28,2,FALSE)</f>
        <v>#N/A</v>
      </c>
      <c r="H38" s="9" t="s">
        <v>333</v>
      </c>
      <c r="I38" t="str">
        <f>VLOOKUP(H38,Sheet5!$A$1:$B$28,2,FALSE)</f>
        <v>iTerm</v>
      </c>
      <c r="L38" s="9" t="s">
        <v>330</v>
      </c>
      <c r="M38" t="str">
        <f>VLOOKUP(L38,Sheet5!$A$1:$B$28,2,FALSE)</f>
        <v>VivoLife 350</v>
      </c>
    </row>
    <row r="39" spans="1:13">
      <c r="A39" s="9" t="s">
        <v>330</v>
      </c>
      <c r="B39" t="str">
        <f>VLOOKUP(A39,Sheet5!$A$1:$B$28,2,FALSE)</f>
        <v>VivoLife 350</v>
      </c>
      <c r="E39" s="9" t="s">
        <v>403</v>
      </c>
      <c r="F39" t="str">
        <f>VLOOKUP(E39,Sheet5!$A$1:$B$28,2,FALSE)</f>
        <v>Early Cancer Waiver</v>
      </c>
      <c r="H39" s="9" t="s">
        <v>332</v>
      </c>
      <c r="I39" t="str">
        <f>VLOOKUP(H39,Sheet5!$A$1:$B$28,2,FALSE)</f>
        <v>DIRECT - Term</v>
      </c>
      <c r="L39" s="9" t="s">
        <v>331</v>
      </c>
      <c r="M39" t="str">
        <f>VLOOKUP(L39,Sheet5!$A$1:$B$28,2,FALSE)</f>
        <v>DIRECT - Term</v>
      </c>
    </row>
    <row r="40" spans="1:13">
      <c r="A40" s="9" t="s">
        <v>576</v>
      </c>
      <c r="B40" t="str">
        <f>VLOOKUP(A40,Sheet5!$A$1:$B$28,2,FALSE)</f>
        <v>VivoCash Prime</v>
      </c>
      <c r="E40" s="9"/>
      <c r="F40" t="e">
        <f>VLOOKUP(E40,Sheet5!$A$1:$B$28,2,FALSE)</f>
        <v>#N/A</v>
      </c>
      <c r="H40" s="9"/>
      <c r="I40" t="e">
        <f>VLOOKUP(H40,Sheet5!$A$1:$B$28,2,FALSE)</f>
        <v>#N/A</v>
      </c>
      <c r="L40" s="9"/>
      <c r="M40" t="e">
        <f>VLOOKUP(L40,Sheet5!$A$1:$B$28,2,FALSE)</f>
        <v>#N/A</v>
      </c>
    </row>
    <row r="41" spans="1:13">
      <c r="A41" s="9" t="s">
        <v>286</v>
      </c>
      <c r="B41" t="str">
        <f>VLOOKUP(A41,Sheet5!$A$1:$B$28,2,FALSE)</f>
        <v>Endowment</v>
      </c>
      <c r="E41" s="9" t="s">
        <v>560</v>
      </c>
      <c r="F41" t="str">
        <f>VLOOKUP(E41,Sheet5!$A$1:$B$28,2,FALSE)</f>
        <v>Essential Protect</v>
      </c>
      <c r="H41" s="9" t="s">
        <v>332</v>
      </c>
      <c r="I41" t="str">
        <f>VLOOKUP(H41,Sheet5!$A$1:$B$28,2,FALSE)</f>
        <v>DIRECT - Term</v>
      </c>
      <c r="L41" s="9" t="s">
        <v>333</v>
      </c>
      <c r="M41" t="str">
        <f>VLOOKUP(L41,Sheet5!$A$1:$B$28,2,FALSE)</f>
        <v>iTerm</v>
      </c>
    </row>
    <row r="42" spans="1:13">
      <c r="A42" s="9" t="s">
        <v>330</v>
      </c>
      <c r="B42" t="str">
        <f>VLOOKUP(A42,Sheet5!$A$1:$B$28,2,FALSE)</f>
        <v>VivoLife 350</v>
      </c>
      <c r="E42" s="9"/>
      <c r="F42" t="e">
        <f>VLOOKUP(E42,Sheet5!$A$1:$B$28,2,FALSE)</f>
        <v>#N/A</v>
      </c>
      <c r="H42" s="9" t="s">
        <v>286</v>
      </c>
      <c r="I42" t="str">
        <f>VLOOKUP(H42,Sheet5!$A$1:$B$28,2,FALSE)</f>
        <v>Endowment</v>
      </c>
      <c r="L42" s="9"/>
      <c r="M42" t="e">
        <f>VLOOKUP(L42,Sheet5!$A$1:$B$28,2,FALSE)</f>
        <v>#N/A</v>
      </c>
    </row>
    <row r="43" spans="1:13">
      <c r="A43" s="9" t="s">
        <v>286</v>
      </c>
      <c r="B43" t="str">
        <f>VLOOKUP(A43,Sheet5!$A$1:$B$28,2,FALSE)</f>
        <v>Endowment</v>
      </c>
      <c r="E43" s="9" t="s">
        <v>560</v>
      </c>
      <c r="F43" t="str">
        <f>VLOOKUP(E43,Sheet5!$A$1:$B$28,2,FALSE)</f>
        <v>Essential Protect</v>
      </c>
      <c r="H43" s="9" t="s">
        <v>286</v>
      </c>
      <c r="I43" t="str">
        <f>VLOOKUP(H43,Sheet5!$A$1:$B$28,2,FALSE)</f>
        <v>Endowment</v>
      </c>
      <c r="L43" s="9" t="s">
        <v>291</v>
      </c>
      <c r="M43" t="str">
        <f>VLOOKUP(L43,Sheet5!$A$1:$B$28,2,FALSE)</f>
        <v>RevoSave</v>
      </c>
    </row>
    <row r="44" spans="1:13">
      <c r="A44" s="9" t="s">
        <v>576</v>
      </c>
      <c r="B44" t="str">
        <f>VLOOKUP(A44,Sheet5!$A$1:$B$28,2,FALSE)</f>
        <v>VivoCash Prime</v>
      </c>
      <c r="E44" s="9"/>
      <c r="F44" t="e">
        <f>VLOOKUP(E44,Sheet5!$A$1:$B$28,2,FALSE)</f>
        <v>#N/A</v>
      </c>
      <c r="H44" s="9"/>
      <c r="I44" t="e">
        <f>VLOOKUP(H44,Sheet5!$A$1:$B$28,2,FALSE)</f>
        <v>#N/A</v>
      </c>
      <c r="L44" s="9"/>
      <c r="M44" t="e">
        <f>VLOOKUP(L44,Sheet5!$A$1:$B$28,2,FALSE)</f>
        <v>#N/A</v>
      </c>
    </row>
    <row r="45" spans="1:13">
      <c r="A45" s="9" t="s">
        <v>291</v>
      </c>
      <c r="B45" t="str">
        <f>VLOOKUP(A45,Sheet5!$A$1:$B$28,2,FALSE)</f>
        <v>RevoSave</v>
      </c>
      <c r="E45" s="9" t="s">
        <v>560</v>
      </c>
      <c r="F45" t="str">
        <f>VLOOKUP(E45,Sheet5!$A$1:$B$28,2,FALSE)</f>
        <v>Essential Protect</v>
      </c>
      <c r="H45" s="9" t="s">
        <v>330</v>
      </c>
      <c r="I45" t="str">
        <f>VLOOKUP(H45,Sheet5!$A$1:$B$28,2,FALSE)</f>
        <v>VivoLife 350</v>
      </c>
      <c r="L45" s="9"/>
      <c r="M45" t="e">
        <f>VLOOKUP(L45,Sheet5!$A$1:$B$28,2,FALSE)</f>
        <v>#N/A</v>
      </c>
    </row>
    <row r="46" spans="1:13">
      <c r="A46" s="9" t="s">
        <v>286</v>
      </c>
      <c r="B46" t="str">
        <f>VLOOKUP(A46,Sheet5!$A$1:$B$28,2,FALSE)</f>
        <v>Endowment</v>
      </c>
      <c r="E46" s="9" t="s">
        <v>560</v>
      </c>
      <c r="F46" t="str">
        <f>VLOOKUP(E46,Sheet5!$A$1:$B$28,2,FALSE)</f>
        <v>Essential Protect</v>
      </c>
      <c r="H46" s="9" t="s">
        <v>330</v>
      </c>
      <c r="I46" t="str">
        <f>VLOOKUP(H46,Sheet5!$A$1:$B$28,2,FALSE)</f>
        <v>VivoLife 350</v>
      </c>
      <c r="L46" s="9"/>
      <c r="M46" t="e">
        <f>VLOOKUP(L46,Sheet5!$A$1:$B$28,2,FALSE)</f>
        <v>#N/A</v>
      </c>
    </row>
    <row r="47" spans="1:13">
      <c r="A47" s="9" t="s">
        <v>291</v>
      </c>
      <c r="B47" t="str">
        <f>VLOOKUP(A47,Sheet5!$A$1:$B$28,2,FALSE)</f>
        <v>RevoSave</v>
      </c>
      <c r="E47" s="9" t="s">
        <v>560</v>
      </c>
      <c r="F47" t="str">
        <f>VLOOKUP(E47,Sheet5!$A$1:$B$28,2,FALSE)</f>
        <v>Essential Protect</v>
      </c>
      <c r="H47" s="9" t="s">
        <v>330</v>
      </c>
      <c r="I47" t="str">
        <f>VLOOKUP(H47,Sheet5!$A$1:$B$28,2,FALSE)</f>
        <v>VivoLife 350</v>
      </c>
      <c r="L47" s="9"/>
      <c r="M47" t="e">
        <f>VLOOKUP(L47,Sheet5!$A$1:$B$28,2,FALSE)</f>
        <v>#N/A</v>
      </c>
    </row>
    <row r="48" spans="1:13">
      <c r="A48" s="9" t="s">
        <v>329</v>
      </c>
      <c r="B48" t="str">
        <f>VLOOKUP(A48,Sheet5!$A$1:$B$28,2,FALSE)</f>
        <v>RevoRetire</v>
      </c>
      <c r="E48" s="9"/>
      <c r="F48" t="e">
        <f>VLOOKUP(E48,Sheet5!$A$1:$B$28,2,FALSE)</f>
        <v>#N/A</v>
      </c>
      <c r="H48" s="9" t="s">
        <v>286</v>
      </c>
      <c r="I48" t="str">
        <f>VLOOKUP(H48,Sheet5!$A$1:$B$28,2,FALSE)</f>
        <v>Endowment</v>
      </c>
      <c r="L48" s="9" t="s">
        <v>291</v>
      </c>
      <c r="M48" t="str">
        <f>VLOOKUP(L48,Sheet5!$A$1:$B$28,2,FALSE)</f>
        <v>RevoSave</v>
      </c>
    </row>
    <row r="49" spans="1:13">
      <c r="A49" s="9" t="s">
        <v>330</v>
      </c>
      <c r="B49" t="str">
        <f>VLOOKUP(A49,Sheet5!$A$1:$B$28,2,FALSE)</f>
        <v>VivoLife 350</v>
      </c>
      <c r="E49" s="9" t="s">
        <v>552</v>
      </c>
      <c r="F49" t="str">
        <f>VLOOKUP(E49,Sheet5!$A$1:$B$28,2,FALSE)</f>
        <v>EPA</v>
      </c>
      <c r="H49" s="9"/>
      <c r="I49" t="e">
        <f>VLOOKUP(H49,Sheet5!$A$1:$B$28,2,FALSE)</f>
        <v>#N/A</v>
      </c>
      <c r="L49" s="9"/>
      <c r="M49" t="e">
        <f>VLOOKUP(L49,Sheet5!$A$1:$B$28,2,FALSE)</f>
        <v>#N/A</v>
      </c>
    </row>
    <row r="50" spans="1:13">
      <c r="A50" s="9" t="s">
        <v>330</v>
      </c>
      <c r="B50" t="str">
        <f>VLOOKUP(A50,Sheet5!$A$1:$B$28,2,FALSE)</f>
        <v>VivoLife 350</v>
      </c>
      <c r="E50" s="9" t="s">
        <v>560</v>
      </c>
      <c r="F50" t="str">
        <f>VLOOKUP(E50,Sheet5!$A$1:$B$28,2,FALSE)</f>
        <v>Essential Protect</v>
      </c>
      <c r="H50" s="9" t="s">
        <v>330</v>
      </c>
      <c r="I50" t="str">
        <f>VLOOKUP(H50,Sheet5!$A$1:$B$28,2,FALSE)</f>
        <v>VivoLife 350</v>
      </c>
      <c r="L50" s="9"/>
      <c r="M50" t="e">
        <f>VLOOKUP(L50,Sheet5!$A$1:$B$28,2,FALSE)</f>
        <v>#N/A</v>
      </c>
    </row>
    <row r="51" spans="1:13">
      <c r="A51" s="9" t="s">
        <v>557</v>
      </c>
      <c r="B51" t="str">
        <f>VLOOKUP(A51,Sheet5!$A$1:$B$28,2,FALSE)</f>
        <v>LP RevoSave</v>
      </c>
      <c r="E51" s="9"/>
      <c r="F51" t="e">
        <f>VLOOKUP(E51,Sheet5!$A$1:$B$28,2,FALSE)</f>
        <v>#N/A</v>
      </c>
      <c r="H51" s="9" t="s">
        <v>286</v>
      </c>
      <c r="I51" t="str">
        <f>VLOOKUP(H51,Sheet5!$A$1:$B$28,2,FALSE)</f>
        <v>Endowment</v>
      </c>
      <c r="L51" s="9" t="s">
        <v>291</v>
      </c>
      <c r="M51" t="str">
        <f>VLOOKUP(L51,Sheet5!$A$1:$B$28,2,FALSE)</f>
        <v>RevoSave</v>
      </c>
    </row>
    <row r="52" spans="1:13">
      <c r="A52" t="s">
        <v>332</v>
      </c>
      <c r="B52" t="str">
        <f>VLOOKUP(A52,Sheet5!$A$1:$B$28,2,FALSE)</f>
        <v>DIRECT - Term</v>
      </c>
      <c r="E52" t="s">
        <v>884</v>
      </c>
      <c r="F52" t="str">
        <f>VLOOKUP(E52,Sheet5!$A$1:$B$28,2,FALSE)</f>
        <v>DIRECT - DD Rider for Term</v>
      </c>
      <c r="H52" t="s">
        <v>332</v>
      </c>
      <c r="I52" t="str">
        <f>VLOOKUP(H52,Sheet5!$A$1:$B$28,2,FALSE)</f>
        <v>DIRECT - Term</v>
      </c>
      <c r="L52" t="s">
        <v>333</v>
      </c>
      <c r="M52" t="str">
        <f>VLOOKUP(L52,Sheet5!$A$1:$B$28,2,FALSE)</f>
        <v>iTerm</v>
      </c>
    </row>
    <row r="53" spans="1:13">
      <c r="A53" t="s">
        <v>330</v>
      </c>
      <c r="B53" t="str">
        <f>VLOOKUP(A53,Sheet5!$A$1:$B$28,2,FALSE)</f>
        <v>VivoLife 350</v>
      </c>
      <c r="E53" t="s">
        <v>552</v>
      </c>
      <c r="F53" t="str">
        <f>VLOOKUP(E53,Sheet5!$A$1:$B$28,2,FALSE)</f>
        <v>EPA</v>
      </c>
      <c r="I53" t="e">
        <f>VLOOKUP(H53,Sheet5!$A$1:$B$28,2,FALSE)</f>
        <v>#N/A</v>
      </c>
      <c r="M53" t="e">
        <f>VLOOKUP(L53,Sheet5!$A$1:$B$28,2,FALSE)</f>
        <v>#N/A</v>
      </c>
    </row>
    <row r="54" spans="1:13">
      <c r="A54" t="s">
        <v>286</v>
      </c>
      <c r="B54" t="str">
        <f>VLOOKUP(A54,Sheet5!$A$1:$B$28,2,FALSE)</f>
        <v>Endowment</v>
      </c>
      <c r="F54" t="e">
        <f>VLOOKUP(E54,Sheet5!$A$1:$B$28,2,FALSE)</f>
        <v>#N/A</v>
      </c>
      <c r="I54" t="e">
        <f>VLOOKUP(H54,Sheet5!$A$1:$B$28,2,FALSE)</f>
        <v>#N/A</v>
      </c>
      <c r="M54" t="e">
        <f>VLOOKUP(L54,Sheet5!$A$1:$B$28,2,FALSE)</f>
        <v>#N/A</v>
      </c>
    </row>
    <row r="55" spans="1:13">
      <c r="A55" t="s">
        <v>286</v>
      </c>
      <c r="B55" t="str">
        <f>VLOOKUP(A55,Sheet5!$A$1:$B$28,2,FALSE)</f>
        <v>Endowment</v>
      </c>
      <c r="E55" t="s">
        <v>560</v>
      </c>
      <c r="F55" t="str">
        <f>VLOOKUP(E55,Sheet5!$A$1:$B$28,2,FALSE)</f>
        <v>Essential Protect</v>
      </c>
      <c r="I55" t="e">
        <f>VLOOKUP(H55,Sheet5!$A$1:$B$28,2,FALSE)</f>
        <v>#N/A</v>
      </c>
      <c r="M55" t="e">
        <f>VLOOKUP(L55,Sheet5!$A$1:$B$28,2,FALSE)</f>
        <v>#N/A</v>
      </c>
    </row>
    <row r="56" spans="1:13">
      <c r="A56" t="s">
        <v>329</v>
      </c>
      <c r="B56" t="str">
        <f>VLOOKUP(A56,Sheet5!$A$1:$B$28,2,FALSE)</f>
        <v>RevoRetire</v>
      </c>
      <c r="E56" t="s">
        <v>286</v>
      </c>
      <c r="F56" t="str">
        <f>VLOOKUP(E56,Sheet5!$A$1:$B$28,2,FALSE)</f>
        <v>Endowment</v>
      </c>
      <c r="H56" t="s">
        <v>291</v>
      </c>
      <c r="I56" t="str">
        <f>VLOOKUP(H56,Sheet5!$A$1:$B$28,2,FALSE)</f>
        <v>RevoSave</v>
      </c>
      <c r="L56" t="s">
        <v>286</v>
      </c>
      <c r="M56" t="str">
        <f>VLOOKUP(L56,Sheet5!$A$1:$B$28,2,FALSE)</f>
        <v>Endowment</v>
      </c>
    </row>
    <row r="57" spans="1:13">
      <c r="A57" t="s">
        <v>286</v>
      </c>
      <c r="B57" t="str">
        <f>VLOOKUP(A57,Sheet5!$A$1:$B$28,2,FALSE)</f>
        <v>Endowment</v>
      </c>
      <c r="E57" t="s">
        <v>334</v>
      </c>
      <c r="F57" t="str">
        <f>VLOOKUP(E57,Sheet5!$A$1:$B$28,2,FALSE)</f>
        <v>DD Prem Waiver</v>
      </c>
      <c r="I57" t="e">
        <f>VLOOKUP(H57,Sheet5!$A$1:$B$28,2,FALSE)</f>
        <v>#N/A</v>
      </c>
      <c r="M57" t="e">
        <f>VLOOKUP(L57,Sheet5!$A$1:$B$28,2,FALSE)</f>
        <v>#N/A</v>
      </c>
    </row>
    <row r="58" spans="1:13">
      <c r="A58" t="s">
        <v>576</v>
      </c>
      <c r="B58" t="str">
        <f>VLOOKUP(A58,Sheet5!$A$1:$B$28,2,FALSE)</f>
        <v>VivoCash Prime</v>
      </c>
      <c r="F58" t="e">
        <f>VLOOKUP(E58,Sheet5!$A$1:$B$28,2,FALSE)</f>
        <v>#N/A</v>
      </c>
      <c r="H58" t="s">
        <v>286</v>
      </c>
      <c r="I58" t="str">
        <f>VLOOKUP(H58,Sheet5!$A$1:$B$28,2,FALSE)</f>
        <v>Endowment</v>
      </c>
      <c r="L58" t="s">
        <v>276</v>
      </c>
      <c r="M58" t="str">
        <f>VLOOKUP(L58,Sheet5!$A$1:$B$28,2,FALSE)</f>
        <v>RevoSecure</v>
      </c>
    </row>
    <row r="59" spans="1:13">
      <c r="A59" t="s">
        <v>330</v>
      </c>
      <c r="B59" t="str">
        <f>VLOOKUP(A59,Sheet5!$A$1:$B$28,2,FALSE)</f>
        <v>VivoLife 350</v>
      </c>
      <c r="F59" t="e">
        <f>VLOOKUP(E59,Sheet5!$A$1:$B$28,2,FALSE)</f>
        <v>#N/A</v>
      </c>
      <c r="H59" t="s">
        <v>332</v>
      </c>
      <c r="I59" t="str">
        <f>VLOOKUP(H59,Sheet5!$A$1:$B$28,2,FALSE)</f>
        <v>DIRECT - Term</v>
      </c>
      <c r="L59" t="s">
        <v>333</v>
      </c>
      <c r="M59" t="str">
        <f>VLOOKUP(L59,Sheet5!$A$1:$B$28,2,FALSE)</f>
        <v>iTerm</v>
      </c>
    </row>
    <row r="60" spans="1:13">
      <c r="A60" t="s">
        <v>291</v>
      </c>
      <c r="B60" t="str">
        <f>VLOOKUP(A60,Sheet5!$A$1:$B$28,2,FALSE)</f>
        <v>RevoSave</v>
      </c>
      <c r="E60" t="s">
        <v>560</v>
      </c>
      <c r="F60" t="str">
        <f>VLOOKUP(E60,Sheet5!$A$1:$B$28,2,FALSE)</f>
        <v>Essential Protect</v>
      </c>
      <c r="H60" t="s">
        <v>286</v>
      </c>
      <c r="I60" t="str">
        <f>VLOOKUP(H60,Sheet5!$A$1:$B$28,2,FALSE)</f>
        <v>Endowment</v>
      </c>
      <c r="L60" t="s">
        <v>276</v>
      </c>
      <c r="M60" t="str">
        <f>VLOOKUP(L60,Sheet5!$A$1:$B$28,2,FALSE)</f>
        <v>RevoSecure</v>
      </c>
    </row>
    <row r="61" spans="1:13">
      <c r="A61" t="s">
        <v>286</v>
      </c>
      <c r="B61" t="str">
        <f>VLOOKUP(A61,Sheet5!$A$1:$B$28,2,FALSE)</f>
        <v>Endowment</v>
      </c>
      <c r="F61" t="e">
        <f>VLOOKUP(E61,Sheet5!$A$1:$B$28,2,FALSE)</f>
        <v>#N/A</v>
      </c>
      <c r="I61" t="e">
        <f>VLOOKUP(H61,Sheet5!$A$1:$B$28,2,FALSE)</f>
        <v>#N/A</v>
      </c>
      <c r="M61" t="e">
        <f>VLOOKUP(L61,Sheet5!$A$1:$B$28,2,FALSE)</f>
        <v>#N/A</v>
      </c>
    </row>
    <row r="62" spans="1:13">
      <c r="A62" t="s">
        <v>330</v>
      </c>
      <c r="B62" t="str">
        <f>VLOOKUP(A62,Sheet5!$A$1:$B$28,2,FALSE)</f>
        <v>VivoLife 350</v>
      </c>
      <c r="F62" t="e">
        <f>VLOOKUP(E62,Sheet5!$A$1:$B$28,2,FALSE)</f>
        <v>#N/A</v>
      </c>
      <c r="H62" t="s">
        <v>331</v>
      </c>
      <c r="I62" t="str">
        <f>VLOOKUP(H62,Sheet5!$A$1:$B$28,2,FALSE)</f>
        <v>DIRECT - Term</v>
      </c>
      <c r="L62" t="s">
        <v>332</v>
      </c>
      <c r="M62" t="str">
        <f>VLOOKUP(L62,Sheet5!$A$1:$B$28,2,FALSE)</f>
        <v>DIRECT - Term</v>
      </c>
    </row>
    <row r="63" spans="1:13">
      <c r="A63" t="s">
        <v>286</v>
      </c>
      <c r="B63" t="str">
        <f>VLOOKUP(A63,Sheet5!$A$1:$B$28,2,FALSE)</f>
        <v>Endowment</v>
      </c>
      <c r="E63" t="s">
        <v>560</v>
      </c>
      <c r="F63" t="str">
        <f>VLOOKUP(E63,Sheet5!$A$1:$B$28,2,FALSE)</f>
        <v>Essential Protect</v>
      </c>
      <c r="H63" t="s">
        <v>330</v>
      </c>
      <c r="I63" t="str">
        <f>VLOOKUP(H63,Sheet5!$A$1:$B$28,2,FALSE)</f>
        <v>VivoLife 350</v>
      </c>
      <c r="L63" t="s">
        <v>547</v>
      </c>
      <c r="M63" t="str">
        <f>VLOOKUP(L63,Sheet5!$A$1:$B$28,2,FALSE)</f>
        <v>Protection</v>
      </c>
    </row>
    <row r="64" spans="1:13">
      <c r="A64" t="s">
        <v>330</v>
      </c>
      <c r="B64" t="str">
        <f>VLOOKUP(A64,Sheet5!$A$1:$B$28,2,FALSE)</f>
        <v>VivoLife 350</v>
      </c>
      <c r="E64" t="s">
        <v>403</v>
      </c>
      <c r="F64" t="str">
        <f>VLOOKUP(E64,Sheet5!$A$1:$B$28,2,FALSE)</f>
        <v>Early Cancer Waiver</v>
      </c>
      <c r="H64" t="s">
        <v>331</v>
      </c>
      <c r="I64" t="str">
        <f>VLOOKUP(H64,Sheet5!$A$1:$B$28,2,FALSE)</f>
        <v>DIRECT - Term</v>
      </c>
      <c r="L64" t="s">
        <v>332</v>
      </c>
      <c r="M64" t="str">
        <f>VLOOKUP(L64,Sheet5!$A$1:$B$28,2,FALSE)</f>
        <v>DIRECT - Term</v>
      </c>
    </row>
    <row r="65" spans="1:13">
      <c r="A65" t="s">
        <v>333</v>
      </c>
      <c r="B65" t="str">
        <f>VLOOKUP(A65,Sheet5!$A$1:$B$28,2,FALSE)</f>
        <v>iTerm</v>
      </c>
      <c r="F65" t="e">
        <f>VLOOKUP(E65,Sheet5!$A$1:$B$28,2,FALSE)</f>
        <v>#N/A</v>
      </c>
      <c r="H65" t="s">
        <v>331</v>
      </c>
      <c r="I65" t="str">
        <f>VLOOKUP(H65,Sheet5!$A$1:$B$28,2,FALSE)</f>
        <v>DIRECT - Term</v>
      </c>
      <c r="L65" t="s">
        <v>332</v>
      </c>
      <c r="M65" t="str">
        <f>VLOOKUP(L65,Sheet5!$A$1:$B$28,2,FALSE)</f>
        <v>DIRECT - Term</v>
      </c>
    </row>
    <row r="66" spans="1:13">
      <c r="A66" t="s">
        <v>333</v>
      </c>
      <c r="B66" t="str">
        <f>VLOOKUP(A66,Sheet5!$A$1:$B$28,2,FALSE)</f>
        <v>iTerm</v>
      </c>
      <c r="E66" t="s">
        <v>286</v>
      </c>
      <c r="F66" t="str">
        <f>VLOOKUP(E66,Sheet5!$A$1:$B$28,2,FALSE)</f>
        <v>Endowment</v>
      </c>
      <c r="H66" t="s">
        <v>331</v>
      </c>
      <c r="I66" t="str">
        <f>VLOOKUP(H66,Sheet5!$A$1:$B$28,2,FALSE)</f>
        <v>DIRECT - Term</v>
      </c>
      <c r="L66" t="s">
        <v>332</v>
      </c>
      <c r="M66" t="str">
        <f>VLOOKUP(L66,Sheet5!$A$1:$B$28,2,FALSE)</f>
        <v>DIRECT - Term</v>
      </c>
    </row>
    <row r="67" spans="1:13">
      <c r="A67" t="s">
        <v>331</v>
      </c>
      <c r="B67" t="str">
        <f>VLOOKUP(A67,Sheet5!$A$1:$B$28,2,FALSE)</f>
        <v>DIRECT - Term</v>
      </c>
      <c r="E67" t="s">
        <v>884</v>
      </c>
      <c r="F67" t="str">
        <f>VLOOKUP(E67,Sheet5!$A$1:$B$28,2,FALSE)</f>
        <v>DIRECT - DD Rider for Term</v>
      </c>
      <c r="H67" t="s">
        <v>330</v>
      </c>
      <c r="I67" t="str">
        <f>VLOOKUP(H67,Sheet5!$A$1:$B$28,2,FALSE)</f>
        <v>VivoLife 350</v>
      </c>
      <c r="M67" t="e">
        <f>VLOOKUP(L67,Sheet5!$A$1:$B$28,2,FALSE)</f>
        <v>#N/A</v>
      </c>
    </row>
    <row r="68" spans="1:13">
      <c r="A68" t="s">
        <v>286</v>
      </c>
      <c r="B68" t="str">
        <f>VLOOKUP(A68,Sheet5!$A$1:$B$28,2,FALSE)</f>
        <v>Endowment</v>
      </c>
      <c r="E68" t="s">
        <v>560</v>
      </c>
      <c r="F68" t="str">
        <f>VLOOKUP(E68,Sheet5!$A$1:$B$28,2,FALSE)</f>
        <v>Essential Protect</v>
      </c>
      <c r="I68" t="e">
        <f>VLOOKUP(H68,Sheet5!$A$1:$B$28,2,FALSE)</f>
        <v>#N/A</v>
      </c>
      <c r="M68" t="e">
        <f>VLOOKUP(L68,Sheet5!$A$1:$B$28,2,FALSE)</f>
        <v>#N/A</v>
      </c>
    </row>
    <row r="69" spans="1:13">
      <c r="A69" t="s">
        <v>286</v>
      </c>
      <c r="B69" t="str">
        <f>VLOOKUP(A69,Sheet5!$A$1:$B$28,2,FALSE)</f>
        <v>Endowment</v>
      </c>
      <c r="E69" t="s">
        <v>334</v>
      </c>
      <c r="F69" t="str">
        <f>VLOOKUP(E69,Sheet5!$A$1:$B$28,2,FALSE)</f>
        <v>DD Prem Waiver</v>
      </c>
      <c r="I69" t="e">
        <f>VLOOKUP(H69,Sheet5!$A$1:$B$28,2,FALSE)</f>
        <v>#N/A</v>
      </c>
      <c r="M69" t="e">
        <f>VLOOKUP(L69,Sheet5!$A$1:$B$28,2,FALSE)</f>
        <v>#N/A</v>
      </c>
    </row>
    <row r="70" spans="1:13">
      <c r="A70" t="s">
        <v>333</v>
      </c>
      <c r="B70" t="str">
        <f>VLOOKUP(A70,Sheet5!$A$1:$B$28,2,FALSE)</f>
        <v>iTerm</v>
      </c>
      <c r="E70" t="s">
        <v>286</v>
      </c>
      <c r="F70" t="str">
        <f>VLOOKUP(E70,Sheet5!$A$1:$B$28,2,FALSE)</f>
        <v>Endowment</v>
      </c>
      <c r="I70" t="e">
        <f>VLOOKUP(H70,Sheet5!$A$1:$B$28,2,FALSE)</f>
        <v>#N/A</v>
      </c>
      <c r="M70" t="e">
        <f>VLOOKUP(L70,Sheet5!$A$1:$B$28,2,FALSE)</f>
        <v>#N/A</v>
      </c>
    </row>
    <row r="71" spans="1:13">
      <c r="A71" t="s">
        <v>331</v>
      </c>
      <c r="B71" t="str">
        <f>VLOOKUP(A71,Sheet5!$A$1:$B$28,2,FALSE)</f>
        <v>DIRECT - Term</v>
      </c>
      <c r="F71" t="e">
        <f>VLOOKUP(E71,Sheet5!$A$1:$B$28,2,FALSE)</f>
        <v>#N/A</v>
      </c>
      <c r="H71" t="s">
        <v>332</v>
      </c>
      <c r="I71" t="str">
        <f>VLOOKUP(H71,Sheet5!$A$1:$B$28,2,FALSE)</f>
        <v>DIRECT - Term</v>
      </c>
      <c r="M71" t="e">
        <f>VLOOKUP(L71,Sheet5!$A$1:$B$28,2,FALSE)</f>
        <v>#N/A</v>
      </c>
    </row>
    <row r="72" spans="1:13">
      <c r="A72" t="s">
        <v>332</v>
      </c>
      <c r="B72" t="str">
        <f>VLOOKUP(A72,Sheet5!$A$1:$B$28,2,FALSE)</f>
        <v>DIRECT - Term</v>
      </c>
      <c r="E72" t="s">
        <v>884</v>
      </c>
      <c r="F72" t="str">
        <f>VLOOKUP(E72,Sheet5!$A$1:$B$28,2,FALSE)</f>
        <v>DIRECT - DD Rider for Term</v>
      </c>
      <c r="I72" t="e">
        <f>VLOOKUP(H72,Sheet5!$A$1:$B$28,2,FALSE)</f>
        <v>#N/A</v>
      </c>
      <c r="M72" t="e">
        <f>VLOOKUP(L72,Sheet5!$A$1:$B$28,2,FALSE)</f>
        <v>#N/A</v>
      </c>
    </row>
    <row r="73" spans="1:13">
      <c r="A73" t="s">
        <v>896</v>
      </c>
      <c r="B73" t="str">
        <f>VLOOKUP(A73,Sheet5!$A$1:$B$28,2,FALSE)</f>
        <v>LP Protection</v>
      </c>
      <c r="E73" t="s">
        <v>560</v>
      </c>
      <c r="F73" t="str">
        <f>VLOOKUP(E73,Sheet5!$A$1:$B$28,2,FALSE)</f>
        <v>Essential Protect</v>
      </c>
      <c r="I73" t="e">
        <f>VLOOKUP(H73,Sheet5!$A$1:$B$28,2,FALSE)</f>
        <v>#N/A</v>
      </c>
      <c r="M73" t="e">
        <f>VLOOKUP(L73,Sheet5!$A$1:$B$28,2,FALSE)</f>
        <v>#N/A</v>
      </c>
    </row>
    <row r="74" spans="1:13">
      <c r="A74" t="s">
        <v>547</v>
      </c>
      <c r="B74" t="str">
        <f>VLOOKUP(A74,Sheet5!$A$1:$B$28,2,FALSE)</f>
        <v>Protection</v>
      </c>
      <c r="E74" t="s">
        <v>560</v>
      </c>
      <c r="F74" t="str">
        <f>VLOOKUP(E74,Sheet5!$A$1:$B$28,2,FALSE)</f>
        <v>Essential Protect</v>
      </c>
      <c r="I74" t="e">
        <f>VLOOKUP(H74,Sheet5!$A$1:$B$28,2,FALSE)</f>
        <v>#N/A</v>
      </c>
      <c r="M74" t="e">
        <f>VLOOKUP(L74,Sheet5!$A$1:$B$28,2,FALSE)</f>
        <v>#N/A</v>
      </c>
    </row>
    <row r="75" spans="1:13">
      <c r="A75" t="s">
        <v>291</v>
      </c>
      <c r="B75" t="str">
        <f>VLOOKUP(A75,Sheet5!$A$1:$B$28,2,FALSE)</f>
        <v>RevoSave</v>
      </c>
      <c r="E75" t="s">
        <v>560</v>
      </c>
      <c r="F75" t="str">
        <f>VLOOKUP(E75,Sheet5!$A$1:$B$28,2,FALSE)</f>
        <v>Essential Protect</v>
      </c>
      <c r="H75" t="s">
        <v>286</v>
      </c>
      <c r="I75" t="str">
        <f>VLOOKUP(H75,Sheet5!$A$1:$B$28,2,FALSE)</f>
        <v>Endowment</v>
      </c>
      <c r="L75" t="s">
        <v>291</v>
      </c>
      <c r="M75" t="str">
        <f>VLOOKUP(L75,Sheet5!$A$1:$B$28,2,FALSE)</f>
        <v>RevoSave</v>
      </c>
    </row>
    <row r="76" spans="1:13">
      <c r="A76" t="s">
        <v>333</v>
      </c>
      <c r="B76" t="str">
        <f>VLOOKUP(A76,Sheet5!$A$1:$B$28,2,FALSE)</f>
        <v>iTerm</v>
      </c>
      <c r="E76" t="s">
        <v>560</v>
      </c>
      <c r="F76" t="str">
        <f>VLOOKUP(E76,Sheet5!$A$1:$B$28,2,FALSE)</f>
        <v>Essential Protect</v>
      </c>
      <c r="H76" t="s">
        <v>333</v>
      </c>
      <c r="I76" t="str">
        <f>VLOOKUP(H76,Sheet5!$A$1:$B$28,2,FALSE)</f>
        <v>iTerm</v>
      </c>
      <c r="L76" t="s">
        <v>331</v>
      </c>
      <c r="M76" t="str">
        <f>VLOOKUP(L76,Sheet5!$A$1:$B$28,2,FALSE)</f>
        <v>DIRECT - Term</v>
      </c>
    </row>
    <row r="77" spans="1:13">
      <c r="A77" t="s">
        <v>556</v>
      </c>
      <c r="B77" t="str">
        <f>VLOOKUP(A77,Sheet5!$A$1:$B$28,2,FALSE)</f>
        <v>RevoEase</v>
      </c>
      <c r="E77" t="s">
        <v>282</v>
      </c>
      <c r="F77" t="str">
        <f>VLOOKUP(E77,Sheet5!$A$1:$B$28,2,FALSE)</f>
        <v>Cancer Premium Waiver (GIO)</v>
      </c>
      <c r="I77" t="e">
        <f>VLOOKUP(H77,Sheet5!$A$1:$B$28,2,FALSE)</f>
        <v>#N/A</v>
      </c>
      <c r="M77" t="e">
        <f>VLOOKUP(L77,Sheet5!$A$1:$B$28,2,FALSE)</f>
        <v>#N/A</v>
      </c>
    </row>
    <row r="78" spans="1:13">
      <c r="A78" t="s">
        <v>286</v>
      </c>
      <c r="B78" t="str">
        <f>VLOOKUP(A78,Sheet5!$A$1:$B$28,2,FALSE)</f>
        <v>Endowment</v>
      </c>
      <c r="E78" t="s">
        <v>334</v>
      </c>
      <c r="F78" t="str">
        <f>VLOOKUP(E78,Sheet5!$A$1:$B$28,2,FALSE)</f>
        <v>DD Prem Waiver</v>
      </c>
      <c r="H78" t="s">
        <v>291</v>
      </c>
      <c r="I78" t="str">
        <f>VLOOKUP(H78,Sheet5!$A$1:$B$28,2,FALSE)</f>
        <v>RevoSave</v>
      </c>
      <c r="M78" t="e">
        <f>VLOOKUP(L78,Sheet5!$A$1:$B$28,2,FALSE)</f>
        <v>#N/A</v>
      </c>
    </row>
    <row r="79" spans="1:13">
      <c r="A79" t="s">
        <v>576</v>
      </c>
      <c r="B79" t="str">
        <f>VLOOKUP(A79,Sheet5!$A$1:$B$28,2,FALSE)</f>
        <v>VivoCash Prime</v>
      </c>
      <c r="E79" t="s">
        <v>282</v>
      </c>
      <c r="F79" t="str">
        <f>VLOOKUP(E79,Sheet5!$A$1:$B$28,2,FALSE)</f>
        <v>Cancer Premium Waiver (GIO)</v>
      </c>
      <c r="H79" t="s">
        <v>286</v>
      </c>
      <c r="I79" t="str">
        <f>VLOOKUP(H79,Sheet5!$A$1:$B$28,2,FALSE)</f>
        <v>Endowment</v>
      </c>
      <c r="L79" t="s">
        <v>291</v>
      </c>
      <c r="M79" t="str">
        <f>VLOOKUP(L79,Sheet5!$A$1:$B$28,2,FALSE)</f>
        <v>RevoSave</v>
      </c>
    </row>
    <row r="80" spans="1:13">
      <c r="A80" t="s">
        <v>286</v>
      </c>
      <c r="B80" t="str">
        <f>VLOOKUP(A80,Sheet5!$A$1:$B$28,2,FALSE)</f>
        <v>Endowment</v>
      </c>
      <c r="E80" t="s">
        <v>334</v>
      </c>
      <c r="F80" t="str">
        <f>VLOOKUP(E80,Sheet5!$A$1:$B$28,2,FALSE)</f>
        <v>DD Prem Waiver</v>
      </c>
      <c r="I80" t="e">
        <f>VLOOKUP(H80,Sheet5!$A$1:$B$28,2,FALSE)</f>
        <v>#N/A</v>
      </c>
      <c r="M80" t="e">
        <f>VLOOKUP(L80,Sheet5!$A$1:$B$28,2,FALSE)</f>
        <v>#N/A</v>
      </c>
    </row>
    <row r="81" spans="1:13">
      <c r="A81" t="s">
        <v>907</v>
      </c>
      <c r="B81" t="str">
        <f>VLOOKUP(A81,Sheet5!$A$1:$B$28,2,FALSE)</f>
        <v>VivoChild</v>
      </c>
      <c r="E81" t="s">
        <v>334</v>
      </c>
      <c r="F81" t="str">
        <f>VLOOKUP(E81,Sheet5!$A$1:$B$28,2,FALSE)</f>
        <v>DD Prem Waiver</v>
      </c>
      <c r="I81" t="e">
        <f>VLOOKUP(H81,Sheet5!$A$1:$B$28,2,FALSE)</f>
        <v>#N/A</v>
      </c>
      <c r="M81" t="e">
        <f>VLOOKUP(L81,Sheet5!$A$1:$B$28,2,FALSE)</f>
        <v>#N/A</v>
      </c>
    </row>
    <row r="82" spans="1:13">
      <c r="A82" t="s">
        <v>331</v>
      </c>
      <c r="B82" t="str">
        <f>VLOOKUP(A82,Sheet5!$A$1:$B$28,2,FALSE)</f>
        <v>DIRECT - Term</v>
      </c>
      <c r="E82" t="s">
        <v>884</v>
      </c>
      <c r="F82" t="str">
        <f>VLOOKUP(E82,Sheet5!$A$1:$B$28,2,FALSE)</f>
        <v>DIRECT - DD Rider for Term</v>
      </c>
      <c r="I82" t="e">
        <f>VLOOKUP(H82,Sheet5!$A$1:$B$28,2,FALSE)</f>
        <v>#N/A</v>
      </c>
      <c r="M82" t="e">
        <f>VLOOKUP(L82,Sheet5!$A$1:$B$28,2,FALSE)</f>
        <v>#N/A</v>
      </c>
    </row>
    <row r="83" spans="1:13">
      <c r="A83" t="s">
        <v>333</v>
      </c>
      <c r="B83" t="str">
        <f>VLOOKUP(A83,Sheet5!$A$1:$B$28,2,FALSE)</f>
        <v>iTerm</v>
      </c>
      <c r="E83" t="s">
        <v>560</v>
      </c>
      <c r="F83" t="str">
        <f>VLOOKUP(E83,Sheet5!$A$1:$B$28,2,FALSE)</f>
        <v>Essential Protect</v>
      </c>
      <c r="H83" t="s">
        <v>332</v>
      </c>
      <c r="I83" t="str">
        <f>VLOOKUP(H83,Sheet5!$A$1:$B$28,2,FALSE)</f>
        <v>DIRECT - Term</v>
      </c>
      <c r="M83" t="e">
        <f>VLOOKUP(L83,Sheet5!$A$1:$B$28,2,FALSE)</f>
        <v>#N/A</v>
      </c>
    </row>
    <row r="84" spans="1:13">
      <c r="A84" t="s">
        <v>560</v>
      </c>
      <c r="B84" t="str">
        <f>VLOOKUP(A84,Sheet5!$A$1:$B$28,2,FALSE)</f>
        <v>Essential Protect</v>
      </c>
      <c r="E84" t="s">
        <v>286</v>
      </c>
      <c r="F84" t="str">
        <f>VLOOKUP(E84,Sheet5!$A$1:$B$28,2,FALSE)</f>
        <v>Endowment</v>
      </c>
      <c r="I84" t="e">
        <f>VLOOKUP(H84,Sheet5!$A$1:$B$28,2,FALSE)</f>
        <v>#N/A</v>
      </c>
      <c r="M84" t="e">
        <f>VLOOKUP(L84,Sheet5!$A$1:$B$28,2,FALSE)</f>
        <v>#N/A</v>
      </c>
    </row>
    <row r="85" spans="1:13">
      <c r="A85" t="s">
        <v>330</v>
      </c>
      <c r="B85" t="str">
        <f>VLOOKUP(A85,Sheet5!$A$1:$B$28,2,FALSE)</f>
        <v>VivoLife 350</v>
      </c>
      <c r="E85" t="s">
        <v>552</v>
      </c>
      <c r="F85" t="str">
        <f>VLOOKUP(E85,Sheet5!$A$1:$B$28,2,FALSE)</f>
        <v>EPA</v>
      </c>
      <c r="I85" t="e">
        <f>VLOOKUP(H85,Sheet5!$A$1:$B$28,2,FALSE)</f>
        <v>#N/A</v>
      </c>
      <c r="M85" t="e">
        <f>VLOOKUP(L85,Sheet5!$A$1:$B$28,2,FALSE)</f>
        <v>#N/A</v>
      </c>
    </row>
    <row r="86" spans="1:13">
      <c r="A86" t="s">
        <v>332</v>
      </c>
      <c r="B86" t="str">
        <f>VLOOKUP(A86,Sheet5!$A$1:$B$28,2,FALSE)</f>
        <v>DIRECT - Term</v>
      </c>
      <c r="E86" t="s">
        <v>884</v>
      </c>
      <c r="F86" t="str">
        <f>VLOOKUP(E86,Sheet5!$A$1:$B$28,2,FALSE)</f>
        <v>DIRECT - DD Rider for Term</v>
      </c>
      <c r="H86" t="s">
        <v>330</v>
      </c>
      <c r="I86" t="str">
        <f>VLOOKUP(H86,Sheet5!$A$1:$B$28,2,FALSE)</f>
        <v>VivoLife 350</v>
      </c>
      <c r="M86" t="e">
        <f>VLOOKUP(L86,Sheet5!$A$1:$B$28,2,FALSE)</f>
        <v>#N/A</v>
      </c>
    </row>
    <row r="87" spans="1:13">
      <c r="A87" t="s">
        <v>330</v>
      </c>
      <c r="B87" t="str">
        <f>VLOOKUP(A87,Sheet5!$A$1:$B$28,2,FALSE)</f>
        <v>VivoLife 350</v>
      </c>
      <c r="E87" t="s">
        <v>552</v>
      </c>
      <c r="F87" t="str">
        <f>VLOOKUP(E87,Sheet5!$A$1:$B$28,2,FALSE)</f>
        <v>EPA</v>
      </c>
      <c r="I87" t="e">
        <f>VLOOKUP(H87,Sheet5!$A$1:$B$28,2,FALSE)</f>
        <v>#N/A</v>
      </c>
      <c r="M87" t="e">
        <f>VLOOKUP(L87,Sheet5!$A$1:$B$28,2,FALSE)</f>
        <v>#N/A</v>
      </c>
    </row>
    <row r="88" spans="1:13">
      <c r="B88" t="e">
        <f>VLOOKUP(A88,Sheet5!$A$1:$B$28,2,FALSE)</f>
        <v>#N/A</v>
      </c>
      <c r="F88" t="e">
        <f>VLOOKUP(E88,Sheet5!$A$1:$B$28,2,FALSE)</f>
        <v>#N/A</v>
      </c>
      <c r="I88" t="e">
        <f>VLOOKUP(H88,Sheet5!$A$1:$B$28,2,FALSE)</f>
        <v>#N/A</v>
      </c>
      <c r="M88" t="e">
        <f>VLOOKUP(L88,Sheet5!$A$1:$B$28,2,FALSE)</f>
        <v>#N/A</v>
      </c>
    </row>
    <row r="89" spans="1:13">
      <c r="A89" t="s">
        <v>286</v>
      </c>
      <c r="B89" t="str">
        <f>VLOOKUP(A89,Sheet5!$A$1:$B$28,2,FALSE)</f>
        <v>Endowment</v>
      </c>
      <c r="E89" t="s">
        <v>560</v>
      </c>
      <c r="F89" t="str">
        <f>VLOOKUP(E89,Sheet5!$A$1:$B$28,2,FALSE)</f>
        <v>Essential Protect</v>
      </c>
      <c r="H89" t="s">
        <v>330</v>
      </c>
      <c r="I89" t="str">
        <f>VLOOKUP(H89,Sheet5!$A$1:$B$28,2,FALSE)</f>
        <v>VivoLife 350</v>
      </c>
      <c r="M89" t="e">
        <f>VLOOKUP(L89,Sheet5!$A$1:$B$28,2,FALSE)</f>
        <v>#N/A</v>
      </c>
    </row>
    <row r="90" spans="1:13">
      <c r="B90" t="e">
        <f>VLOOKUP(A90,Sheet5!$A$1:$B$28,2,FALSE)</f>
        <v>#N/A</v>
      </c>
      <c r="F90" t="e">
        <f>VLOOKUP(E90,Sheet5!$A$1:$B$28,2,FALSE)</f>
        <v>#N/A</v>
      </c>
      <c r="I90" t="e">
        <f>VLOOKUP(H90,Sheet5!$A$1:$B$28,2,FALSE)</f>
        <v>#N/A</v>
      </c>
      <c r="M90" t="e">
        <f>VLOOKUP(L90,Sheet5!$A$1:$B$28,2,FALSE)</f>
        <v>#N/A</v>
      </c>
    </row>
    <row r="91" spans="1:13">
      <c r="A91" t="s">
        <v>331</v>
      </c>
      <c r="B91" t="str">
        <f>VLOOKUP(A91,Sheet5!$A$1:$B$28,2,FALSE)</f>
        <v>DIRECT - Term</v>
      </c>
      <c r="E91" t="s">
        <v>884</v>
      </c>
      <c r="F91" t="str">
        <f>VLOOKUP(E91,Sheet5!$A$1:$B$28,2,FALSE)</f>
        <v>DIRECT - DD Rider for Term</v>
      </c>
      <c r="H91" t="s">
        <v>330</v>
      </c>
      <c r="I91" t="str">
        <f>VLOOKUP(H91,Sheet5!$A$1:$B$28,2,FALSE)</f>
        <v>VivoLife 350</v>
      </c>
      <c r="M91" t="e">
        <f>VLOOKUP(L91,Sheet5!$A$1:$B$28,2,FALSE)</f>
        <v>#N/A</v>
      </c>
    </row>
    <row r="92" spans="1:13">
      <c r="A92" t="s">
        <v>291</v>
      </c>
      <c r="B92" t="str">
        <f>VLOOKUP(A92,Sheet5!$A$1:$B$28,2,FALSE)</f>
        <v>RevoSave</v>
      </c>
      <c r="E92" t="s">
        <v>560</v>
      </c>
      <c r="F92" t="str">
        <f>VLOOKUP(E92,Sheet5!$A$1:$B$28,2,FALSE)</f>
        <v>Essential Protect</v>
      </c>
      <c r="H92" t="s">
        <v>291</v>
      </c>
      <c r="I92" t="str">
        <f>VLOOKUP(H92,Sheet5!$A$1:$B$28,2,FALSE)</f>
        <v>RevoSave</v>
      </c>
      <c r="L92" t="s">
        <v>286</v>
      </c>
      <c r="M92" t="str">
        <f>VLOOKUP(L92,Sheet5!$A$1:$B$28,2,FALSE)</f>
        <v>Endowment</v>
      </c>
    </row>
    <row r="93" spans="1:13">
      <c r="A93" t="s">
        <v>332</v>
      </c>
      <c r="B93" t="str">
        <f>VLOOKUP(A93,Sheet5!$A$1:$B$28,2,FALSE)</f>
        <v>DIRECT - Term</v>
      </c>
      <c r="E93" t="s">
        <v>333</v>
      </c>
      <c r="F93" t="str">
        <f>VLOOKUP(E93,Sheet5!$A$1:$B$28,2,FALSE)</f>
        <v>iTerm</v>
      </c>
      <c r="H93" t="s">
        <v>330</v>
      </c>
      <c r="I93" t="str">
        <f>VLOOKUP(H93,Sheet5!$A$1:$B$28,2,FALSE)</f>
        <v>VivoLife 350</v>
      </c>
      <c r="M93" t="e">
        <f>VLOOKUP(L93,Sheet5!$A$1:$B$28,2,FALSE)</f>
        <v>#N/A</v>
      </c>
    </row>
    <row r="94" spans="1:13">
      <c r="A94" t="s">
        <v>332</v>
      </c>
      <c r="B94" t="str">
        <f>VLOOKUP(A94,Sheet5!$A$1:$B$28,2,FALSE)</f>
        <v>DIRECT - Term</v>
      </c>
      <c r="E94" t="s">
        <v>884</v>
      </c>
      <c r="F94" t="str">
        <f>VLOOKUP(E94,Sheet5!$A$1:$B$28,2,FALSE)</f>
        <v>DIRECT - DD Rider for Term</v>
      </c>
      <c r="H94" t="s">
        <v>332</v>
      </c>
      <c r="I94" t="str">
        <f>VLOOKUP(H94,Sheet5!$A$1:$B$28,2,FALSE)</f>
        <v>DIRECT - Term</v>
      </c>
      <c r="L94" t="s">
        <v>331</v>
      </c>
      <c r="M94" t="str">
        <f>VLOOKUP(L94,Sheet5!$A$1:$B$28,2,FALSE)</f>
        <v>DIRECT - Term</v>
      </c>
    </row>
    <row r="95" spans="1:13">
      <c r="A95" t="s">
        <v>332</v>
      </c>
      <c r="B95" t="str">
        <f>VLOOKUP(A95,Sheet5!$A$1:$B$28,2,FALSE)</f>
        <v>DIRECT - Term</v>
      </c>
      <c r="E95" t="s">
        <v>884</v>
      </c>
      <c r="F95" t="str">
        <f>VLOOKUP(E95,Sheet5!$A$1:$B$28,2,FALSE)</f>
        <v>DIRECT - DD Rider for Term</v>
      </c>
      <c r="H95" t="s">
        <v>332</v>
      </c>
      <c r="I95" t="str">
        <f>VLOOKUP(H95,Sheet5!$A$1:$B$28,2,FALSE)</f>
        <v>DIRECT - Term</v>
      </c>
      <c r="L95" t="s">
        <v>333</v>
      </c>
      <c r="M95" t="str">
        <f>VLOOKUP(L95,Sheet5!$A$1:$B$28,2,FALSE)</f>
        <v>iTerm</v>
      </c>
    </row>
    <row r="96" spans="1:13">
      <c r="A96" t="s">
        <v>331</v>
      </c>
      <c r="B96" t="str">
        <f>VLOOKUP(A96,Sheet5!$A$1:$B$28,2,FALSE)</f>
        <v>DIRECT - Term</v>
      </c>
      <c r="E96" t="s">
        <v>884</v>
      </c>
      <c r="F96" t="str">
        <f>VLOOKUP(E96,Sheet5!$A$1:$B$28,2,FALSE)</f>
        <v>DIRECT - DD Rider for Term</v>
      </c>
      <c r="H96" t="s">
        <v>332</v>
      </c>
      <c r="I96" t="str">
        <f>VLOOKUP(H96,Sheet5!$A$1:$B$28,2,FALSE)</f>
        <v>DIRECT - Term</v>
      </c>
      <c r="L96" t="s">
        <v>333</v>
      </c>
      <c r="M96" t="str">
        <f>VLOOKUP(L96,Sheet5!$A$1:$B$28,2,FALSE)</f>
        <v>iTerm</v>
      </c>
    </row>
    <row r="97" spans="1:13">
      <c r="A97" t="s">
        <v>330</v>
      </c>
      <c r="B97" t="str">
        <f>VLOOKUP(A97,Sheet5!$A$1:$B$28,2,FALSE)</f>
        <v>VivoLife 350</v>
      </c>
      <c r="E97" t="s">
        <v>552</v>
      </c>
      <c r="F97" t="str">
        <f>VLOOKUP(E97,Sheet5!$A$1:$B$28,2,FALSE)</f>
        <v>EPA</v>
      </c>
      <c r="H97" t="s">
        <v>330</v>
      </c>
      <c r="I97" t="str">
        <f>VLOOKUP(H97,Sheet5!$A$1:$B$28,2,FALSE)</f>
        <v>VivoLife 350</v>
      </c>
      <c r="M97" t="e">
        <f>VLOOKUP(L97,Sheet5!$A$1:$B$28,2,FALSE)</f>
        <v>#N/A</v>
      </c>
    </row>
    <row r="98" spans="1:13">
      <c r="A98" t="s">
        <v>286</v>
      </c>
      <c r="B98" t="str">
        <f>VLOOKUP(A98,Sheet5!$A$1:$B$28,2,FALSE)</f>
        <v>Endowment</v>
      </c>
      <c r="E98" t="s">
        <v>560</v>
      </c>
      <c r="F98" t="str">
        <f>VLOOKUP(E98,Sheet5!$A$1:$B$28,2,FALSE)</f>
        <v>Essential Protect</v>
      </c>
      <c r="H98" t="s">
        <v>330</v>
      </c>
      <c r="I98" t="str">
        <f>VLOOKUP(H98,Sheet5!$A$1:$B$28,2,FALSE)</f>
        <v>VivoLife 350</v>
      </c>
      <c r="M98" t="e">
        <f>VLOOKUP(L98,Sheet5!$A$1:$B$28,2,FALSE)</f>
        <v>#N/A</v>
      </c>
    </row>
    <row r="99" spans="1:13">
      <c r="A99" t="s">
        <v>286</v>
      </c>
      <c r="B99" t="str">
        <f>VLOOKUP(A99,Sheet5!$A$1:$B$28,2,FALSE)</f>
        <v>Endowment</v>
      </c>
      <c r="E99" t="s">
        <v>560</v>
      </c>
      <c r="F99" t="str">
        <f>VLOOKUP(E99,Sheet5!$A$1:$B$28,2,FALSE)</f>
        <v>Essential Protect</v>
      </c>
      <c r="H99" t="s">
        <v>286</v>
      </c>
      <c r="I99" t="str">
        <f>VLOOKUP(H99,Sheet5!$A$1:$B$28,2,FALSE)</f>
        <v>Endowment</v>
      </c>
      <c r="L99" t="s">
        <v>291</v>
      </c>
      <c r="M99" t="str">
        <f>VLOOKUP(L99,Sheet5!$A$1:$B$28,2,FALSE)</f>
        <v>RevoSave</v>
      </c>
    </row>
    <row r="100" spans="1:13">
      <c r="A100" t="s">
        <v>286</v>
      </c>
      <c r="B100" t="str">
        <f>VLOOKUP(A100,Sheet5!$A$1:$B$28,2,FALSE)</f>
        <v>Endowment</v>
      </c>
      <c r="E100" t="s">
        <v>560</v>
      </c>
      <c r="F100" t="str">
        <f>VLOOKUP(E100,Sheet5!$A$1:$B$28,2,FALSE)</f>
        <v>Essential Protect</v>
      </c>
      <c r="H100" t="s">
        <v>330</v>
      </c>
      <c r="I100" t="str">
        <f>VLOOKUP(H100,Sheet5!$A$1:$B$28,2,FALSE)</f>
        <v>VivoLife 350</v>
      </c>
      <c r="M100" t="e">
        <f>VLOOKUP(L100,Sheet5!$A$1:$B$28,2,FALSE)</f>
        <v>#N/A</v>
      </c>
    </row>
    <row r="101" spans="1:13">
      <c r="A101" t="s">
        <v>330</v>
      </c>
      <c r="B101" t="str">
        <f>VLOOKUP(A101,Sheet5!$A$1:$B$28,2,FALSE)</f>
        <v>VivoLife 350</v>
      </c>
      <c r="E101" t="s">
        <v>552</v>
      </c>
      <c r="F101" t="str">
        <f>VLOOKUP(E101,Sheet5!$A$1:$B$28,2,FALSE)</f>
        <v>EPA</v>
      </c>
      <c r="I101" t="e">
        <f>VLOOKUP(H101,Sheet5!$A$1:$B$28,2,FALSE)</f>
        <v>#N/A</v>
      </c>
      <c r="M101" t="e">
        <f>VLOOKUP(L101,Sheet5!$A$1:$B$28,2,FALSE)</f>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1B13-951D-4F45-A5B6-A4A641ED0304}">
  <dimension ref="A1:FD130"/>
  <sheetViews>
    <sheetView zoomScale="70" zoomScaleNormal="70" workbookViewId="0">
      <pane xSplit="1" ySplit="5" topLeftCell="B6" activePane="bottomRight" state="frozen"/>
      <selection pane="topRight" activeCell="B1" sqref="B1"/>
      <selection pane="bottomLeft" activeCell="A6" sqref="A6"/>
      <selection pane="bottomRight" activeCell="E8" sqref="E8"/>
    </sheetView>
  </sheetViews>
  <sheetFormatPr baseColWidth="10" defaultColWidth="9.1640625" defaultRowHeight="11" outlineLevelCol="1"/>
  <cols>
    <col min="1" max="1" width="18.1640625" style="229" customWidth="1"/>
    <col min="2" max="2" width="7.6640625" style="145" hidden="1" customWidth="1" outlineLevel="1"/>
    <col min="3" max="4" width="7.6640625" style="145" customWidth="1" outlineLevel="1"/>
    <col min="5" max="8" width="8.6640625" style="145" customWidth="1" outlineLevel="1"/>
    <col min="9" max="9" width="9.6640625" style="145" customWidth="1" outlineLevel="1"/>
    <col min="10" max="11" width="8.6640625" style="145" customWidth="1" outlineLevel="1"/>
    <col min="12" max="12" width="5.6640625" style="145" customWidth="1" outlineLevel="1"/>
    <col min="13" max="13" width="6.33203125" style="145" customWidth="1" outlineLevel="1"/>
    <col min="14" max="14" width="7.33203125" style="145" customWidth="1" outlineLevel="1"/>
    <col min="15" max="15" width="7.1640625" style="145" customWidth="1" outlineLevel="1"/>
    <col min="16" max="16" width="9.6640625" style="145" customWidth="1" outlineLevel="1"/>
    <col min="17" max="17" width="8.33203125" style="145" customWidth="1" outlineLevel="1"/>
    <col min="18" max="18" width="9.33203125" style="145" customWidth="1" outlineLevel="1"/>
    <col min="19" max="19" width="9.6640625" style="145" customWidth="1" outlineLevel="1"/>
    <col min="20" max="20" width="9.83203125" style="145" customWidth="1" outlineLevel="1"/>
    <col min="21" max="21" width="9.33203125" style="145" customWidth="1" outlineLevel="1"/>
    <col min="22" max="23" width="9.1640625" style="145" customWidth="1" outlineLevel="1"/>
    <col min="24" max="24" width="8.83203125" style="145" customWidth="1" outlineLevel="1"/>
    <col min="25" max="25" width="9.33203125" style="145" customWidth="1" outlineLevel="1"/>
    <col min="26" max="26" width="9.83203125" style="145" customWidth="1" outlineLevel="1"/>
    <col min="27" max="27" width="7.1640625" style="145" customWidth="1" outlineLevel="1"/>
    <col min="28" max="33" width="9.6640625" style="145" customWidth="1" outlineLevel="1"/>
    <col min="34" max="35" width="12.6640625" style="145" customWidth="1" outlineLevel="1"/>
    <col min="36" max="37" width="13.33203125" style="145" customWidth="1" outlineLevel="1"/>
    <col min="38" max="41" width="11.33203125" style="145" customWidth="1" outlineLevel="1"/>
    <col min="42" max="45" width="10.1640625" style="145" customWidth="1" outlineLevel="1"/>
    <col min="46" max="46" width="9.6640625" style="145" customWidth="1" outlineLevel="1"/>
    <col min="47" max="48" width="9.1640625" style="145" customWidth="1" outlineLevel="1"/>
    <col min="49" max="51" width="10.1640625" style="145" customWidth="1" outlineLevel="1"/>
    <col min="52" max="52" width="10.33203125" style="145" customWidth="1" outlineLevel="1"/>
    <col min="53" max="53" width="9.1640625" style="145" customWidth="1" outlineLevel="1"/>
    <col min="54" max="54" width="11.33203125" style="145" customWidth="1" outlineLevel="1"/>
    <col min="55" max="55" width="10.33203125" style="145" customWidth="1" outlineLevel="1"/>
    <col min="56" max="56" width="9.1640625" style="196" customWidth="1" outlineLevel="1"/>
    <col min="57" max="57" width="9.83203125" style="145" customWidth="1" outlineLevel="1"/>
    <col min="58" max="66" width="9.1640625" style="145" customWidth="1" outlineLevel="1"/>
    <col min="67" max="67" width="9.83203125" style="145" customWidth="1" outlineLevel="1"/>
    <col min="68" max="76" width="9.1640625" style="145" customWidth="1" outlineLevel="1"/>
    <col min="77" max="77" width="10.1640625" style="122" customWidth="1" outlineLevel="1"/>
    <col min="78" max="78" width="12.33203125" style="122" customWidth="1" outlineLevel="1"/>
    <col min="79" max="79" width="12.83203125" style="122" bestFit="1" customWidth="1" outlineLevel="1"/>
    <col min="80" max="80" width="11.33203125" style="122" customWidth="1" outlineLevel="1"/>
    <col min="81" max="81" width="12.33203125" style="122" customWidth="1" outlineLevel="1"/>
    <col min="82" max="82" width="12.83203125" style="122" bestFit="1" customWidth="1" outlineLevel="1"/>
    <col min="83" max="83" width="14.6640625" style="122" customWidth="1" outlineLevel="1"/>
    <col min="84" max="84" width="12.33203125" style="122" customWidth="1" outlineLevel="1"/>
    <col min="85" max="85" width="12.83203125" style="122" bestFit="1" customWidth="1" outlineLevel="1"/>
    <col min="86" max="86" width="14.33203125" style="122" customWidth="1" outlineLevel="1"/>
    <col min="87" max="87" width="12.33203125" style="122" customWidth="1" outlineLevel="1"/>
    <col min="88" max="88" width="12.83203125" style="122" bestFit="1" customWidth="1" outlineLevel="1"/>
    <col min="89" max="89" width="14.6640625" style="122" customWidth="1" outlineLevel="1"/>
    <col min="90" max="90" width="12.33203125" style="122" customWidth="1" outlineLevel="1"/>
    <col min="91" max="91" width="12.83203125" style="122" bestFit="1" customWidth="1" outlineLevel="1"/>
    <col min="92" max="92" width="15" style="122" customWidth="1" outlineLevel="1"/>
    <col min="93" max="93" width="12.6640625" style="122" customWidth="1" outlineLevel="1"/>
    <col min="94" max="94" width="9.1640625" style="122" customWidth="1" outlineLevel="1"/>
    <col min="95" max="95" width="12.33203125" style="122" customWidth="1" outlineLevel="1"/>
    <col min="96" max="96" width="10.1640625" style="122" customWidth="1" outlineLevel="1"/>
    <col min="97" max="97" width="12.83203125" style="122" customWidth="1" outlineLevel="1"/>
    <col min="98" max="98" width="11" style="122" customWidth="1" outlineLevel="1"/>
    <col min="99" max="99" width="11.1640625" style="122" customWidth="1" outlineLevel="1"/>
    <col min="100" max="100" width="11.6640625" style="122" customWidth="1" outlineLevel="1"/>
    <col min="101" max="101" width="32" style="121" customWidth="1" outlineLevel="1"/>
    <col min="102" max="102" width="13.6640625" style="197" customWidth="1" outlineLevel="1"/>
    <col min="103" max="103" width="13.1640625" style="122" customWidth="1" outlineLevel="1"/>
    <col min="104" max="104" width="11.33203125" style="122" customWidth="1" outlineLevel="1"/>
    <col min="105" max="105" width="13.33203125" style="122" customWidth="1" outlineLevel="1"/>
    <col min="106" max="106" width="8.33203125" style="122" customWidth="1" outlineLevel="1"/>
    <col min="107" max="107" width="10.6640625" style="122" customWidth="1" outlineLevel="1"/>
    <col min="108" max="108" width="23.1640625" style="121" customWidth="1" outlineLevel="1"/>
    <col min="109" max="109" width="15.6640625" style="121" customWidth="1" outlineLevel="1"/>
    <col min="110" max="110" width="13.1640625" style="122" customWidth="1" outlineLevel="1"/>
    <col min="111" max="111" width="10" style="122" customWidth="1" outlineLevel="1"/>
    <col min="112" max="114" width="9.1640625" style="122" customWidth="1" outlineLevel="1"/>
    <col min="115" max="116" width="17.1640625" style="122" customWidth="1" outlineLevel="1"/>
    <col min="117" max="118" width="14.6640625" style="122" customWidth="1" outlineLevel="1"/>
    <col min="119" max="119" width="17.1640625" style="122" customWidth="1" outlineLevel="1"/>
    <col min="120" max="121" width="14" style="122" customWidth="1" outlineLevel="1"/>
    <col min="122" max="122" width="17.1640625" style="122" customWidth="1" outlineLevel="1"/>
    <col min="123" max="124" width="15.6640625" style="122" customWidth="1" outlineLevel="1"/>
    <col min="125" max="125" width="16" style="122" customWidth="1" outlineLevel="1"/>
    <col min="126" max="126" width="11.6640625" style="122" customWidth="1" outlineLevel="1"/>
    <col min="127" max="127" width="12.83203125" style="122" customWidth="1" outlineLevel="1"/>
    <col min="128" max="128" width="12.33203125" style="122" customWidth="1" outlineLevel="1"/>
    <col min="129" max="130" width="9.1640625" style="122" customWidth="1" outlineLevel="1"/>
    <col min="131" max="131" width="10.33203125" style="122" customWidth="1" outlineLevel="1"/>
    <col min="132" max="132" width="17.33203125" style="122" customWidth="1" outlineLevel="1"/>
    <col min="133" max="134" width="13.6640625" style="122" customWidth="1" outlineLevel="1"/>
    <col min="135" max="135" width="15.6640625" style="122" customWidth="1" outlineLevel="1"/>
    <col min="136" max="137" width="13.6640625" style="122" customWidth="1" outlineLevel="1"/>
    <col min="138" max="138" width="17.6640625" style="122" customWidth="1" outlineLevel="1"/>
    <col min="139" max="140" width="13.6640625" style="122" customWidth="1" outlineLevel="1"/>
    <col min="141" max="141" width="18.83203125" style="201" customWidth="1" outlineLevel="1"/>
    <col min="142" max="142" width="10.33203125" style="122" customWidth="1" outlineLevel="1"/>
    <col min="143" max="143" width="11.6640625" style="122" customWidth="1" outlineLevel="1"/>
    <col min="144" max="144" width="12.6640625" style="122" customWidth="1" outlineLevel="1"/>
    <col min="145" max="147" width="9.1640625" style="122" customWidth="1" outlineLevel="1"/>
    <col min="148" max="148" width="18.33203125" style="122" customWidth="1" outlineLevel="1"/>
    <col min="149" max="150" width="13.33203125" style="122" customWidth="1" outlineLevel="1"/>
    <col min="151" max="151" width="14.83203125" style="122" customWidth="1" outlineLevel="1"/>
    <col min="152" max="153" width="13.33203125" style="122" customWidth="1" outlineLevel="1"/>
    <col min="154" max="154" width="16.6640625" style="122" customWidth="1" outlineLevel="1"/>
    <col min="155" max="156" width="13.33203125" style="122" customWidth="1" outlineLevel="1"/>
    <col min="157" max="158" width="9.1640625" style="28"/>
    <col min="159" max="159" width="18" style="28" customWidth="1"/>
    <col min="160" max="168" width="9.1640625" style="28"/>
    <col min="169" max="169" width="9.1640625" style="28" customWidth="1"/>
    <col min="170" max="16384" width="9.1640625" style="28"/>
  </cols>
  <sheetData>
    <row r="1" spans="1:160" ht="12">
      <c r="A1" s="27" t="s">
        <v>1186</v>
      </c>
      <c r="B1" s="250" t="s">
        <v>1187</v>
      </c>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1" t="s">
        <v>1188</v>
      </c>
      <c r="BB1" s="251"/>
      <c r="BC1" s="251"/>
      <c r="BD1" s="251"/>
      <c r="BE1" s="252" t="s">
        <v>1189</v>
      </c>
      <c r="BF1" s="252"/>
      <c r="BG1" s="252"/>
      <c r="BH1" s="252"/>
      <c r="BI1" s="252"/>
      <c r="BJ1" s="252"/>
      <c r="BK1" s="252"/>
      <c r="BL1" s="252"/>
      <c r="BM1" s="252"/>
      <c r="BN1" s="252"/>
      <c r="BO1" s="250" t="s">
        <v>1187</v>
      </c>
      <c r="BP1" s="250"/>
      <c r="BQ1" s="250"/>
      <c r="BR1" s="250"/>
      <c r="BS1" s="250"/>
      <c r="BT1" s="250"/>
      <c r="BU1" s="250"/>
      <c r="BV1" s="250"/>
      <c r="BW1" s="250"/>
      <c r="BX1" s="250"/>
      <c r="BY1" s="253" t="s">
        <v>1190</v>
      </c>
      <c r="BZ1" s="254"/>
      <c r="CA1" s="254"/>
      <c r="CB1" s="254"/>
      <c r="CC1" s="254"/>
      <c r="CD1" s="254"/>
      <c r="CE1" s="254"/>
      <c r="CF1" s="254"/>
      <c r="CG1" s="254"/>
      <c r="CH1" s="254"/>
      <c r="CI1" s="254"/>
      <c r="CJ1" s="254"/>
      <c r="CK1" s="254"/>
      <c r="CL1" s="254"/>
      <c r="CM1" s="254"/>
      <c r="CN1" s="254"/>
      <c r="CO1" s="254"/>
      <c r="CP1" s="254"/>
      <c r="CQ1" s="254"/>
      <c r="CR1" s="254"/>
      <c r="CS1" s="254"/>
      <c r="CT1" s="254"/>
      <c r="CU1" s="254"/>
      <c r="CV1" s="254"/>
      <c r="CW1" s="254"/>
      <c r="CX1" s="254"/>
      <c r="CY1" s="254"/>
      <c r="CZ1" s="254"/>
      <c r="DA1" s="254"/>
      <c r="DB1" s="254"/>
      <c r="DC1" s="254"/>
      <c r="DD1" s="254"/>
      <c r="DE1" s="254"/>
      <c r="DF1" s="254"/>
      <c r="DG1" s="254"/>
      <c r="DH1" s="254"/>
      <c r="DI1" s="254"/>
      <c r="DJ1" s="254"/>
      <c r="DK1" s="254"/>
      <c r="DL1" s="254"/>
      <c r="DM1" s="254"/>
      <c r="DN1" s="254"/>
      <c r="DO1" s="254"/>
      <c r="DP1" s="254"/>
      <c r="DQ1" s="254"/>
      <c r="DR1" s="254"/>
      <c r="DS1" s="254"/>
      <c r="DT1" s="254"/>
      <c r="DU1" s="254"/>
      <c r="DV1" s="254"/>
      <c r="DW1" s="254"/>
      <c r="DX1" s="254"/>
      <c r="DY1" s="254"/>
      <c r="DZ1" s="254"/>
      <c r="EA1" s="254"/>
      <c r="EB1" s="254"/>
      <c r="EC1" s="254"/>
      <c r="ED1" s="254"/>
      <c r="EE1" s="254"/>
      <c r="EF1" s="254"/>
      <c r="EG1" s="254"/>
      <c r="EH1" s="254"/>
      <c r="EI1" s="254"/>
      <c r="EJ1" s="254"/>
      <c r="EK1" s="254"/>
      <c r="EL1" s="254"/>
      <c r="EM1" s="254"/>
      <c r="EN1" s="254"/>
      <c r="EO1" s="254"/>
      <c r="EP1" s="254"/>
      <c r="EQ1" s="254"/>
      <c r="ER1" s="254"/>
      <c r="ES1" s="254"/>
      <c r="ET1" s="254"/>
      <c r="EU1" s="254"/>
      <c r="EV1" s="254"/>
      <c r="EW1" s="254"/>
      <c r="EX1" s="254"/>
      <c r="EY1" s="254"/>
      <c r="EZ1" s="254"/>
    </row>
    <row r="2" spans="1:160" ht="12.75" customHeight="1">
      <c r="A2" s="29" t="s">
        <v>1191</v>
      </c>
      <c r="B2" s="242" t="s">
        <v>1192</v>
      </c>
      <c r="C2" s="243"/>
      <c r="D2" s="243"/>
      <c r="E2" s="243"/>
      <c r="F2" s="243"/>
      <c r="G2" s="243"/>
      <c r="H2" s="243"/>
      <c r="I2" s="243"/>
      <c r="J2" s="244"/>
      <c r="K2" s="242" t="s">
        <v>1193</v>
      </c>
      <c r="L2" s="243"/>
      <c r="M2" s="243"/>
      <c r="N2" s="243"/>
      <c r="O2" s="243"/>
      <c r="P2" s="243"/>
      <c r="Q2" s="243"/>
      <c r="R2" s="244"/>
      <c r="S2" s="242" t="s">
        <v>1194</v>
      </c>
      <c r="T2" s="243"/>
      <c r="U2" s="243"/>
      <c r="V2" s="243"/>
      <c r="W2" s="243"/>
      <c r="X2" s="243"/>
      <c r="Y2" s="243"/>
      <c r="Z2" s="243"/>
      <c r="AA2" s="243"/>
      <c r="AB2" s="243"/>
      <c r="AC2" s="243"/>
      <c r="AD2" s="243"/>
      <c r="AE2" s="243"/>
      <c r="AF2" s="243"/>
      <c r="AG2" s="243"/>
      <c r="AH2" s="243"/>
      <c r="AI2" s="243"/>
      <c r="AJ2" s="243"/>
      <c r="AK2" s="243"/>
      <c r="AL2" s="243"/>
      <c r="AM2" s="243"/>
      <c r="AN2" s="243"/>
      <c r="AO2" s="244"/>
      <c r="AP2" s="242" t="s">
        <v>67</v>
      </c>
      <c r="AQ2" s="243"/>
      <c r="AR2" s="243"/>
      <c r="AS2" s="243"/>
      <c r="AT2" s="243"/>
      <c r="AU2" s="243"/>
      <c r="AV2" s="243"/>
      <c r="AW2" s="243"/>
      <c r="AX2" s="243"/>
      <c r="AY2" s="243"/>
      <c r="AZ2" s="244"/>
      <c r="BA2" s="247"/>
      <c r="BB2" s="248"/>
      <c r="BC2" s="248"/>
      <c r="BD2" s="249"/>
      <c r="BE2" s="242" t="s">
        <v>1195</v>
      </c>
      <c r="BF2" s="243"/>
      <c r="BG2" s="243"/>
      <c r="BH2" s="243"/>
      <c r="BI2" s="243"/>
      <c r="BJ2" s="243"/>
      <c r="BK2" s="243"/>
      <c r="BL2" s="243"/>
      <c r="BM2" s="243"/>
      <c r="BN2" s="244"/>
      <c r="BO2" s="242" t="s">
        <v>1196</v>
      </c>
      <c r="BP2" s="243"/>
      <c r="BQ2" s="243"/>
      <c r="BR2" s="243"/>
      <c r="BS2" s="243"/>
      <c r="BT2" s="243"/>
      <c r="BU2" s="243"/>
      <c r="BV2" s="243"/>
      <c r="BW2" s="243"/>
      <c r="BX2" s="244"/>
      <c r="BY2" s="235" t="s">
        <v>1197</v>
      </c>
      <c r="BZ2" s="236"/>
      <c r="CA2" s="236"/>
      <c r="CB2" s="236"/>
      <c r="CC2" s="236"/>
      <c r="CD2" s="236"/>
      <c r="CE2" s="236"/>
      <c r="CF2" s="236"/>
      <c r="CG2" s="236"/>
      <c r="CH2" s="236"/>
      <c r="CI2" s="236"/>
      <c r="CJ2" s="236"/>
      <c r="CK2" s="236"/>
      <c r="CL2" s="236"/>
      <c r="CM2" s="236"/>
      <c r="CN2" s="236"/>
      <c r="CO2" s="236"/>
      <c r="CP2" s="236"/>
      <c r="CQ2" s="236"/>
      <c r="CR2" s="236"/>
      <c r="CS2" s="236"/>
      <c r="CT2" s="236"/>
      <c r="CU2" s="236"/>
      <c r="CV2" s="237"/>
      <c r="CW2" s="235" t="s">
        <v>1198</v>
      </c>
      <c r="CX2" s="236"/>
      <c r="CY2" s="236"/>
      <c r="CZ2" s="236"/>
      <c r="DA2" s="236"/>
      <c r="DB2" s="236"/>
      <c r="DC2" s="236"/>
      <c r="DD2" s="236"/>
      <c r="DE2" s="236"/>
      <c r="DF2" s="236"/>
      <c r="DG2" s="236"/>
      <c r="DH2" s="236"/>
      <c r="DI2" s="236"/>
      <c r="DJ2" s="236"/>
      <c r="DK2" s="246"/>
      <c r="DL2" s="236"/>
      <c r="DM2" s="236"/>
      <c r="DN2" s="236"/>
      <c r="DO2" s="236"/>
      <c r="DP2" s="236"/>
      <c r="DQ2" s="236"/>
      <c r="DR2" s="236"/>
      <c r="DS2" s="236"/>
      <c r="DT2" s="236"/>
      <c r="DU2" s="236"/>
      <c r="DV2" s="236"/>
      <c r="DW2" s="236"/>
      <c r="DX2" s="236"/>
      <c r="DY2" s="236"/>
      <c r="DZ2" s="236"/>
      <c r="EA2" s="236"/>
      <c r="EB2" s="236"/>
      <c r="EC2" s="236"/>
      <c r="ED2" s="236"/>
      <c r="EE2" s="236"/>
      <c r="EF2" s="236"/>
      <c r="EG2" s="236"/>
      <c r="EH2" s="236"/>
      <c r="EI2" s="236"/>
      <c r="EJ2" s="236"/>
      <c r="EK2" s="236"/>
      <c r="EL2" s="236"/>
      <c r="EM2" s="236"/>
      <c r="EN2" s="236"/>
      <c r="EO2" s="236"/>
      <c r="EP2" s="236"/>
      <c r="EQ2" s="236"/>
      <c r="ER2" s="236"/>
      <c r="ES2" s="236"/>
      <c r="ET2" s="236"/>
      <c r="EU2" s="236"/>
      <c r="EV2" s="236"/>
      <c r="EW2" s="236"/>
      <c r="EX2" s="236"/>
      <c r="EY2" s="236"/>
      <c r="EZ2" s="237"/>
    </row>
    <row r="3" spans="1:160" ht="12.75" customHeight="1">
      <c r="A3" s="30" t="s">
        <v>1199</v>
      </c>
      <c r="B3" s="31" t="s">
        <v>1200</v>
      </c>
      <c r="C3" s="31"/>
      <c r="D3" s="245" t="s">
        <v>1201</v>
      </c>
      <c r="E3" s="245"/>
      <c r="F3" s="32"/>
      <c r="G3" s="32"/>
      <c r="H3" s="32"/>
      <c r="I3" s="33" t="s">
        <v>1202</v>
      </c>
      <c r="J3" s="34"/>
      <c r="K3" s="242" t="s">
        <v>1203</v>
      </c>
      <c r="L3" s="243"/>
      <c r="M3" s="243"/>
      <c r="N3" s="243"/>
      <c r="O3" s="243"/>
      <c r="P3" s="243"/>
      <c r="Q3" s="243"/>
      <c r="R3" s="244"/>
      <c r="S3" s="245" t="s">
        <v>1204</v>
      </c>
      <c r="T3" s="245"/>
      <c r="U3" s="245"/>
      <c r="V3" s="35"/>
      <c r="W3" s="245" t="s">
        <v>1205</v>
      </c>
      <c r="X3" s="245"/>
      <c r="Y3" s="245" t="s">
        <v>1206</v>
      </c>
      <c r="Z3" s="245"/>
      <c r="AA3" s="245" t="s">
        <v>1207</v>
      </c>
      <c r="AB3" s="245"/>
      <c r="AC3" s="245" t="s">
        <v>1208</v>
      </c>
      <c r="AD3" s="245"/>
      <c r="AE3" s="245"/>
      <c r="AF3" s="245"/>
      <c r="AG3" s="245"/>
      <c r="AH3" s="245"/>
      <c r="AI3" s="245"/>
      <c r="AJ3" s="245"/>
      <c r="AK3" s="245"/>
      <c r="AL3" s="245"/>
      <c r="AM3" s="242" t="s">
        <v>1209</v>
      </c>
      <c r="AN3" s="243"/>
      <c r="AO3" s="244"/>
      <c r="AP3" s="245" t="s">
        <v>1210</v>
      </c>
      <c r="AQ3" s="245"/>
      <c r="AR3" s="245"/>
      <c r="AS3" s="245" t="s">
        <v>1211</v>
      </c>
      <c r="AT3" s="245"/>
      <c r="AU3" s="245"/>
      <c r="AV3" s="245"/>
      <c r="AW3" s="242" t="s">
        <v>1212</v>
      </c>
      <c r="AX3" s="243"/>
      <c r="AY3" s="243"/>
      <c r="AZ3" s="244"/>
      <c r="BA3" s="36"/>
      <c r="BB3" s="37"/>
      <c r="BC3" s="37"/>
      <c r="BD3" s="38"/>
      <c r="BE3" s="32"/>
      <c r="BF3" s="39"/>
      <c r="BG3" s="39"/>
      <c r="BH3" s="39"/>
      <c r="BI3" s="39"/>
      <c r="BJ3" s="39"/>
      <c r="BK3" s="39"/>
      <c r="BL3" s="39"/>
      <c r="BM3" s="39"/>
      <c r="BN3" s="35"/>
      <c r="BO3" s="242" t="s">
        <v>1213</v>
      </c>
      <c r="BP3" s="243"/>
      <c r="BQ3" s="243"/>
      <c r="BR3" s="243"/>
      <c r="BS3" s="243"/>
      <c r="BT3" s="243"/>
      <c r="BU3" s="243"/>
      <c r="BV3" s="243"/>
      <c r="BW3" s="243"/>
      <c r="BX3" s="244"/>
      <c r="BY3" s="235" t="s">
        <v>1214</v>
      </c>
      <c r="BZ3" s="236"/>
      <c r="CA3" s="236"/>
      <c r="CB3" s="236"/>
      <c r="CC3" s="236"/>
      <c r="CD3" s="236"/>
      <c r="CE3" s="236"/>
      <c r="CF3" s="236"/>
      <c r="CG3" s="236"/>
      <c r="CH3" s="236"/>
      <c r="CI3" s="236"/>
      <c r="CJ3" s="236"/>
      <c r="CK3" s="236"/>
      <c r="CL3" s="236"/>
      <c r="CM3" s="236"/>
      <c r="CN3" s="236"/>
      <c r="CO3" s="236"/>
      <c r="CP3" s="236"/>
      <c r="CQ3" s="236"/>
      <c r="CR3" s="236"/>
      <c r="CS3" s="236"/>
      <c r="CT3" s="236"/>
      <c r="CU3" s="236"/>
      <c r="CV3" s="237"/>
      <c r="CW3" s="40"/>
      <c r="CX3" s="41"/>
      <c r="CY3" s="41"/>
      <c r="CZ3" s="41"/>
      <c r="DA3" s="41"/>
      <c r="DB3" s="41"/>
      <c r="DC3" s="41"/>
      <c r="DD3" s="42"/>
      <c r="DE3" s="42"/>
      <c r="DF3" s="41"/>
      <c r="DG3" s="41"/>
      <c r="DH3" s="41"/>
      <c r="DI3" s="41"/>
      <c r="DJ3" s="43"/>
      <c r="DK3" s="44"/>
      <c r="DL3" s="45"/>
      <c r="DM3" s="45"/>
      <c r="DN3" s="45"/>
      <c r="DO3" s="45"/>
      <c r="DP3" s="45"/>
      <c r="DQ3" s="45"/>
      <c r="DR3" s="45"/>
      <c r="DS3" s="45"/>
      <c r="DT3" s="45"/>
      <c r="DU3" s="44"/>
      <c r="DV3" s="41"/>
      <c r="DW3" s="41"/>
      <c r="DX3" s="41"/>
      <c r="DY3" s="41"/>
      <c r="DZ3" s="41"/>
      <c r="EA3" s="41"/>
      <c r="EB3" s="41"/>
      <c r="EC3" s="41"/>
      <c r="ED3" s="41"/>
      <c r="EE3" s="41"/>
      <c r="EF3" s="41"/>
      <c r="EG3" s="41"/>
      <c r="EH3" s="41"/>
      <c r="EI3" s="41"/>
      <c r="EJ3" s="41"/>
      <c r="EK3" s="42"/>
      <c r="EL3" s="41"/>
      <c r="EM3" s="41"/>
      <c r="EN3" s="41"/>
      <c r="EO3" s="41"/>
      <c r="EP3" s="41"/>
      <c r="EQ3" s="41"/>
      <c r="ER3" s="41"/>
      <c r="ES3" s="41"/>
      <c r="ET3" s="41"/>
      <c r="EU3" s="41"/>
      <c r="EV3" s="41"/>
      <c r="EW3" s="41"/>
      <c r="EX3" s="41"/>
      <c r="EY3" s="41"/>
      <c r="EZ3" s="43"/>
    </row>
    <row r="4" spans="1:160" ht="12" customHeight="1">
      <c r="A4" s="30" t="s">
        <v>1215</v>
      </c>
      <c r="B4" s="31" t="s">
        <v>1216</v>
      </c>
      <c r="C4" s="31"/>
      <c r="D4" s="31" t="s">
        <v>1217</v>
      </c>
      <c r="E4" s="31" t="s">
        <v>1218</v>
      </c>
      <c r="F4" s="242" t="s">
        <v>1219</v>
      </c>
      <c r="G4" s="243"/>
      <c r="H4" s="243"/>
      <c r="I4" s="244"/>
      <c r="J4" s="31" t="s">
        <v>1220</v>
      </c>
      <c r="K4" s="31" t="s">
        <v>1221</v>
      </c>
      <c r="L4" s="31" t="s">
        <v>1222</v>
      </c>
      <c r="M4" s="31" t="s">
        <v>1223</v>
      </c>
      <c r="N4" s="31" t="s">
        <v>1224</v>
      </c>
      <c r="O4" s="31" t="s">
        <v>1225</v>
      </c>
      <c r="P4" s="31" t="s">
        <v>1226</v>
      </c>
      <c r="Q4" s="31" t="s">
        <v>1227</v>
      </c>
      <c r="R4" s="31" t="s">
        <v>1228</v>
      </c>
      <c r="S4" s="242" t="s">
        <v>1229</v>
      </c>
      <c r="T4" s="243"/>
      <c r="U4" s="244"/>
      <c r="V4" s="31" t="s">
        <v>1230</v>
      </c>
      <c r="W4" s="31" t="s">
        <v>1231</v>
      </c>
      <c r="X4" s="31" t="s">
        <v>1232</v>
      </c>
      <c r="Y4" s="31" t="s">
        <v>1233</v>
      </c>
      <c r="Z4" s="31" t="s">
        <v>1234</v>
      </c>
      <c r="AA4" s="31" t="s">
        <v>1235</v>
      </c>
      <c r="AB4" s="31" t="s">
        <v>1236</v>
      </c>
      <c r="AC4" s="31" t="s">
        <v>1237</v>
      </c>
      <c r="AD4" s="31" t="s">
        <v>1238</v>
      </c>
      <c r="AE4" s="31" t="s">
        <v>1239</v>
      </c>
      <c r="AF4" s="31" t="s">
        <v>1240</v>
      </c>
      <c r="AG4" s="31" t="s">
        <v>1241</v>
      </c>
      <c r="AH4" s="31" t="s">
        <v>1242</v>
      </c>
      <c r="AI4" s="31" t="s">
        <v>1243</v>
      </c>
      <c r="AJ4" s="31" t="s">
        <v>1244</v>
      </c>
      <c r="AK4" s="31" t="s">
        <v>1245</v>
      </c>
      <c r="AL4" s="31" t="s">
        <v>1246</v>
      </c>
      <c r="AM4" s="31" t="s">
        <v>1247</v>
      </c>
      <c r="AN4" s="31" t="s">
        <v>1248</v>
      </c>
      <c r="AO4" s="31" t="s">
        <v>1249</v>
      </c>
      <c r="AP4" s="31" t="s">
        <v>1250</v>
      </c>
      <c r="AQ4" s="31" t="s">
        <v>1251</v>
      </c>
      <c r="AR4" s="31" t="s">
        <v>1252</v>
      </c>
      <c r="AS4" s="31" t="s">
        <v>1253</v>
      </c>
      <c r="AT4" s="31" t="s">
        <v>1254</v>
      </c>
      <c r="AU4" s="31" t="s">
        <v>1255</v>
      </c>
      <c r="AV4" s="31" t="s">
        <v>1256</v>
      </c>
      <c r="AW4" s="31" t="s">
        <v>1257</v>
      </c>
      <c r="AX4" s="31" t="s">
        <v>1258</v>
      </c>
      <c r="AY4" s="31" t="s">
        <v>1259</v>
      </c>
      <c r="AZ4" s="31" t="s">
        <v>1260</v>
      </c>
      <c r="BA4" s="31" t="s">
        <v>1261</v>
      </c>
      <c r="BB4" s="31" t="s">
        <v>1262</v>
      </c>
      <c r="BC4" s="31" t="s">
        <v>1263</v>
      </c>
      <c r="BD4" s="46" t="s">
        <v>1264</v>
      </c>
      <c r="BE4" s="31" t="s">
        <v>1265</v>
      </c>
      <c r="BF4" s="31" t="s">
        <v>1266</v>
      </c>
      <c r="BG4" s="31" t="s">
        <v>1267</v>
      </c>
      <c r="BH4" s="31" t="s">
        <v>1268</v>
      </c>
      <c r="BI4" s="31" t="s">
        <v>1269</v>
      </c>
      <c r="BJ4" s="31" t="s">
        <v>1270</v>
      </c>
      <c r="BK4" s="31" t="s">
        <v>1271</v>
      </c>
      <c r="BL4" s="31" t="s">
        <v>1272</v>
      </c>
      <c r="BM4" s="31" t="s">
        <v>1273</v>
      </c>
      <c r="BN4" s="31" t="s">
        <v>1274</v>
      </c>
      <c r="BO4" s="31" t="s">
        <v>1275</v>
      </c>
      <c r="BP4" s="31" t="s">
        <v>1276</v>
      </c>
      <c r="BQ4" s="31" t="s">
        <v>1277</v>
      </c>
      <c r="BR4" s="31" t="s">
        <v>1278</v>
      </c>
      <c r="BS4" s="31" t="s">
        <v>1279</v>
      </c>
      <c r="BT4" s="31" t="s">
        <v>1280</v>
      </c>
      <c r="BU4" s="31" t="s">
        <v>1281</v>
      </c>
      <c r="BV4" s="31" t="s">
        <v>1282</v>
      </c>
      <c r="BW4" s="31" t="s">
        <v>1283</v>
      </c>
      <c r="BX4" s="31" t="s">
        <v>1284</v>
      </c>
      <c r="BY4" s="47" t="s">
        <v>1285</v>
      </c>
      <c r="BZ4" s="47" t="s">
        <v>1286</v>
      </c>
      <c r="CA4" s="47" t="s">
        <v>1287</v>
      </c>
      <c r="CB4" s="47" t="s">
        <v>1288</v>
      </c>
      <c r="CC4" s="47" t="s">
        <v>1289</v>
      </c>
      <c r="CD4" s="47" t="s">
        <v>1290</v>
      </c>
      <c r="CE4" s="47" t="s">
        <v>1291</v>
      </c>
      <c r="CF4" s="47" t="s">
        <v>1292</v>
      </c>
      <c r="CG4" s="47" t="s">
        <v>1293</v>
      </c>
      <c r="CH4" s="47" t="s">
        <v>1294</v>
      </c>
      <c r="CI4" s="47" t="s">
        <v>1295</v>
      </c>
      <c r="CJ4" s="47" t="s">
        <v>1296</v>
      </c>
      <c r="CK4" s="47" t="s">
        <v>1297</v>
      </c>
      <c r="CL4" s="47" t="s">
        <v>1298</v>
      </c>
      <c r="CM4" s="47" t="s">
        <v>1299</v>
      </c>
      <c r="CN4" s="47" t="s">
        <v>1300</v>
      </c>
      <c r="CO4" s="47" t="s">
        <v>1301</v>
      </c>
      <c r="CP4" s="47" t="s">
        <v>1302</v>
      </c>
      <c r="CQ4" s="47" t="s">
        <v>1303</v>
      </c>
      <c r="CR4" s="47" t="s">
        <v>1304</v>
      </c>
      <c r="CS4" s="47" t="s">
        <v>1305</v>
      </c>
      <c r="CT4" s="47" t="s">
        <v>1306</v>
      </c>
      <c r="CU4" s="47" t="s">
        <v>1307</v>
      </c>
      <c r="CV4" s="47" t="s">
        <v>1308</v>
      </c>
      <c r="CW4" s="235" t="s">
        <v>1309</v>
      </c>
      <c r="CX4" s="236"/>
      <c r="CY4" s="236"/>
      <c r="CZ4" s="236"/>
      <c r="DA4" s="236"/>
      <c r="DB4" s="236"/>
      <c r="DC4" s="237"/>
      <c r="DD4" s="235" t="s">
        <v>1310</v>
      </c>
      <c r="DE4" s="236"/>
      <c r="DF4" s="236"/>
      <c r="DG4" s="236"/>
      <c r="DH4" s="236"/>
      <c r="DI4" s="236"/>
      <c r="DJ4" s="236"/>
      <c r="DK4" s="234" t="s">
        <v>1311</v>
      </c>
      <c r="DL4" s="234"/>
      <c r="DM4" s="234"/>
      <c r="DN4" s="234"/>
      <c r="DO4" s="234"/>
      <c r="DP4" s="234"/>
      <c r="DQ4" s="234"/>
      <c r="DR4" s="234"/>
      <c r="DS4" s="234"/>
      <c r="DT4" s="234"/>
      <c r="DU4" s="232" t="s">
        <v>1312</v>
      </c>
      <c r="DV4" s="233"/>
      <c r="DW4" s="233"/>
      <c r="DX4" s="233"/>
      <c r="DY4" s="233"/>
      <c r="DZ4" s="233"/>
      <c r="EA4" s="233"/>
      <c r="EB4" s="234" t="s">
        <v>1313</v>
      </c>
      <c r="EC4" s="234"/>
      <c r="ED4" s="234"/>
      <c r="EE4" s="234"/>
      <c r="EF4" s="234"/>
      <c r="EG4" s="234"/>
      <c r="EH4" s="234"/>
      <c r="EI4" s="234"/>
      <c r="EJ4" s="234"/>
      <c r="EK4" s="235" t="s">
        <v>1314</v>
      </c>
      <c r="EL4" s="236"/>
      <c r="EM4" s="236"/>
      <c r="EN4" s="236"/>
      <c r="EO4" s="236"/>
      <c r="EP4" s="236"/>
      <c r="EQ4" s="237"/>
      <c r="ER4" s="235" t="s">
        <v>1315</v>
      </c>
      <c r="ES4" s="236"/>
      <c r="ET4" s="236"/>
      <c r="EU4" s="236"/>
      <c r="EV4" s="236"/>
      <c r="EW4" s="236"/>
      <c r="EX4" s="236"/>
      <c r="EY4" s="236"/>
      <c r="EZ4" s="237"/>
    </row>
    <row r="5" spans="1:160" s="59" customFormat="1" ht="75.75" customHeight="1">
      <c r="A5" s="48" t="s">
        <v>21</v>
      </c>
      <c r="B5" s="49" t="s">
        <v>1316</v>
      </c>
      <c r="C5" s="49"/>
      <c r="D5" s="49" t="s">
        <v>22</v>
      </c>
      <c r="E5" s="49" t="s">
        <v>23</v>
      </c>
      <c r="F5" s="238" t="s">
        <v>1317</v>
      </c>
      <c r="G5" s="239"/>
      <c r="H5" s="239"/>
      <c r="I5" s="240"/>
      <c r="J5" s="49" t="s">
        <v>24</v>
      </c>
      <c r="K5" s="50" t="s">
        <v>25</v>
      </c>
      <c r="L5" s="50" t="s">
        <v>26</v>
      </c>
      <c r="M5" s="50" t="s">
        <v>27</v>
      </c>
      <c r="N5" s="50" t="s">
        <v>28</v>
      </c>
      <c r="O5" s="50" t="s">
        <v>29</v>
      </c>
      <c r="P5" s="51" t="s">
        <v>30</v>
      </c>
      <c r="Q5" s="51" t="s">
        <v>31</v>
      </c>
      <c r="R5" s="51" t="s">
        <v>32</v>
      </c>
      <c r="S5" s="241" t="s">
        <v>1318</v>
      </c>
      <c r="T5" s="241"/>
      <c r="U5" s="241"/>
      <c r="V5" s="50" t="s">
        <v>33</v>
      </c>
      <c r="W5" s="51" t="s">
        <v>34</v>
      </c>
      <c r="X5" s="51" t="s">
        <v>35</v>
      </c>
      <c r="Y5" s="51" t="s">
        <v>36</v>
      </c>
      <c r="Z5" s="51" t="s">
        <v>37</v>
      </c>
      <c r="AA5" s="51" t="s">
        <v>38</v>
      </c>
      <c r="AB5" s="51" t="s">
        <v>39</v>
      </c>
      <c r="AC5" s="50" t="s">
        <v>40</v>
      </c>
      <c r="AD5" s="50" t="s">
        <v>41</v>
      </c>
      <c r="AE5" s="50" t="s">
        <v>42</v>
      </c>
      <c r="AF5" s="50" t="s">
        <v>43</v>
      </c>
      <c r="AG5" s="50" t="s">
        <v>44</v>
      </c>
      <c r="AH5" s="51" t="s">
        <v>45</v>
      </c>
      <c r="AI5" s="51" t="s">
        <v>46</v>
      </c>
      <c r="AJ5" s="51" t="s">
        <v>47</v>
      </c>
      <c r="AK5" s="51" t="s">
        <v>48</v>
      </c>
      <c r="AL5" s="51" t="s">
        <v>49</v>
      </c>
      <c r="AM5" s="51" t="s">
        <v>50</v>
      </c>
      <c r="AN5" s="51" t="s">
        <v>51</v>
      </c>
      <c r="AO5" s="51" t="s">
        <v>52</v>
      </c>
      <c r="AP5" s="52" t="s">
        <v>53</v>
      </c>
      <c r="AQ5" s="52" t="s">
        <v>54</v>
      </c>
      <c r="AR5" s="52" t="s">
        <v>55</v>
      </c>
      <c r="AS5" s="52" t="s">
        <v>56</v>
      </c>
      <c r="AT5" s="52" t="s">
        <v>57</v>
      </c>
      <c r="AU5" s="52" t="s">
        <v>58</v>
      </c>
      <c r="AV5" s="52" t="s">
        <v>59</v>
      </c>
      <c r="AW5" s="52" t="s">
        <v>60</v>
      </c>
      <c r="AX5" s="52" t="s">
        <v>61</v>
      </c>
      <c r="AY5" s="52" t="s">
        <v>62</v>
      </c>
      <c r="AZ5" s="52" t="s">
        <v>63</v>
      </c>
      <c r="BA5" s="49" t="s">
        <v>64</v>
      </c>
      <c r="BB5" s="49" t="s">
        <v>65</v>
      </c>
      <c r="BC5" s="49" t="s">
        <v>66</v>
      </c>
      <c r="BD5" s="53" t="s">
        <v>67</v>
      </c>
      <c r="BE5" s="52" t="s">
        <v>68</v>
      </c>
      <c r="BF5" s="52" t="s">
        <v>69</v>
      </c>
      <c r="BG5" s="52" t="s">
        <v>70</v>
      </c>
      <c r="BH5" s="52" t="s">
        <v>71</v>
      </c>
      <c r="BI5" s="52" t="s">
        <v>72</v>
      </c>
      <c r="BJ5" s="52" t="s">
        <v>73</v>
      </c>
      <c r="BK5" s="52" t="s">
        <v>74</v>
      </c>
      <c r="BL5" s="52" t="s">
        <v>70</v>
      </c>
      <c r="BM5" s="52" t="s">
        <v>75</v>
      </c>
      <c r="BN5" s="52" t="s">
        <v>76</v>
      </c>
      <c r="BO5" s="52" t="s">
        <v>68</v>
      </c>
      <c r="BP5" s="52" t="s">
        <v>69</v>
      </c>
      <c r="BQ5" s="52" t="s">
        <v>70</v>
      </c>
      <c r="BR5" s="52" t="s">
        <v>71</v>
      </c>
      <c r="BS5" s="52" t="s">
        <v>72</v>
      </c>
      <c r="BT5" s="52" t="s">
        <v>73</v>
      </c>
      <c r="BU5" s="52" t="s">
        <v>74</v>
      </c>
      <c r="BV5" s="52" t="s">
        <v>70</v>
      </c>
      <c r="BW5" s="52" t="s">
        <v>75</v>
      </c>
      <c r="BX5" s="52" t="s">
        <v>76</v>
      </c>
      <c r="BY5" s="54" t="s">
        <v>77</v>
      </c>
      <c r="BZ5" s="54" t="s">
        <v>78</v>
      </c>
      <c r="CA5" s="55" t="s">
        <v>79</v>
      </c>
      <c r="CB5" s="54" t="s">
        <v>80</v>
      </c>
      <c r="CC5" s="54" t="s">
        <v>81</v>
      </c>
      <c r="CD5" s="54" t="s">
        <v>82</v>
      </c>
      <c r="CE5" s="54" t="s">
        <v>83</v>
      </c>
      <c r="CF5" s="54" t="s">
        <v>84</v>
      </c>
      <c r="CG5" s="54" t="s">
        <v>85</v>
      </c>
      <c r="CH5" s="54" t="s">
        <v>86</v>
      </c>
      <c r="CI5" s="54" t="s">
        <v>87</v>
      </c>
      <c r="CJ5" s="54" t="s">
        <v>88</v>
      </c>
      <c r="CK5" s="54" t="s">
        <v>89</v>
      </c>
      <c r="CL5" s="54" t="s">
        <v>90</v>
      </c>
      <c r="CM5" s="54" t="s">
        <v>91</v>
      </c>
      <c r="CN5" s="54" t="s">
        <v>92</v>
      </c>
      <c r="CO5" s="54" t="s">
        <v>93</v>
      </c>
      <c r="CP5" s="55" t="s">
        <v>1319</v>
      </c>
      <c r="CQ5" s="54" t="s">
        <v>95</v>
      </c>
      <c r="CR5" s="54" t="s">
        <v>96</v>
      </c>
      <c r="CS5" s="54" t="s">
        <v>97</v>
      </c>
      <c r="CT5" s="54" t="s">
        <v>98</v>
      </c>
      <c r="CU5" s="54" t="s">
        <v>99</v>
      </c>
      <c r="CV5" s="54" t="s">
        <v>100</v>
      </c>
      <c r="CW5" s="54" t="s">
        <v>1320</v>
      </c>
      <c r="CX5" s="54" t="s">
        <v>1150</v>
      </c>
      <c r="CY5" s="54" t="s">
        <v>1321</v>
      </c>
      <c r="CZ5" s="54" t="s">
        <v>1322</v>
      </c>
      <c r="DA5" s="54" t="s">
        <v>1323</v>
      </c>
      <c r="DB5" s="54" t="s">
        <v>1324</v>
      </c>
      <c r="DC5" s="54" t="s">
        <v>1325</v>
      </c>
      <c r="DD5" s="54" t="s">
        <v>1320</v>
      </c>
      <c r="DE5" s="54" t="s">
        <v>1150</v>
      </c>
      <c r="DF5" s="54" t="s">
        <v>1321</v>
      </c>
      <c r="DG5" s="54" t="s">
        <v>1322</v>
      </c>
      <c r="DH5" s="54" t="s">
        <v>1323</v>
      </c>
      <c r="DI5" s="54" t="s">
        <v>1324</v>
      </c>
      <c r="DJ5" s="54" t="s">
        <v>1325</v>
      </c>
      <c r="DK5" s="56" t="s">
        <v>284</v>
      </c>
      <c r="DL5" s="57" t="s">
        <v>1326</v>
      </c>
      <c r="DM5" s="57" t="s">
        <v>1327</v>
      </c>
      <c r="DN5" s="57" t="s">
        <v>1328</v>
      </c>
      <c r="DO5" s="57" t="s">
        <v>1329</v>
      </c>
      <c r="DP5" s="57" t="s">
        <v>1330</v>
      </c>
      <c r="DQ5" s="57" t="s">
        <v>1331</v>
      </c>
      <c r="DR5" s="57" t="s">
        <v>415</v>
      </c>
      <c r="DS5" s="57" t="s">
        <v>416</v>
      </c>
      <c r="DT5" s="57" t="s">
        <v>417</v>
      </c>
      <c r="DU5" s="54" t="s">
        <v>1320</v>
      </c>
      <c r="DV5" s="54"/>
      <c r="DW5" s="54" t="s">
        <v>1321</v>
      </c>
      <c r="DX5" s="54" t="s">
        <v>1322</v>
      </c>
      <c r="DY5" s="54" t="s">
        <v>1323</v>
      </c>
      <c r="DZ5" s="54" t="s">
        <v>1324</v>
      </c>
      <c r="EA5" s="54" t="s">
        <v>1325</v>
      </c>
      <c r="EB5" s="54" t="s">
        <v>1326</v>
      </c>
      <c r="EC5" s="54" t="s">
        <v>1327</v>
      </c>
      <c r="ED5" s="54" t="s">
        <v>1328</v>
      </c>
      <c r="EE5" s="54" t="s">
        <v>1329</v>
      </c>
      <c r="EF5" s="54" t="s">
        <v>1330</v>
      </c>
      <c r="EG5" s="54" t="s">
        <v>1331</v>
      </c>
      <c r="EH5" s="54" t="s">
        <v>415</v>
      </c>
      <c r="EI5" s="54" t="s">
        <v>416</v>
      </c>
      <c r="EJ5" s="54" t="s">
        <v>417</v>
      </c>
      <c r="EK5" s="54" t="s">
        <v>1320</v>
      </c>
      <c r="EL5" s="54"/>
      <c r="EM5" s="54" t="s">
        <v>1321</v>
      </c>
      <c r="EN5" s="54" t="s">
        <v>1322</v>
      </c>
      <c r="EO5" s="54" t="s">
        <v>1323</v>
      </c>
      <c r="EP5" s="54" t="s">
        <v>1324</v>
      </c>
      <c r="EQ5" s="58" t="s">
        <v>1325</v>
      </c>
      <c r="ER5" s="54" t="s">
        <v>1326</v>
      </c>
      <c r="ES5" s="54" t="s">
        <v>1327</v>
      </c>
      <c r="ET5" s="54" t="s">
        <v>1328</v>
      </c>
      <c r="EU5" s="54" t="s">
        <v>1329</v>
      </c>
      <c r="EV5" s="54" t="s">
        <v>1330</v>
      </c>
      <c r="EW5" s="54" t="s">
        <v>1331</v>
      </c>
      <c r="EX5" s="54" t="s">
        <v>415</v>
      </c>
      <c r="EY5" s="54" t="s">
        <v>416</v>
      </c>
      <c r="EZ5" s="54" t="s">
        <v>417</v>
      </c>
    </row>
    <row r="6" spans="1:160" s="59" customFormat="1" ht="25.25" customHeight="1">
      <c r="A6" s="48" t="s">
        <v>1332</v>
      </c>
      <c r="B6" s="60"/>
      <c r="C6" s="60"/>
      <c r="D6" s="61"/>
      <c r="E6" s="61"/>
      <c r="F6" s="60" t="s">
        <v>101</v>
      </c>
      <c r="G6" s="60" t="s">
        <v>102</v>
      </c>
      <c r="H6" s="60" t="s">
        <v>103</v>
      </c>
      <c r="I6" s="60" t="s">
        <v>104</v>
      </c>
      <c r="J6" s="61"/>
      <c r="K6" s="60"/>
      <c r="L6" s="60"/>
      <c r="M6" s="60"/>
      <c r="N6" s="60"/>
      <c r="O6" s="60"/>
      <c r="P6" s="60"/>
      <c r="Q6" s="60"/>
      <c r="R6" s="60"/>
      <c r="S6" s="60" t="s">
        <v>102</v>
      </c>
      <c r="T6" s="60" t="s">
        <v>103</v>
      </c>
      <c r="U6" s="60" t="s">
        <v>104</v>
      </c>
      <c r="V6" s="60"/>
      <c r="W6" s="60"/>
      <c r="X6" s="60"/>
      <c r="Y6" s="60"/>
      <c r="Z6" s="60"/>
      <c r="AA6" s="60"/>
      <c r="AB6" s="60"/>
      <c r="AC6" s="60"/>
      <c r="AD6" s="60"/>
      <c r="AE6" s="60"/>
      <c r="AF6" s="60"/>
      <c r="AG6" s="60"/>
      <c r="AH6" s="60"/>
      <c r="AI6" s="60"/>
      <c r="AJ6" s="60"/>
      <c r="AK6" s="60"/>
      <c r="AL6" s="60"/>
      <c r="AM6" s="60"/>
      <c r="AN6" s="60"/>
      <c r="AO6" s="60"/>
      <c r="AP6" s="60" t="s">
        <v>1333</v>
      </c>
      <c r="AQ6" s="61" t="s">
        <v>1334</v>
      </c>
      <c r="AR6" s="61" t="s">
        <v>1335</v>
      </c>
      <c r="AS6" s="60" t="s">
        <v>1336</v>
      </c>
      <c r="AT6" s="60" t="s">
        <v>1336</v>
      </c>
      <c r="AU6" s="60" t="s">
        <v>1336</v>
      </c>
      <c r="AV6" s="60"/>
      <c r="AW6" s="60"/>
      <c r="AX6" s="60" t="s">
        <v>1337</v>
      </c>
      <c r="AY6" s="60" t="s">
        <v>1337</v>
      </c>
      <c r="AZ6" s="60" t="s">
        <v>1337</v>
      </c>
      <c r="BA6" s="60" t="s">
        <v>1338</v>
      </c>
      <c r="BB6" s="60" t="s">
        <v>1339</v>
      </c>
      <c r="BC6" s="60" t="s">
        <v>1340</v>
      </c>
      <c r="BD6" s="61" t="s">
        <v>1341</v>
      </c>
      <c r="BE6" s="60" t="s">
        <v>1342</v>
      </c>
      <c r="BF6" s="60" t="s">
        <v>1342</v>
      </c>
      <c r="BG6" s="60" t="s">
        <v>1342</v>
      </c>
      <c r="BH6" s="60" t="s">
        <v>1342</v>
      </c>
      <c r="BI6" s="60" t="s">
        <v>1342</v>
      </c>
      <c r="BJ6" s="60" t="s">
        <v>1342</v>
      </c>
      <c r="BK6" s="60" t="s">
        <v>1342</v>
      </c>
      <c r="BL6" s="60" t="s">
        <v>1342</v>
      </c>
      <c r="BM6" s="60" t="s">
        <v>1342</v>
      </c>
      <c r="BN6" s="60" t="s">
        <v>1342</v>
      </c>
      <c r="BO6" s="60" t="s">
        <v>1343</v>
      </c>
      <c r="BP6" s="60" t="s">
        <v>1343</v>
      </c>
      <c r="BQ6" s="60" t="s">
        <v>1343</v>
      </c>
      <c r="BR6" s="60" t="s">
        <v>1343</v>
      </c>
      <c r="BS6" s="60" t="s">
        <v>1343</v>
      </c>
      <c r="BT6" s="60" t="s">
        <v>1343</v>
      </c>
      <c r="BU6" s="60" t="s">
        <v>1343</v>
      </c>
      <c r="BV6" s="60" t="s">
        <v>1343</v>
      </c>
      <c r="BW6" s="60" t="s">
        <v>1343</v>
      </c>
      <c r="BX6" s="60" t="s">
        <v>1343</v>
      </c>
      <c r="BY6" s="62" t="s">
        <v>1344</v>
      </c>
      <c r="BZ6" s="62"/>
      <c r="CA6" s="62" t="s">
        <v>1345</v>
      </c>
      <c r="CB6" s="62" t="s">
        <v>1346</v>
      </c>
      <c r="CC6" s="62"/>
      <c r="CD6" s="62" t="s">
        <v>1345</v>
      </c>
      <c r="CE6" s="62" t="s">
        <v>1347</v>
      </c>
      <c r="CF6" s="62"/>
      <c r="CG6" s="62" t="s">
        <v>1345</v>
      </c>
      <c r="CH6" s="62" t="s">
        <v>1347</v>
      </c>
      <c r="CI6" s="62"/>
      <c r="CJ6" s="62" t="s">
        <v>1345</v>
      </c>
      <c r="CK6" s="62" t="s">
        <v>1347</v>
      </c>
      <c r="CL6" s="62"/>
      <c r="CM6" s="62" t="s">
        <v>1345</v>
      </c>
      <c r="CN6" s="62" t="s">
        <v>1348</v>
      </c>
      <c r="CO6" s="62"/>
      <c r="CP6" s="62" t="s">
        <v>1345</v>
      </c>
      <c r="CQ6" s="62" t="s">
        <v>1349</v>
      </c>
      <c r="CR6" s="62"/>
      <c r="CS6" s="62" t="s">
        <v>1345</v>
      </c>
      <c r="CT6" s="62" t="s">
        <v>1350</v>
      </c>
      <c r="CU6" s="62"/>
      <c r="CV6" s="62" t="s">
        <v>1345</v>
      </c>
      <c r="CW6" s="63"/>
      <c r="CX6" s="63"/>
      <c r="CY6" s="63"/>
      <c r="CZ6" s="63"/>
      <c r="DA6" s="63"/>
      <c r="DB6" s="63"/>
      <c r="DC6" s="63"/>
      <c r="DD6" s="63"/>
      <c r="DE6" s="63"/>
      <c r="DF6" s="63"/>
      <c r="DG6" s="63"/>
      <c r="DH6" s="63"/>
      <c r="DI6" s="63"/>
      <c r="DJ6" s="64"/>
      <c r="DK6" s="65"/>
      <c r="DL6" s="66"/>
      <c r="DM6" s="66"/>
      <c r="DN6" s="66"/>
      <c r="DO6" s="66"/>
      <c r="DP6" s="66"/>
      <c r="DQ6" s="66"/>
      <c r="DR6" s="66"/>
      <c r="DS6" s="66"/>
      <c r="DT6" s="66"/>
      <c r="DU6" s="67"/>
      <c r="DV6" s="63"/>
      <c r="DW6" s="63"/>
      <c r="DX6" s="63"/>
      <c r="DY6" s="63"/>
      <c r="DZ6" s="63"/>
      <c r="EA6" s="63"/>
      <c r="EB6" s="63"/>
      <c r="EC6" s="63"/>
      <c r="ED6" s="63"/>
      <c r="EE6" s="63"/>
      <c r="EF6" s="63"/>
      <c r="EG6" s="63"/>
      <c r="EH6" s="63"/>
      <c r="EI6" s="63"/>
      <c r="EJ6" s="63"/>
      <c r="EK6" s="63"/>
      <c r="EL6" s="63"/>
      <c r="EM6" s="63"/>
      <c r="EN6" s="63"/>
      <c r="EO6" s="63"/>
      <c r="EP6" s="63"/>
      <c r="EQ6" s="64"/>
      <c r="ER6" s="62"/>
      <c r="ES6" s="62"/>
      <c r="ET6" s="62"/>
      <c r="EU6" s="62"/>
      <c r="EV6" s="62"/>
      <c r="EW6" s="62"/>
      <c r="EX6" s="62"/>
      <c r="EY6" s="62"/>
      <c r="EZ6" s="62"/>
    </row>
    <row r="7" spans="1:160" ht="24.75" customHeight="1">
      <c r="A7" s="68" t="s">
        <v>378</v>
      </c>
      <c r="B7" s="69"/>
      <c r="C7" s="69">
        <v>7</v>
      </c>
      <c r="D7" s="69" t="s">
        <v>105</v>
      </c>
      <c r="E7" s="70">
        <v>30133</v>
      </c>
      <c r="F7" s="71">
        <v>1</v>
      </c>
      <c r="G7" s="71"/>
      <c r="H7" s="71"/>
      <c r="I7" s="72"/>
      <c r="J7" s="69" t="s">
        <v>106</v>
      </c>
      <c r="K7" s="69"/>
      <c r="L7" s="69"/>
      <c r="M7" s="69"/>
      <c r="N7" s="69"/>
      <c r="O7" s="69"/>
      <c r="P7" s="69"/>
      <c r="Q7" s="69">
        <v>1</v>
      </c>
      <c r="R7" s="69"/>
      <c r="S7" s="73" t="str">
        <f>IF(OR(K7=0,G7=0),"x","Value?")</f>
        <v>x</v>
      </c>
      <c r="T7" s="73" t="str">
        <f>IF(OR(K7=0,H7=0),"x","Value?")</f>
        <v>x</v>
      </c>
      <c r="U7" s="73" t="str">
        <f>IF(OR(K7=0,I7=0),"x","Value?")</f>
        <v>x</v>
      </c>
      <c r="V7" s="74" t="str">
        <f>IF(AND(G7=0,H7=0,I7=0),"x","Value?")</f>
        <v>x</v>
      </c>
      <c r="W7" s="75">
        <v>100000</v>
      </c>
      <c r="X7" s="75">
        <v>20</v>
      </c>
      <c r="Y7" s="75" t="str">
        <f>IF(P7=0,"x","Value?")</f>
        <v>x</v>
      </c>
      <c r="Z7" s="75" t="str">
        <f>IF(P7=0,"x","Value?")</f>
        <v>x</v>
      </c>
      <c r="AA7" s="75" t="str">
        <f>IF(R7=0,"x","Value?")</f>
        <v>x</v>
      </c>
      <c r="AB7" s="75" t="str">
        <f>IF(R7=0,"x","Value?")</f>
        <v>x</v>
      </c>
      <c r="AC7" s="76"/>
      <c r="AD7" s="69"/>
      <c r="AE7" s="69"/>
      <c r="AF7" s="69"/>
      <c r="AG7" s="69"/>
      <c r="AH7" s="69"/>
      <c r="AI7" s="69"/>
      <c r="AJ7" s="69"/>
      <c r="AK7" s="69"/>
      <c r="AL7" s="69"/>
      <c r="AM7" s="69"/>
      <c r="AN7" s="69"/>
      <c r="AO7" s="69"/>
      <c r="AP7" s="69" t="s">
        <v>107</v>
      </c>
      <c r="AQ7" s="69"/>
      <c r="AR7" s="69" t="s">
        <v>108</v>
      </c>
      <c r="AS7" s="75">
        <v>5000</v>
      </c>
      <c r="AT7" s="75">
        <v>3000</v>
      </c>
      <c r="AU7" s="75">
        <v>1000000</v>
      </c>
      <c r="AV7" s="75">
        <v>0</v>
      </c>
      <c r="AW7" s="69" t="s">
        <v>109</v>
      </c>
      <c r="AX7" s="69">
        <v>850</v>
      </c>
      <c r="AY7" s="69"/>
      <c r="AZ7" s="69">
        <v>99</v>
      </c>
      <c r="BA7" s="77">
        <f t="shared" ref="BA7:BA14" ca="1" si="0">INT(YEARFRAC(E7,TODAY()))</f>
        <v>36</v>
      </c>
      <c r="BB7" s="77">
        <f t="shared" ref="BB7:BB14" si="1">IF(AND(AU7="x",AV7="x"),"0",AU7-AV7)</f>
        <v>1000000</v>
      </c>
      <c r="BC7" s="77">
        <f t="shared" ref="BC7:BC14" si="2">IF(AND(AS7="x",AT7="x"),"0",AS7-AT7)</f>
        <v>2000</v>
      </c>
      <c r="BD7" s="78">
        <f t="shared" ref="BD7:BD14" si="3">IF(EXACT(AR7,"Employee"),0.5*BC7,0.25*BC7)</f>
        <v>1000</v>
      </c>
      <c r="BE7" s="79"/>
      <c r="BF7" s="80"/>
      <c r="BG7" s="79"/>
      <c r="BH7" s="79"/>
      <c r="BI7" s="79"/>
      <c r="BJ7" s="79"/>
      <c r="BK7" s="79" t="s">
        <v>107</v>
      </c>
      <c r="BL7" s="79"/>
      <c r="BM7" s="79"/>
      <c r="BN7" s="79" t="s">
        <v>107</v>
      </c>
      <c r="BO7" s="81" t="str">
        <f t="shared" ref="BO7:BW8" si="4">IF(BE7="Y","Select?","")</f>
        <v/>
      </c>
      <c r="BP7" s="81" t="str">
        <f t="shared" si="4"/>
        <v/>
      </c>
      <c r="BQ7" s="81" t="str">
        <f t="shared" si="4"/>
        <v/>
      </c>
      <c r="BR7" s="81" t="str">
        <f t="shared" si="4"/>
        <v/>
      </c>
      <c r="BS7" s="81" t="str">
        <f t="shared" si="4"/>
        <v/>
      </c>
      <c r="BT7" s="81" t="str">
        <f t="shared" si="4"/>
        <v/>
      </c>
      <c r="BU7" s="81"/>
      <c r="BV7" s="81" t="str">
        <f t="shared" si="4"/>
        <v/>
      </c>
      <c r="BW7" s="81" t="str">
        <f t="shared" si="4"/>
        <v/>
      </c>
      <c r="BX7" s="81" t="s">
        <v>107</v>
      </c>
      <c r="BY7" s="82" t="str">
        <f t="shared" ref="BY7:BY14" si="5">IF(K7=0,"NA",FV(0.0228,V7,-SUM(S7:U7)*12)+10000)</f>
        <v>NA</v>
      </c>
      <c r="BZ7" s="82" t="str">
        <f t="shared" ref="BZ7:BZ14" si="6">IF(AC7=0,"NA",AC7)</f>
        <v>NA</v>
      </c>
      <c r="CA7" s="82" t="str">
        <f>IFERROR(IF(BY7-BZ7&lt;=0,"No Need",BY7-BZ7),BY7)</f>
        <v>NA</v>
      </c>
      <c r="CB7" s="82" t="str">
        <f t="shared" ref="CB7:CB14" si="7">IF(L7=0,"NA",FV(0.0228,62-BA7,-AT7*12)+100000)</f>
        <v>NA</v>
      </c>
      <c r="CC7" s="82" t="str">
        <f t="shared" ref="CC7:CC14" si="8">IF(AD7=0,"NA",AD7)</f>
        <v>NA</v>
      </c>
      <c r="CD7" s="82" t="str">
        <f>IFERROR(IF(CB7-CC7&lt;=0,"No Need",CB7-CC7),CB7)</f>
        <v>NA</v>
      </c>
      <c r="CE7" s="82" t="str">
        <f t="shared" ref="CE7:CE14" si="9">IF(M7=0,"NA",FV(0.0228,5,-AT7*12)+100000)</f>
        <v>NA</v>
      </c>
      <c r="CF7" s="82" t="str">
        <f t="shared" ref="CF7:CF14" si="10">IF(AE7=0,"NA",AE7)</f>
        <v>NA</v>
      </c>
      <c r="CG7" s="82" t="str">
        <f>IFERROR(IF(CE7-CF7&lt;=0,"No Need",CE7-CF7),CE7)</f>
        <v>NA</v>
      </c>
      <c r="CH7" s="82" t="str">
        <f t="shared" ref="CH7:CH14" si="11">IF(N7=0,"NA",FV(0.0228,5,-AT7*12)+100000)</f>
        <v>NA</v>
      </c>
      <c r="CI7" s="82" t="str">
        <f t="shared" ref="CI7:CI14" si="12">IF(AF7=0,"NA",AF7)</f>
        <v>NA</v>
      </c>
      <c r="CJ7" s="82" t="str">
        <f>IFERROR(IF(CH7-CI7&lt;=0,"No Need",CH7-CI7),CH7)</f>
        <v>NA</v>
      </c>
      <c r="CK7" s="82" t="str">
        <f t="shared" ref="CK7:CK14" si="13">IF(O7=0,"NA",FV(0.0228,5,-AT7*12)+100000)</f>
        <v>NA</v>
      </c>
      <c r="CL7" s="82" t="str">
        <f t="shared" ref="CL7:CL14" si="14">IF(AG7=0,"NA",AG7)</f>
        <v>NA</v>
      </c>
      <c r="CM7" s="82" t="str">
        <f>IFERROR(IF(CK7-CL7&lt;=0,"No Need",CK7-CL7),CK7)</f>
        <v>NA</v>
      </c>
      <c r="CN7" s="82">
        <f t="shared" ref="CN7:CN14" si="15">IF(Q7=0,"NA",FV(0.0228,X7,,-W7))</f>
        <v>156969.17911165606</v>
      </c>
      <c r="CO7" s="82" t="str">
        <f t="shared" ref="CO7:CO14" si="16">IF((AH7+AI7)=0,"NA",(AH7+AI7))</f>
        <v>NA</v>
      </c>
      <c r="CP7" s="82">
        <f>IFERROR(IF(CN7-CO7&lt;=0,"No Need",CN7-CO7),CN7)</f>
        <v>156969.17911165606</v>
      </c>
      <c r="CQ7" s="82" t="str">
        <f t="shared" ref="CQ7:CQ14" si="17">IF(P7=0,"NA",FV(0.0228,90-Y7,,-Z7*12*(90-Y7)))</f>
        <v>NA</v>
      </c>
      <c r="CR7" s="82" t="str">
        <f t="shared" ref="CR7:CR14" si="18">IF(AND(AJ7=0,AK7=0,AL7=0,AM7=0),"NA",AJ7+(AK7*12*(90-P7))+AL7+(AM7*12*(90-P7)))</f>
        <v>NA</v>
      </c>
      <c r="CS7" s="82" t="str">
        <f>IFERROR(IF(CQ7-CR7&lt;=0,"No Need",CQ7-CR7),CQ7)</f>
        <v>NA</v>
      </c>
      <c r="CT7" s="82" t="str">
        <f t="shared" ref="CT7:CT14" si="19">IF(R7=0,"NA",FV(0.0228,19-AA7,,-AB7))</f>
        <v>NA</v>
      </c>
      <c r="CU7" s="83" t="str">
        <f t="shared" ref="CU7:CU14" si="20">IF((AN7+AO7)=0,"NA",(AN7+AO7))</f>
        <v>NA</v>
      </c>
      <c r="CV7" s="84" t="str">
        <f>IFERROR(IF(CT7-CU7&lt;=0,"No Need",CT7-CU7),CT7)</f>
        <v>NA</v>
      </c>
      <c r="CW7" s="57" t="s">
        <v>112</v>
      </c>
      <c r="CX7" s="43" t="s">
        <v>276</v>
      </c>
      <c r="CY7" s="85">
        <v>110308.3</v>
      </c>
      <c r="CZ7" s="86">
        <v>156969</v>
      </c>
      <c r="DA7" s="85">
        <v>573.6</v>
      </c>
      <c r="DB7" s="87">
        <v>15</v>
      </c>
      <c r="DC7" s="87">
        <v>20</v>
      </c>
      <c r="DD7" s="57" t="s">
        <v>145</v>
      </c>
      <c r="DE7" s="57" t="s">
        <v>282</v>
      </c>
      <c r="DF7" s="86">
        <v>573.6</v>
      </c>
      <c r="DG7" s="86"/>
      <c r="DH7" s="86">
        <v>16.899999999999999</v>
      </c>
      <c r="DI7" s="87">
        <v>15</v>
      </c>
      <c r="DJ7" s="88">
        <v>15</v>
      </c>
      <c r="DK7" s="86">
        <f>IF(SUM(DA7+DH7)&gt;0,SUM(DA7+DH7),"")</f>
        <v>590.5</v>
      </c>
      <c r="DL7" s="89" t="str">
        <f>IF(K7=1,$K$5,IF(L7=1,$L$5,IF(M7=1,$M$5,IF(N7=1,$N$5,IF(O7=1,$O$5,IF(P7=1,$P$5,IF(Q7=1,$Q$5,IF(R7=1,$R$5,""))))))))</f>
        <v>General Savings</v>
      </c>
      <c r="DM7" s="90">
        <v>156969</v>
      </c>
      <c r="DN7" s="90">
        <f>DM7/CP7*100</f>
        <v>99.999885893742274</v>
      </c>
      <c r="DO7" s="89" t="str">
        <f t="shared" ref="DO7:DO16" si="21">IF(K7=2,$K$5,IF(L7=2,$L$5,IF(M7=2,$M$5,IF(N7=2,$N$5,IF(O7=2,$O$5,IF(P7=2,$P$5,IF(Q7=2,$Q$5,IF(R7=2,$R$5,""))))))))</f>
        <v/>
      </c>
      <c r="DP7" s="90"/>
      <c r="DQ7" s="89"/>
      <c r="DR7" s="89" t="str">
        <f t="shared" ref="DR7:DR16" si="22">IF(K7=3,$K$5,IF(L7=3,$L$5,IF(M7=3,$M$5,IF(N7=3,$N$5,IF(O7=3,$O$5,IF(P7=3,$P$5,IF(Q7=3,$Q$5,IF(R7=3,$R$5,""))))))))</f>
        <v/>
      </c>
      <c r="DS7" s="90"/>
      <c r="DT7" s="90"/>
      <c r="DU7" s="91" t="s">
        <v>110</v>
      </c>
      <c r="DV7" s="92" t="s">
        <v>286</v>
      </c>
      <c r="DW7" s="85">
        <v>97487.25</v>
      </c>
      <c r="DX7" s="86">
        <v>156969</v>
      </c>
      <c r="DY7" s="93">
        <v>483.55</v>
      </c>
      <c r="DZ7" s="87">
        <v>20</v>
      </c>
      <c r="EA7" s="87">
        <v>20</v>
      </c>
      <c r="EB7" s="94" t="s">
        <v>31</v>
      </c>
      <c r="EC7" s="95">
        <v>156969</v>
      </c>
      <c r="ED7" s="95">
        <f>EC7/CP7*100</f>
        <v>99.999885893742274</v>
      </c>
      <c r="EE7" s="96" t="s">
        <v>130</v>
      </c>
      <c r="EF7" s="94"/>
      <c r="EG7" s="95"/>
      <c r="EH7" s="96" t="s">
        <v>130</v>
      </c>
      <c r="EI7" s="94"/>
      <c r="EJ7" s="95"/>
      <c r="EK7" s="97" t="s">
        <v>111</v>
      </c>
      <c r="EL7" s="92" t="s">
        <v>291</v>
      </c>
      <c r="EM7" s="85">
        <v>67049.45</v>
      </c>
      <c r="EN7" s="86">
        <v>156969</v>
      </c>
      <c r="EO7" s="93">
        <v>516.29999999999995</v>
      </c>
      <c r="EP7" s="87">
        <v>20</v>
      </c>
      <c r="EQ7" s="88">
        <v>20</v>
      </c>
      <c r="ER7" s="96" t="s">
        <v>31</v>
      </c>
      <c r="ES7" s="95">
        <v>156969</v>
      </c>
      <c r="ET7" s="95">
        <f>ES7/CP7*100</f>
        <v>99.999885893742274</v>
      </c>
      <c r="EU7" s="96" t="s">
        <v>130</v>
      </c>
      <c r="EV7" s="94"/>
      <c r="EW7" s="95"/>
      <c r="EX7" s="96" t="s">
        <v>130</v>
      </c>
      <c r="EY7" s="94"/>
      <c r="EZ7" s="95"/>
      <c r="FC7" s="98"/>
      <c r="FD7" s="98"/>
    </row>
    <row r="8" spans="1:160" ht="24">
      <c r="A8" s="99" t="s">
        <v>379</v>
      </c>
      <c r="B8" s="69"/>
      <c r="C8" s="69">
        <v>8</v>
      </c>
      <c r="D8" s="69" t="s">
        <v>105</v>
      </c>
      <c r="E8" s="70">
        <v>32356</v>
      </c>
      <c r="F8" s="71"/>
      <c r="G8" s="71"/>
      <c r="H8" s="71"/>
      <c r="I8" s="72">
        <v>1</v>
      </c>
      <c r="J8" s="69" t="s">
        <v>106</v>
      </c>
      <c r="K8" s="69">
        <v>1</v>
      </c>
      <c r="L8" s="69"/>
      <c r="M8" s="69"/>
      <c r="N8" s="69"/>
      <c r="O8" s="69"/>
      <c r="P8" s="69"/>
      <c r="Q8" s="69"/>
      <c r="R8" s="69"/>
      <c r="S8" s="73" t="str">
        <f t="shared" ref="S8:S39" si="23">IF(OR(K8=0,G8=0),"x","Value?")</f>
        <v>x</v>
      </c>
      <c r="T8" s="73" t="str">
        <f t="shared" ref="T8:T9" si="24">IF(OR(K8=0,H8=0),"x","Value?")</f>
        <v>x</v>
      </c>
      <c r="U8" s="73">
        <v>2000</v>
      </c>
      <c r="V8" s="74">
        <v>15</v>
      </c>
      <c r="W8" s="75" t="str">
        <f>IF(Q8=0,"x","Value?")</f>
        <v>x</v>
      </c>
      <c r="X8" s="75" t="str">
        <f>IF(Q8=0,"x","Value?")</f>
        <v>x</v>
      </c>
      <c r="Y8" s="75" t="str">
        <f t="shared" ref="Y8:Y41" si="25">IF(P8=0,"x","Value?")</f>
        <v>x</v>
      </c>
      <c r="Z8" s="75" t="str">
        <f t="shared" ref="Z8:Z41" si="26">IF(P8=0,"x","Value?")</f>
        <v>x</v>
      </c>
      <c r="AA8" s="75" t="str">
        <f t="shared" ref="AA8:AA41" si="27">IF(R8=0,"x","Value?")</f>
        <v>x</v>
      </c>
      <c r="AB8" s="75" t="str">
        <f t="shared" ref="AB8:AB41" si="28">IF(R8=0,"x","Value?")</f>
        <v>x</v>
      </c>
      <c r="AC8" s="76"/>
      <c r="AD8" s="69"/>
      <c r="AE8" s="69"/>
      <c r="AF8" s="69"/>
      <c r="AG8" s="69"/>
      <c r="AH8" s="69"/>
      <c r="AI8" s="69"/>
      <c r="AJ8" s="69"/>
      <c r="AK8" s="69"/>
      <c r="AL8" s="69"/>
      <c r="AM8" s="69"/>
      <c r="AN8" s="69"/>
      <c r="AO8" s="69"/>
      <c r="AP8" s="69" t="s">
        <v>107</v>
      </c>
      <c r="AQ8" s="69"/>
      <c r="AR8" s="69" t="s">
        <v>108</v>
      </c>
      <c r="AS8" s="75">
        <v>5000</v>
      </c>
      <c r="AT8" s="75">
        <v>3000</v>
      </c>
      <c r="AU8" s="75">
        <v>1000000</v>
      </c>
      <c r="AV8" s="75">
        <v>0</v>
      </c>
      <c r="AW8" s="69" t="s">
        <v>109</v>
      </c>
      <c r="AX8" s="69">
        <v>500</v>
      </c>
      <c r="AY8" s="69"/>
      <c r="AZ8" s="69"/>
      <c r="BA8" s="77">
        <f t="shared" ca="1" si="0"/>
        <v>30</v>
      </c>
      <c r="BB8" s="77">
        <f t="shared" si="1"/>
        <v>1000000</v>
      </c>
      <c r="BC8" s="77">
        <f t="shared" si="2"/>
        <v>2000</v>
      </c>
      <c r="BD8" s="78">
        <f t="shared" si="3"/>
        <v>1000</v>
      </c>
      <c r="BE8" s="79" t="s">
        <v>107</v>
      </c>
      <c r="BF8" s="80" t="s">
        <v>107</v>
      </c>
      <c r="BG8" s="79" t="s">
        <v>107</v>
      </c>
      <c r="BH8" s="79" t="s">
        <v>107</v>
      </c>
      <c r="BI8" s="79"/>
      <c r="BJ8" s="79"/>
      <c r="BK8" s="79"/>
      <c r="BL8" s="79"/>
      <c r="BM8" s="79"/>
      <c r="BN8" s="79"/>
      <c r="BO8" s="81"/>
      <c r="BP8" s="81" t="s">
        <v>107</v>
      </c>
      <c r="BQ8" s="81"/>
      <c r="BR8" s="81"/>
      <c r="BS8" s="81" t="str">
        <f t="shared" si="4"/>
        <v/>
      </c>
      <c r="BT8" s="81" t="str">
        <f t="shared" si="4"/>
        <v/>
      </c>
      <c r="BU8" s="81"/>
      <c r="BV8" s="81" t="str">
        <f>IF(BL8="Y","Select?","")</f>
        <v/>
      </c>
      <c r="BW8" s="81" t="str">
        <f>IF(BM8="Y","Select?","")</f>
        <v/>
      </c>
      <c r="BX8" s="81" t="str">
        <f>IF(BN8="Y","Select?","")</f>
        <v/>
      </c>
      <c r="BY8" s="82">
        <f t="shared" si="5"/>
        <v>433541.17442695104</v>
      </c>
      <c r="BZ8" s="82" t="str">
        <f t="shared" si="6"/>
        <v>NA</v>
      </c>
      <c r="CA8" s="82">
        <f t="shared" ref="CA8:CA32" si="29">IFERROR(IF(BY8-BZ8&lt;=0,"No Need",BY8-BZ8),BY8)</f>
        <v>433541.17442695104</v>
      </c>
      <c r="CB8" s="82" t="str">
        <f t="shared" si="7"/>
        <v>NA</v>
      </c>
      <c r="CC8" s="82" t="str">
        <f t="shared" si="8"/>
        <v>NA</v>
      </c>
      <c r="CD8" s="82" t="str">
        <f t="shared" ref="CD8:CD34" si="30">IFERROR(IF(CB8-CC8&lt;=0,"No Need",CB8-CC8),CB8)</f>
        <v>NA</v>
      </c>
      <c r="CE8" s="82" t="str">
        <f t="shared" si="9"/>
        <v>NA</v>
      </c>
      <c r="CF8" s="82" t="str">
        <f t="shared" si="10"/>
        <v>NA</v>
      </c>
      <c r="CG8" s="82" t="str">
        <f t="shared" ref="CG8:CG34" si="31">IFERROR(IF(CE8-CF8&lt;=0,"No Need",CE8-CF8),CE8)</f>
        <v>NA</v>
      </c>
      <c r="CH8" s="82" t="str">
        <f t="shared" si="11"/>
        <v>NA</v>
      </c>
      <c r="CI8" s="82" t="str">
        <f t="shared" si="12"/>
        <v>NA</v>
      </c>
      <c r="CJ8" s="82" t="str">
        <f t="shared" ref="CJ8:CJ34" si="32">IFERROR(IF(CH8-CI8&lt;=0,"No Need",CH8-CI8),CH8)</f>
        <v>NA</v>
      </c>
      <c r="CK8" s="82" t="str">
        <f t="shared" si="13"/>
        <v>NA</v>
      </c>
      <c r="CL8" s="82" t="str">
        <f t="shared" si="14"/>
        <v>NA</v>
      </c>
      <c r="CM8" s="82" t="str">
        <f t="shared" ref="CM8:CM34" si="33">IFERROR(IF(CK8-CL8&lt;=0,"No Need",CK8-CL8),CK8)</f>
        <v>NA</v>
      </c>
      <c r="CN8" s="82" t="str">
        <f t="shared" si="15"/>
        <v>NA</v>
      </c>
      <c r="CO8" s="82" t="str">
        <f t="shared" si="16"/>
        <v>NA</v>
      </c>
      <c r="CP8" s="82" t="str">
        <f t="shared" ref="CP8:CP9" si="34">IFERROR(IF(CN8-CO8&lt;=0,"No Need",CN8-CO8),CN8)</f>
        <v>NA</v>
      </c>
      <c r="CQ8" s="82" t="str">
        <f t="shared" si="17"/>
        <v>NA</v>
      </c>
      <c r="CR8" s="82" t="str">
        <f t="shared" si="18"/>
        <v>NA</v>
      </c>
      <c r="CS8" s="82" t="str">
        <f t="shared" ref="CS8:CS34" si="35">IFERROR(IF(CQ8-CR8&lt;=0,"No Need",CQ8-CR8),CQ8)</f>
        <v>NA</v>
      </c>
      <c r="CT8" s="82" t="str">
        <f t="shared" si="19"/>
        <v>NA</v>
      </c>
      <c r="CU8" s="83" t="str">
        <f t="shared" si="20"/>
        <v>NA</v>
      </c>
      <c r="CV8" s="84" t="str">
        <f t="shared" ref="CV8:CV34" si="36">IFERROR(IF(CT8-CU8&lt;=0,"No Need",CT8-CU8),CT8)</f>
        <v>NA</v>
      </c>
      <c r="CW8" s="57" t="s">
        <v>137</v>
      </c>
      <c r="CX8" s="100" t="s">
        <v>330</v>
      </c>
      <c r="CY8" s="101">
        <v>123868.9</v>
      </c>
      <c r="CZ8" s="101"/>
      <c r="DA8" s="101">
        <v>335.7</v>
      </c>
      <c r="DB8" s="87">
        <v>25</v>
      </c>
      <c r="DC8" s="87" t="s">
        <v>140</v>
      </c>
      <c r="DD8" s="57" t="s">
        <v>133</v>
      </c>
      <c r="DE8" s="57" t="s">
        <v>403</v>
      </c>
      <c r="DF8" s="101">
        <v>335.7</v>
      </c>
      <c r="DG8" s="101"/>
      <c r="DH8" s="101">
        <v>7.6</v>
      </c>
      <c r="DI8" s="87">
        <v>25</v>
      </c>
      <c r="DJ8" s="88">
        <v>25</v>
      </c>
      <c r="DK8" s="86">
        <f t="shared" ref="DK8:DK71" si="37">IF(SUM(DA8+DH8)&gt;0,SUM(DA8+DH8),"")</f>
        <v>343.3</v>
      </c>
      <c r="DL8" s="89" t="str">
        <f>IF(K8=1,$K$5,IF(L8=1,$L$5,IF(M8=1,$M$5,IF(N8=1,$N$5,IF(O8=1,$O$5,IF(P8=1,$P$5,IF(Q8=1,$Q$5,IF(R8=1,$R$5,""))))))))</f>
        <v>Death</v>
      </c>
      <c r="DM8" s="90">
        <f>CY8*3.5</f>
        <v>433541.14999999997</v>
      </c>
      <c r="DN8" s="90">
        <f>DM8/CA8*100</f>
        <v>99.99999436571369</v>
      </c>
      <c r="DO8" s="89" t="str">
        <f t="shared" si="21"/>
        <v/>
      </c>
      <c r="DP8" s="90"/>
      <c r="DQ8" s="89"/>
      <c r="DR8" s="89" t="str">
        <f t="shared" si="22"/>
        <v/>
      </c>
      <c r="DS8" s="90"/>
      <c r="DT8" s="90"/>
      <c r="DU8" s="43" t="s">
        <v>115</v>
      </c>
      <c r="DV8" s="47" t="s">
        <v>333</v>
      </c>
      <c r="DW8" s="101">
        <v>433541.15</v>
      </c>
      <c r="DX8" s="101"/>
      <c r="DY8" s="101">
        <v>36.25</v>
      </c>
      <c r="DZ8" s="87">
        <v>24</v>
      </c>
      <c r="EA8" s="87">
        <v>24</v>
      </c>
      <c r="EB8" s="96" t="s">
        <v>25</v>
      </c>
      <c r="EC8" s="95">
        <v>433541.15</v>
      </c>
      <c r="ED8" s="95">
        <f>EC8/CA8*100</f>
        <v>99.99999436571369</v>
      </c>
      <c r="EE8" s="96" t="s">
        <v>130</v>
      </c>
      <c r="EF8" s="96"/>
      <c r="EG8" s="96"/>
      <c r="EH8" s="96" t="s">
        <v>130</v>
      </c>
      <c r="EI8" s="96"/>
      <c r="EJ8" s="96"/>
      <c r="EK8" s="96"/>
      <c r="EL8" s="82"/>
      <c r="EM8" s="102"/>
      <c r="EN8" s="102"/>
      <c r="EO8" s="102"/>
      <c r="EP8" s="83" t="s">
        <v>130</v>
      </c>
      <c r="EQ8" s="103" t="s">
        <v>130</v>
      </c>
      <c r="ER8" s="96"/>
      <c r="ES8" s="95"/>
      <c r="ET8" s="96"/>
      <c r="EU8" s="96" t="s">
        <v>130</v>
      </c>
      <c r="EV8" s="96"/>
      <c r="EW8" s="96"/>
      <c r="EX8" s="96" t="s">
        <v>130</v>
      </c>
      <c r="EY8" s="96"/>
      <c r="EZ8" s="104"/>
      <c r="FC8" s="98"/>
      <c r="FD8" s="98"/>
    </row>
    <row r="9" spans="1:160" ht="24">
      <c r="A9" s="68" t="s">
        <v>380</v>
      </c>
      <c r="B9" s="69"/>
      <c r="C9" s="69">
        <v>9</v>
      </c>
      <c r="D9" s="69" t="s">
        <v>117</v>
      </c>
      <c r="E9" s="70">
        <v>34912</v>
      </c>
      <c r="F9" s="71"/>
      <c r="G9" s="71"/>
      <c r="H9" s="71"/>
      <c r="I9" s="72">
        <v>1</v>
      </c>
      <c r="J9" s="69" t="s">
        <v>107</v>
      </c>
      <c r="K9" s="69"/>
      <c r="L9" s="69"/>
      <c r="M9" s="69"/>
      <c r="N9" s="69"/>
      <c r="O9" s="69"/>
      <c r="P9" s="69"/>
      <c r="Q9" s="69">
        <v>1</v>
      </c>
      <c r="R9" s="69"/>
      <c r="S9" s="73" t="str">
        <f t="shared" si="23"/>
        <v>x</v>
      </c>
      <c r="T9" s="73" t="str">
        <f t="shared" si="24"/>
        <v>x</v>
      </c>
      <c r="U9" s="73" t="str">
        <f t="shared" ref="U9:U40" si="38">IF(OR(K9=0,I9=0),"x","Value?")</f>
        <v>x</v>
      </c>
      <c r="V9" s="74" t="s">
        <v>121</v>
      </c>
      <c r="W9" s="75">
        <v>25000</v>
      </c>
      <c r="X9" s="75">
        <v>5</v>
      </c>
      <c r="Y9" s="75" t="str">
        <f t="shared" si="25"/>
        <v>x</v>
      </c>
      <c r="Z9" s="75" t="str">
        <f t="shared" si="26"/>
        <v>x</v>
      </c>
      <c r="AA9" s="75" t="str">
        <f t="shared" si="27"/>
        <v>x</v>
      </c>
      <c r="AB9" s="75" t="str">
        <f t="shared" si="28"/>
        <v>x</v>
      </c>
      <c r="AC9" s="76"/>
      <c r="AD9" s="69"/>
      <c r="AE9" s="69"/>
      <c r="AF9" s="69"/>
      <c r="AG9" s="69"/>
      <c r="AH9" s="69"/>
      <c r="AI9" s="69"/>
      <c r="AJ9" s="69"/>
      <c r="AK9" s="69"/>
      <c r="AL9" s="69"/>
      <c r="AM9" s="69"/>
      <c r="AN9" s="69"/>
      <c r="AO9" s="69"/>
      <c r="AP9" s="69" t="s">
        <v>107</v>
      </c>
      <c r="AQ9" s="69"/>
      <c r="AR9" s="69" t="s">
        <v>108</v>
      </c>
      <c r="AS9" s="75">
        <v>2000</v>
      </c>
      <c r="AT9" s="75">
        <v>1900</v>
      </c>
      <c r="AU9" s="75">
        <v>1000000</v>
      </c>
      <c r="AV9" s="75">
        <v>0</v>
      </c>
      <c r="AW9" s="69" t="s">
        <v>109</v>
      </c>
      <c r="AX9" s="69">
        <v>30</v>
      </c>
      <c r="AY9" s="69"/>
      <c r="AZ9" s="69">
        <v>99</v>
      </c>
      <c r="BA9" s="77">
        <f t="shared" ca="1" si="0"/>
        <v>23</v>
      </c>
      <c r="BB9" s="77">
        <f t="shared" si="1"/>
        <v>1000000</v>
      </c>
      <c r="BC9" s="77">
        <f t="shared" si="2"/>
        <v>100</v>
      </c>
      <c r="BD9" s="78">
        <f t="shared" si="3"/>
        <v>50</v>
      </c>
      <c r="BE9" s="79"/>
      <c r="BF9" s="80"/>
      <c r="BG9" s="79"/>
      <c r="BH9" s="79"/>
      <c r="BI9" s="79"/>
      <c r="BJ9" s="79"/>
      <c r="BK9" s="79"/>
      <c r="BL9" s="79"/>
      <c r="BM9" s="79"/>
      <c r="BN9" s="79"/>
      <c r="BO9" s="81" t="str">
        <f t="shared" ref="BO9:BX14" si="39">IF(BE9="Y","Select?","")</f>
        <v/>
      </c>
      <c r="BP9" s="81" t="str">
        <f t="shared" si="39"/>
        <v/>
      </c>
      <c r="BQ9" s="81" t="str">
        <f t="shared" si="39"/>
        <v/>
      </c>
      <c r="BR9" s="81" t="str">
        <f t="shared" si="39"/>
        <v/>
      </c>
      <c r="BS9" s="81" t="str">
        <f t="shared" si="39"/>
        <v/>
      </c>
      <c r="BT9" s="81" t="str">
        <f t="shared" si="39"/>
        <v/>
      </c>
      <c r="BU9" s="81" t="str">
        <f t="shared" si="39"/>
        <v/>
      </c>
      <c r="BV9" s="81" t="str">
        <f t="shared" si="39"/>
        <v/>
      </c>
      <c r="BW9" s="81" t="str">
        <f t="shared" si="39"/>
        <v/>
      </c>
      <c r="BX9" s="81" t="str">
        <f t="shared" si="39"/>
        <v/>
      </c>
      <c r="BY9" s="82" t="str">
        <f t="shared" si="5"/>
        <v>NA</v>
      </c>
      <c r="BZ9" s="82" t="str">
        <f t="shared" si="6"/>
        <v>NA</v>
      </c>
      <c r="CA9" s="82" t="str">
        <f t="shared" si="29"/>
        <v>NA</v>
      </c>
      <c r="CB9" s="82" t="str">
        <f t="shared" si="7"/>
        <v>NA</v>
      </c>
      <c r="CC9" s="82" t="str">
        <f t="shared" si="8"/>
        <v>NA</v>
      </c>
      <c r="CD9" s="82" t="str">
        <f t="shared" si="30"/>
        <v>NA</v>
      </c>
      <c r="CE9" s="82" t="str">
        <f t="shared" si="9"/>
        <v>NA</v>
      </c>
      <c r="CF9" s="82" t="str">
        <f t="shared" si="10"/>
        <v>NA</v>
      </c>
      <c r="CG9" s="82" t="str">
        <f t="shared" si="31"/>
        <v>NA</v>
      </c>
      <c r="CH9" s="82" t="str">
        <f t="shared" si="11"/>
        <v>NA</v>
      </c>
      <c r="CI9" s="82" t="str">
        <f t="shared" si="12"/>
        <v>NA</v>
      </c>
      <c r="CJ9" s="82" t="str">
        <f t="shared" si="32"/>
        <v>NA</v>
      </c>
      <c r="CK9" s="82" t="str">
        <f t="shared" si="13"/>
        <v>NA</v>
      </c>
      <c r="CL9" s="82" t="str">
        <f t="shared" si="14"/>
        <v>NA</v>
      </c>
      <c r="CM9" s="82" t="str">
        <f t="shared" si="33"/>
        <v>NA</v>
      </c>
      <c r="CN9" s="82">
        <f t="shared" si="15"/>
        <v>27982.957021236354</v>
      </c>
      <c r="CO9" s="82" t="str">
        <f t="shared" si="16"/>
        <v>NA</v>
      </c>
      <c r="CP9" s="82">
        <f t="shared" si="34"/>
        <v>27982.957021236354</v>
      </c>
      <c r="CQ9" s="82" t="str">
        <f t="shared" si="17"/>
        <v>NA</v>
      </c>
      <c r="CR9" s="82" t="str">
        <f t="shared" si="18"/>
        <v>NA</v>
      </c>
      <c r="CS9" s="82" t="str">
        <f t="shared" si="35"/>
        <v>NA</v>
      </c>
      <c r="CT9" s="82" t="str">
        <f t="shared" si="19"/>
        <v>NA</v>
      </c>
      <c r="CU9" s="83" t="str">
        <f t="shared" si="20"/>
        <v>NA</v>
      </c>
      <c r="CV9" s="84" t="str">
        <f t="shared" si="36"/>
        <v>NA</v>
      </c>
      <c r="CW9" s="57" t="s">
        <v>404</v>
      </c>
      <c r="CX9" s="105"/>
      <c r="CY9" s="106"/>
      <c r="CZ9" s="106"/>
      <c r="DA9" s="106"/>
      <c r="DB9" s="82" t="s">
        <v>130</v>
      </c>
      <c r="DC9" s="82" t="s">
        <v>130</v>
      </c>
      <c r="DD9" s="107"/>
      <c r="DE9" s="107"/>
      <c r="DF9" s="108"/>
      <c r="DG9" s="108"/>
      <c r="DH9" s="108"/>
      <c r="DI9" s="83" t="s">
        <v>130</v>
      </c>
      <c r="DJ9" s="103" t="s">
        <v>130</v>
      </c>
      <c r="DK9" s="109" t="str">
        <f t="shared" si="37"/>
        <v/>
      </c>
      <c r="DL9" s="89"/>
      <c r="DM9" s="90"/>
      <c r="DN9" s="90"/>
      <c r="DO9" s="89" t="str">
        <f t="shared" si="21"/>
        <v/>
      </c>
      <c r="DP9" s="90"/>
      <c r="DQ9" s="90"/>
      <c r="DR9" s="89" t="str">
        <f t="shared" si="22"/>
        <v/>
      </c>
      <c r="DS9" s="90"/>
      <c r="DT9" s="90"/>
      <c r="DU9" s="110"/>
      <c r="DV9" s="83"/>
      <c r="DW9" s="108"/>
      <c r="DX9" s="108"/>
      <c r="DY9" s="108"/>
      <c r="DZ9" s="83" t="s">
        <v>130</v>
      </c>
      <c r="EA9" s="83" t="s">
        <v>130</v>
      </c>
      <c r="EB9" s="96"/>
      <c r="EC9" s="95"/>
      <c r="ED9" s="95"/>
      <c r="EE9" s="96" t="s">
        <v>130</v>
      </c>
      <c r="EF9" s="96"/>
      <c r="EG9" s="96"/>
      <c r="EH9" s="96" t="s">
        <v>130</v>
      </c>
      <c r="EI9" s="96"/>
      <c r="EJ9" s="96"/>
      <c r="EK9" s="111"/>
      <c r="EL9" s="83"/>
      <c r="EM9" s="108"/>
      <c r="EN9" s="108"/>
      <c r="EO9" s="108"/>
      <c r="EP9" s="83" t="s">
        <v>130</v>
      </c>
      <c r="EQ9" s="103" t="s">
        <v>130</v>
      </c>
      <c r="ER9" s="96"/>
      <c r="ES9" s="95"/>
      <c r="ET9" s="96"/>
      <c r="EU9" s="96" t="s">
        <v>130</v>
      </c>
      <c r="EV9" s="96"/>
      <c r="EW9" s="96"/>
      <c r="EX9" s="96" t="s">
        <v>130</v>
      </c>
      <c r="EY9" s="96"/>
      <c r="EZ9" s="104"/>
      <c r="FC9" s="98"/>
      <c r="FD9" s="98"/>
    </row>
    <row r="10" spans="1:160" ht="30" customHeight="1">
      <c r="A10" s="68" t="s">
        <v>381</v>
      </c>
      <c r="B10" s="69"/>
      <c r="C10" s="69">
        <v>10</v>
      </c>
      <c r="D10" s="69" t="s">
        <v>117</v>
      </c>
      <c r="E10" s="70">
        <v>29007</v>
      </c>
      <c r="F10" s="71"/>
      <c r="G10" s="71"/>
      <c r="H10" s="71">
        <v>1</v>
      </c>
      <c r="I10" s="72"/>
      <c r="J10" s="69" t="s">
        <v>107</v>
      </c>
      <c r="K10" s="69">
        <v>2</v>
      </c>
      <c r="L10" s="69"/>
      <c r="M10" s="69"/>
      <c r="N10" s="69"/>
      <c r="O10" s="69"/>
      <c r="P10" s="69"/>
      <c r="Q10" s="69">
        <v>1</v>
      </c>
      <c r="R10" s="69"/>
      <c r="S10" s="73" t="str">
        <f t="shared" si="23"/>
        <v>x</v>
      </c>
      <c r="T10" s="73">
        <v>1000</v>
      </c>
      <c r="U10" s="73" t="str">
        <f t="shared" si="38"/>
        <v>x</v>
      </c>
      <c r="V10" s="74">
        <v>10</v>
      </c>
      <c r="W10" s="75">
        <v>200000</v>
      </c>
      <c r="X10" s="75">
        <v>9</v>
      </c>
      <c r="Y10" s="75" t="str">
        <f t="shared" si="25"/>
        <v>x</v>
      </c>
      <c r="Z10" s="75" t="str">
        <f t="shared" si="26"/>
        <v>x</v>
      </c>
      <c r="AA10" s="75" t="str">
        <f t="shared" si="27"/>
        <v>x</v>
      </c>
      <c r="AB10" s="75" t="str">
        <f t="shared" si="28"/>
        <v>x</v>
      </c>
      <c r="AC10" s="76"/>
      <c r="AD10" s="69"/>
      <c r="AE10" s="69"/>
      <c r="AF10" s="69"/>
      <c r="AG10" s="69"/>
      <c r="AH10" s="69"/>
      <c r="AI10" s="69"/>
      <c r="AJ10" s="69"/>
      <c r="AK10" s="69"/>
      <c r="AL10" s="69"/>
      <c r="AM10" s="69"/>
      <c r="AN10" s="69"/>
      <c r="AO10" s="69"/>
      <c r="AP10" s="69" t="s">
        <v>107</v>
      </c>
      <c r="AQ10" s="69"/>
      <c r="AR10" s="69" t="s">
        <v>870</v>
      </c>
      <c r="AS10" s="75">
        <v>4000</v>
      </c>
      <c r="AT10" s="75">
        <v>2000</v>
      </c>
      <c r="AU10" s="75">
        <v>1000000</v>
      </c>
      <c r="AV10" s="75">
        <v>0</v>
      </c>
      <c r="AW10" s="69" t="s">
        <v>109</v>
      </c>
      <c r="AX10" s="69">
        <v>80</v>
      </c>
      <c r="AY10" s="69">
        <v>15</v>
      </c>
      <c r="AZ10" s="69">
        <v>99</v>
      </c>
      <c r="BA10" s="77">
        <f t="shared" ca="1" si="0"/>
        <v>39</v>
      </c>
      <c r="BB10" s="77">
        <f t="shared" si="1"/>
        <v>1000000</v>
      </c>
      <c r="BC10" s="77">
        <f t="shared" si="2"/>
        <v>2000</v>
      </c>
      <c r="BD10" s="78">
        <f t="shared" si="3"/>
        <v>500</v>
      </c>
      <c r="BE10" s="79" t="s">
        <v>107</v>
      </c>
      <c r="BF10" s="80" t="s">
        <v>107</v>
      </c>
      <c r="BG10" s="79" t="s">
        <v>107</v>
      </c>
      <c r="BH10" s="79" t="s">
        <v>107</v>
      </c>
      <c r="BI10" s="79"/>
      <c r="BJ10" s="79"/>
      <c r="BK10" s="79"/>
      <c r="BL10" s="79"/>
      <c r="BM10" s="79"/>
      <c r="BN10" s="79"/>
      <c r="BO10" s="81"/>
      <c r="BP10" s="81"/>
      <c r="BQ10" s="81"/>
      <c r="BR10" s="81"/>
      <c r="BS10" s="81" t="str">
        <f t="shared" si="39"/>
        <v/>
      </c>
      <c r="BT10" s="81" t="str">
        <f t="shared" si="39"/>
        <v/>
      </c>
      <c r="BU10" s="81" t="str">
        <f t="shared" si="39"/>
        <v/>
      </c>
      <c r="BV10" s="81" t="str">
        <f t="shared" si="39"/>
        <v/>
      </c>
      <c r="BW10" s="81" t="str">
        <f t="shared" si="39"/>
        <v/>
      </c>
      <c r="BX10" s="81" t="str">
        <f t="shared" si="39"/>
        <v/>
      </c>
      <c r="BY10" s="82">
        <f t="shared" si="5"/>
        <v>143091.27044409324</v>
      </c>
      <c r="BZ10" s="82" t="str">
        <f t="shared" si="6"/>
        <v>NA</v>
      </c>
      <c r="CA10" s="82">
        <f t="shared" si="29"/>
        <v>143091.27044409324</v>
      </c>
      <c r="CB10" s="82" t="str">
        <f t="shared" si="7"/>
        <v>NA</v>
      </c>
      <c r="CC10" s="82" t="str">
        <f t="shared" si="8"/>
        <v>NA</v>
      </c>
      <c r="CD10" s="82" t="str">
        <f t="shared" si="30"/>
        <v>NA</v>
      </c>
      <c r="CE10" s="82" t="str">
        <f t="shared" si="9"/>
        <v>NA</v>
      </c>
      <c r="CF10" s="82" t="str">
        <f t="shared" si="10"/>
        <v>NA</v>
      </c>
      <c r="CG10" s="82" t="str">
        <f t="shared" si="31"/>
        <v>NA</v>
      </c>
      <c r="CH10" s="82" t="str">
        <f t="shared" si="11"/>
        <v>NA</v>
      </c>
      <c r="CI10" s="82" t="str">
        <f t="shared" si="12"/>
        <v>NA</v>
      </c>
      <c r="CJ10" s="82" t="str">
        <f t="shared" si="32"/>
        <v>NA</v>
      </c>
      <c r="CK10" s="82" t="str">
        <f t="shared" si="13"/>
        <v>NA</v>
      </c>
      <c r="CL10" s="82" t="str">
        <f t="shared" si="14"/>
        <v>NA</v>
      </c>
      <c r="CM10" s="82" t="str">
        <f t="shared" si="33"/>
        <v>NA</v>
      </c>
      <c r="CN10" s="82">
        <f t="shared" si="15"/>
        <v>244988.93504962407</v>
      </c>
      <c r="CO10" s="82" t="str">
        <f t="shared" si="16"/>
        <v>NA</v>
      </c>
      <c r="CP10" s="82">
        <f>IFERROR(IF(CN10-CO10&lt;=0,"No Need",CN10-CO10),CN10)</f>
        <v>244988.93504962407</v>
      </c>
      <c r="CQ10" s="82" t="str">
        <f t="shared" si="17"/>
        <v>NA</v>
      </c>
      <c r="CR10" s="82" t="str">
        <f t="shared" si="18"/>
        <v>NA</v>
      </c>
      <c r="CS10" s="82" t="str">
        <f t="shared" si="35"/>
        <v>NA</v>
      </c>
      <c r="CT10" s="82" t="str">
        <f t="shared" si="19"/>
        <v>NA</v>
      </c>
      <c r="CU10" s="83" t="str">
        <f t="shared" si="20"/>
        <v>NA</v>
      </c>
      <c r="CV10" s="84" t="str">
        <f t="shared" si="36"/>
        <v>NA</v>
      </c>
      <c r="CW10" s="57" t="s">
        <v>132</v>
      </c>
      <c r="CX10" s="100" t="s">
        <v>332</v>
      </c>
      <c r="CY10" s="101">
        <v>143091.25</v>
      </c>
      <c r="CZ10" s="86"/>
      <c r="DA10" s="101">
        <v>18.05</v>
      </c>
      <c r="DB10" s="87">
        <v>5</v>
      </c>
      <c r="DC10" s="87">
        <v>5</v>
      </c>
      <c r="DD10" s="55"/>
      <c r="DE10" s="55"/>
      <c r="DF10" s="112"/>
      <c r="DG10" s="106"/>
      <c r="DH10" s="112"/>
      <c r="DI10" s="82" t="s">
        <v>130</v>
      </c>
      <c r="DJ10" s="84" t="s">
        <v>130</v>
      </c>
      <c r="DK10" s="86">
        <f t="shared" si="37"/>
        <v>18.05</v>
      </c>
      <c r="DL10" s="89" t="str">
        <f t="shared" ref="DL10:DL16" si="40">IF(K10=1,$K$5,IF(L10=1,$L$5,IF(M10=1,$M$5,IF(N10=1,$N$5,IF(O10=1,$O$5,IF(P10=1,$P$5,IF(Q10=1,$Q$5,IF(R10=1,$R$5,""))))))))</f>
        <v>General Savings</v>
      </c>
      <c r="DM10" s="90">
        <v>0</v>
      </c>
      <c r="DN10" s="90">
        <v>0</v>
      </c>
      <c r="DO10" s="89" t="str">
        <f t="shared" si="21"/>
        <v>Death</v>
      </c>
      <c r="DP10" s="90">
        <v>143091.25</v>
      </c>
      <c r="DQ10" s="90">
        <f>DP10/CA10*100</f>
        <v>99.999985712550327</v>
      </c>
      <c r="DR10" s="89" t="str">
        <f t="shared" si="22"/>
        <v/>
      </c>
      <c r="DS10" s="90"/>
      <c r="DT10" s="90"/>
      <c r="DU10" s="113"/>
      <c r="DV10" s="114"/>
      <c r="DW10" s="112"/>
      <c r="DX10" s="106"/>
      <c r="DY10" s="112"/>
      <c r="DZ10" s="82"/>
      <c r="EA10" s="82"/>
      <c r="EB10" s="96"/>
      <c r="EC10" s="95"/>
      <c r="ED10" s="95"/>
      <c r="EE10" s="96"/>
      <c r="EF10" s="95"/>
      <c r="EG10" s="95"/>
      <c r="EH10" s="96" t="s">
        <v>130</v>
      </c>
      <c r="EI10" s="96"/>
      <c r="EJ10" s="96"/>
      <c r="EK10" s="55"/>
      <c r="EL10" s="55"/>
      <c r="EM10" s="106"/>
      <c r="EN10" s="106"/>
      <c r="EO10" s="106"/>
      <c r="EP10" s="82" t="s">
        <v>130</v>
      </c>
      <c r="EQ10" s="84" t="s">
        <v>130</v>
      </c>
      <c r="ER10" s="96"/>
      <c r="ES10" s="95"/>
      <c r="ET10" s="96"/>
      <c r="EU10" s="96"/>
      <c r="EV10" s="96"/>
      <c r="EW10" s="96"/>
      <c r="EX10" s="96" t="s">
        <v>130</v>
      </c>
      <c r="EY10" s="96"/>
      <c r="EZ10" s="104"/>
      <c r="FC10" s="98"/>
      <c r="FD10" s="98"/>
    </row>
    <row r="11" spans="1:160" ht="24">
      <c r="A11" s="99" t="s">
        <v>388</v>
      </c>
      <c r="B11" s="69"/>
      <c r="C11" s="69">
        <v>11</v>
      </c>
      <c r="D11" s="69" t="s">
        <v>105</v>
      </c>
      <c r="E11" s="70">
        <v>28703</v>
      </c>
      <c r="F11" s="71"/>
      <c r="G11" s="71"/>
      <c r="H11" s="71">
        <v>1</v>
      </c>
      <c r="I11" s="72">
        <v>1</v>
      </c>
      <c r="J11" s="69" t="s">
        <v>107</v>
      </c>
      <c r="K11" s="69"/>
      <c r="L11" s="69"/>
      <c r="M11" s="69"/>
      <c r="N11" s="69">
        <v>1</v>
      </c>
      <c r="O11" s="69"/>
      <c r="P11" s="69"/>
      <c r="Q11" s="69">
        <v>2</v>
      </c>
      <c r="R11" s="69"/>
      <c r="S11" s="73" t="str">
        <f t="shared" si="23"/>
        <v>x</v>
      </c>
      <c r="T11" s="73" t="str">
        <f t="shared" ref="T11:T37" si="41">IF(OR(K11=0,H11=0),"x","Value?")</f>
        <v>x</v>
      </c>
      <c r="U11" s="73" t="str">
        <f t="shared" si="38"/>
        <v>x</v>
      </c>
      <c r="V11" s="74" t="s">
        <v>121</v>
      </c>
      <c r="W11" s="75">
        <v>22000</v>
      </c>
      <c r="X11" s="75">
        <v>20</v>
      </c>
      <c r="Y11" s="75" t="str">
        <f t="shared" si="25"/>
        <v>x</v>
      </c>
      <c r="Z11" s="75" t="str">
        <f t="shared" si="26"/>
        <v>x</v>
      </c>
      <c r="AA11" s="75" t="str">
        <f t="shared" si="27"/>
        <v>x</v>
      </c>
      <c r="AB11" s="75" t="str">
        <f t="shared" si="28"/>
        <v>x</v>
      </c>
      <c r="AC11" s="76"/>
      <c r="AD11" s="69"/>
      <c r="AE11" s="69"/>
      <c r="AF11" s="69"/>
      <c r="AG11" s="69"/>
      <c r="AH11" s="69"/>
      <c r="AI11" s="69"/>
      <c r="AJ11" s="69"/>
      <c r="AK11" s="69"/>
      <c r="AL11" s="69"/>
      <c r="AM11" s="69"/>
      <c r="AN11" s="69"/>
      <c r="AO11" s="69"/>
      <c r="AP11" s="69" t="s">
        <v>107</v>
      </c>
      <c r="AQ11" s="69"/>
      <c r="AR11" s="69" t="s">
        <v>108</v>
      </c>
      <c r="AS11" s="75">
        <v>7200</v>
      </c>
      <c r="AT11" s="75">
        <v>6500</v>
      </c>
      <c r="AU11" s="75">
        <v>1000000</v>
      </c>
      <c r="AV11" s="75">
        <v>0</v>
      </c>
      <c r="AW11" s="69" t="s">
        <v>109</v>
      </c>
      <c r="AX11" s="69">
        <v>80</v>
      </c>
      <c r="AY11" s="69">
        <v>20</v>
      </c>
      <c r="AZ11" s="69">
        <v>99</v>
      </c>
      <c r="BA11" s="77">
        <f t="shared" ca="1" si="0"/>
        <v>40</v>
      </c>
      <c r="BB11" s="77">
        <f t="shared" si="1"/>
        <v>1000000</v>
      </c>
      <c r="BC11" s="77">
        <f t="shared" si="2"/>
        <v>700</v>
      </c>
      <c r="BD11" s="78">
        <f t="shared" si="3"/>
        <v>350</v>
      </c>
      <c r="BE11" s="79"/>
      <c r="BF11" s="80"/>
      <c r="BG11" s="79"/>
      <c r="BH11" s="79"/>
      <c r="BI11" s="79"/>
      <c r="BJ11" s="79"/>
      <c r="BK11" s="79" t="s">
        <v>107</v>
      </c>
      <c r="BL11" s="79"/>
      <c r="BM11" s="79"/>
      <c r="BN11" s="79" t="s">
        <v>107</v>
      </c>
      <c r="BO11" s="81" t="str">
        <f t="shared" ref="BO11:BX25" si="42">IF(BE11="Y","Select?","")</f>
        <v/>
      </c>
      <c r="BP11" s="81" t="str">
        <f t="shared" si="42"/>
        <v/>
      </c>
      <c r="BQ11" s="81" t="str">
        <f t="shared" si="42"/>
        <v/>
      </c>
      <c r="BR11" s="81" t="str">
        <f t="shared" si="42"/>
        <v/>
      </c>
      <c r="BS11" s="81" t="str">
        <f t="shared" si="39"/>
        <v/>
      </c>
      <c r="BT11" s="81" t="str">
        <f t="shared" si="39"/>
        <v/>
      </c>
      <c r="BU11" s="81"/>
      <c r="BV11" s="81"/>
      <c r="BW11" s="81"/>
      <c r="BX11" s="81"/>
      <c r="BY11" s="82" t="str">
        <f t="shared" si="5"/>
        <v>NA</v>
      </c>
      <c r="BZ11" s="82" t="str">
        <f t="shared" si="6"/>
        <v>NA</v>
      </c>
      <c r="CA11" s="82" t="str">
        <f t="shared" si="29"/>
        <v>NA</v>
      </c>
      <c r="CB11" s="82" t="str">
        <f t="shared" si="7"/>
        <v>NA</v>
      </c>
      <c r="CC11" s="82" t="str">
        <f t="shared" si="8"/>
        <v>NA</v>
      </c>
      <c r="CD11" s="82" t="str">
        <f t="shared" si="30"/>
        <v>NA</v>
      </c>
      <c r="CE11" s="82" t="str">
        <f t="shared" si="9"/>
        <v>NA</v>
      </c>
      <c r="CF11" s="82" t="str">
        <f t="shared" si="10"/>
        <v>NA</v>
      </c>
      <c r="CG11" s="82" t="str">
        <f t="shared" si="31"/>
        <v>NA</v>
      </c>
      <c r="CH11" s="82">
        <f t="shared" si="11"/>
        <v>508194.11869550112</v>
      </c>
      <c r="CI11" s="82" t="str">
        <f t="shared" si="12"/>
        <v>NA</v>
      </c>
      <c r="CJ11" s="82">
        <f t="shared" si="32"/>
        <v>508194.11869550112</v>
      </c>
      <c r="CK11" s="82" t="str">
        <f t="shared" si="13"/>
        <v>NA</v>
      </c>
      <c r="CL11" s="82" t="str">
        <f t="shared" si="14"/>
        <v>NA</v>
      </c>
      <c r="CM11" s="82" t="str">
        <f t="shared" si="33"/>
        <v>NA</v>
      </c>
      <c r="CN11" s="82">
        <f t="shared" si="15"/>
        <v>34533.219404564334</v>
      </c>
      <c r="CO11" s="82" t="str">
        <f t="shared" si="16"/>
        <v>NA</v>
      </c>
      <c r="CP11" s="82">
        <f t="shared" ref="CP11:CP34" si="43">IFERROR(IF(CN11-CO11&lt;=0,"No Need",CN11-CO11),CN11)</f>
        <v>34533.219404564334</v>
      </c>
      <c r="CQ11" s="82" t="str">
        <f t="shared" si="17"/>
        <v>NA</v>
      </c>
      <c r="CR11" s="82" t="str">
        <f t="shared" si="18"/>
        <v>NA</v>
      </c>
      <c r="CS11" s="82" t="str">
        <f t="shared" si="35"/>
        <v>NA</v>
      </c>
      <c r="CT11" s="82" t="str">
        <f t="shared" si="19"/>
        <v>NA</v>
      </c>
      <c r="CU11" s="83" t="str">
        <f t="shared" si="20"/>
        <v>NA</v>
      </c>
      <c r="CV11" s="84" t="str">
        <f t="shared" si="36"/>
        <v>NA</v>
      </c>
      <c r="CW11" s="115" t="s">
        <v>110</v>
      </c>
      <c r="CX11" s="116" t="s">
        <v>286</v>
      </c>
      <c r="CY11" s="117">
        <v>16064.25</v>
      </c>
      <c r="CZ11" s="86">
        <v>25866</v>
      </c>
      <c r="DA11" s="86">
        <v>80</v>
      </c>
      <c r="DB11" s="118">
        <v>20</v>
      </c>
      <c r="DC11" s="119">
        <v>20</v>
      </c>
      <c r="DD11" s="55"/>
      <c r="DE11" s="55"/>
      <c r="DF11" s="108"/>
      <c r="DG11" s="108"/>
      <c r="DH11" s="108"/>
      <c r="DI11" s="83" t="s">
        <v>130</v>
      </c>
      <c r="DJ11" s="103" t="s">
        <v>130</v>
      </c>
      <c r="DK11" s="86">
        <f t="shared" si="37"/>
        <v>80</v>
      </c>
      <c r="DL11" s="89" t="str">
        <f t="shared" si="40"/>
        <v>Early CI</v>
      </c>
      <c r="DM11" s="90">
        <v>0</v>
      </c>
      <c r="DN11" s="90">
        <v>0</v>
      </c>
      <c r="DO11" s="89" t="str">
        <f t="shared" si="21"/>
        <v>General Savings</v>
      </c>
      <c r="DP11" s="90">
        <v>25866</v>
      </c>
      <c r="DQ11" s="90">
        <f>DP11/CP11*100</f>
        <v>74.901791509717256</v>
      </c>
      <c r="DR11" s="89" t="str">
        <f t="shared" si="22"/>
        <v/>
      </c>
      <c r="DS11" s="90"/>
      <c r="DT11" s="90"/>
      <c r="DU11" s="110"/>
      <c r="DV11" s="83"/>
      <c r="DW11" s="108"/>
      <c r="DX11" s="108"/>
      <c r="DY11" s="108"/>
      <c r="DZ11" s="83" t="s">
        <v>130</v>
      </c>
      <c r="EA11" s="83" t="s">
        <v>130</v>
      </c>
      <c r="EB11" s="96"/>
      <c r="EC11" s="95"/>
      <c r="ED11" s="95"/>
      <c r="EE11" s="96"/>
      <c r="EF11" s="96"/>
      <c r="EG11" s="96"/>
      <c r="EH11" s="96" t="s">
        <v>130</v>
      </c>
      <c r="EI11" s="96"/>
      <c r="EJ11" s="96"/>
      <c r="EK11" s="111"/>
      <c r="EL11" s="83"/>
      <c r="EM11" s="108"/>
      <c r="EN11" s="108"/>
      <c r="EO11" s="108"/>
      <c r="EP11" s="83" t="s">
        <v>130</v>
      </c>
      <c r="EQ11" s="103" t="s">
        <v>130</v>
      </c>
      <c r="ER11" s="96"/>
      <c r="ES11" s="95"/>
      <c r="ET11" s="96"/>
      <c r="EU11" s="96"/>
      <c r="EV11" s="96"/>
      <c r="EW11" s="96"/>
      <c r="EX11" s="96" t="s">
        <v>130</v>
      </c>
      <c r="EY11" s="96"/>
      <c r="EZ11" s="104"/>
      <c r="FC11" s="98"/>
      <c r="FD11" s="98"/>
    </row>
    <row r="12" spans="1:160" ht="24">
      <c r="A12" s="99" t="s">
        <v>867</v>
      </c>
      <c r="B12" s="75"/>
      <c r="C12" s="69">
        <v>12</v>
      </c>
      <c r="D12" s="69" t="s">
        <v>105</v>
      </c>
      <c r="E12" s="70">
        <v>30133</v>
      </c>
      <c r="F12" s="71"/>
      <c r="G12" s="71"/>
      <c r="H12" s="71">
        <v>1</v>
      </c>
      <c r="I12" s="72"/>
      <c r="J12" s="69" t="s">
        <v>107</v>
      </c>
      <c r="K12" s="69"/>
      <c r="L12" s="69"/>
      <c r="M12" s="69"/>
      <c r="N12" s="69"/>
      <c r="O12" s="69"/>
      <c r="P12" s="69"/>
      <c r="Q12" s="69">
        <v>2</v>
      </c>
      <c r="R12" s="69">
        <v>1</v>
      </c>
      <c r="S12" s="120" t="str">
        <f t="shared" si="23"/>
        <v>x</v>
      </c>
      <c r="T12" s="120" t="str">
        <f t="shared" si="41"/>
        <v>x</v>
      </c>
      <c r="U12" s="120" t="str">
        <f t="shared" si="38"/>
        <v>x</v>
      </c>
      <c r="V12" s="77">
        <v>10</v>
      </c>
      <c r="W12" s="77">
        <v>300000</v>
      </c>
      <c r="X12" s="77">
        <v>10</v>
      </c>
      <c r="Y12" s="77" t="str">
        <f t="shared" si="25"/>
        <v>x</v>
      </c>
      <c r="Z12" s="77" t="str">
        <f t="shared" si="26"/>
        <v>x</v>
      </c>
      <c r="AA12" s="77">
        <v>5</v>
      </c>
      <c r="AB12" s="77">
        <v>500000</v>
      </c>
      <c r="AC12" s="76"/>
      <c r="AD12" s="69"/>
      <c r="AE12" s="69"/>
      <c r="AF12" s="69"/>
      <c r="AG12" s="69"/>
      <c r="AH12" s="69"/>
      <c r="AI12" s="69"/>
      <c r="AJ12" s="69"/>
      <c r="AK12" s="69"/>
      <c r="AL12" s="69"/>
      <c r="AM12" s="69"/>
      <c r="AN12" s="69"/>
      <c r="AO12" s="69"/>
      <c r="AP12" s="69" t="s">
        <v>107</v>
      </c>
      <c r="AQ12" s="69"/>
      <c r="AR12" s="69" t="s">
        <v>108</v>
      </c>
      <c r="AS12" s="75">
        <v>5000</v>
      </c>
      <c r="AT12" s="75">
        <v>3000</v>
      </c>
      <c r="AU12" s="75">
        <v>1000000</v>
      </c>
      <c r="AV12" s="75">
        <v>0</v>
      </c>
      <c r="AW12" s="69" t="s">
        <v>109</v>
      </c>
      <c r="AX12" s="69">
        <v>200</v>
      </c>
      <c r="AY12" s="69"/>
      <c r="AZ12" s="69">
        <v>99</v>
      </c>
      <c r="BA12" s="77">
        <f t="shared" ca="1" si="0"/>
        <v>36</v>
      </c>
      <c r="BB12" s="77">
        <f t="shared" si="1"/>
        <v>1000000</v>
      </c>
      <c r="BC12" s="77">
        <f t="shared" si="2"/>
        <v>2000</v>
      </c>
      <c r="BD12" s="78">
        <f t="shared" si="3"/>
        <v>1000</v>
      </c>
      <c r="BE12" s="79"/>
      <c r="BF12" s="80"/>
      <c r="BG12" s="79"/>
      <c r="BH12" s="79"/>
      <c r="BI12" s="79"/>
      <c r="BJ12" s="79"/>
      <c r="BK12" s="79" t="s">
        <v>107</v>
      </c>
      <c r="BL12" s="79"/>
      <c r="BM12" s="79"/>
      <c r="BN12" s="79" t="s">
        <v>107</v>
      </c>
      <c r="BO12" s="81" t="str">
        <f t="shared" si="42"/>
        <v/>
      </c>
      <c r="BP12" s="81" t="str">
        <f t="shared" si="42"/>
        <v/>
      </c>
      <c r="BQ12" s="81" t="str">
        <f t="shared" si="42"/>
        <v/>
      </c>
      <c r="BR12" s="81" t="str">
        <f t="shared" si="42"/>
        <v/>
      </c>
      <c r="BS12" s="81" t="str">
        <f t="shared" si="39"/>
        <v/>
      </c>
      <c r="BT12" s="81" t="str">
        <f t="shared" si="39"/>
        <v/>
      </c>
      <c r="BU12" s="81"/>
      <c r="BV12" s="81" t="str">
        <f t="shared" ref="BV12:BW12" si="44">IF(BL12="Y","Select?","")</f>
        <v/>
      </c>
      <c r="BW12" s="81" t="str">
        <f t="shared" si="44"/>
        <v/>
      </c>
      <c r="BX12" s="81"/>
      <c r="BY12" s="82" t="str">
        <f t="shared" si="5"/>
        <v>NA</v>
      </c>
      <c r="BZ12" s="82" t="str">
        <f t="shared" si="6"/>
        <v>NA</v>
      </c>
      <c r="CA12" s="82" t="str">
        <f t="shared" si="29"/>
        <v>NA</v>
      </c>
      <c r="CB12" s="82" t="str">
        <f t="shared" si="7"/>
        <v>NA</v>
      </c>
      <c r="CC12" s="82" t="str">
        <f t="shared" si="8"/>
        <v>NA</v>
      </c>
      <c r="CD12" s="82" t="str">
        <f t="shared" si="30"/>
        <v>NA</v>
      </c>
      <c r="CE12" s="82" t="str">
        <f t="shared" si="9"/>
        <v>NA</v>
      </c>
      <c r="CF12" s="82" t="str">
        <f t="shared" si="10"/>
        <v>NA</v>
      </c>
      <c r="CG12" s="82" t="str">
        <f t="shared" si="31"/>
        <v>NA</v>
      </c>
      <c r="CH12" s="82" t="str">
        <f t="shared" si="11"/>
        <v>NA</v>
      </c>
      <c r="CI12" s="82" t="str">
        <f t="shared" si="12"/>
        <v>NA</v>
      </c>
      <c r="CJ12" s="82" t="str">
        <f t="shared" si="32"/>
        <v>NA</v>
      </c>
      <c r="CK12" s="82" t="str">
        <f t="shared" si="13"/>
        <v>NA</v>
      </c>
      <c r="CL12" s="82" t="str">
        <f t="shared" si="14"/>
        <v>NA</v>
      </c>
      <c r="CM12" s="82" t="str">
        <f t="shared" si="33"/>
        <v>NA</v>
      </c>
      <c r="CN12" s="82">
        <f t="shared" si="15"/>
        <v>375862.02415313316</v>
      </c>
      <c r="CO12" s="82" t="str">
        <f t="shared" si="16"/>
        <v>NA</v>
      </c>
      <c r="CP12" s="82">
        <f t="shared" si="43"/>
        <v>375862.02415313316</v>
      </c>
      <c r="CQ12" s="82" t="str">
        <f t="shared" si="17"/>
        <v>NA</v>
      </c>
      <c r="CR12" s="82" t="str">
        <f t="shared" si="18"/>
        <v>NA</v>
      </c>
      <c r="CS12" s="82" t="str">
        <f t="shared" si="35"/>
        <v>NA</v>
      </c>
      <c r="CT12" s="82">
        <f t="shared" si="19"/>
        <v>685551.48401720938</v>
      </c>
      <c r="CU12" s="82" t="str">
        <f t="shared" si="20"/>
        <v>NA</v>
      </c>
      <c r="CV12" s="84">
        <f t="shared" si="36"/>
        <v>685551.48401720938</v>
      </c>
      <c r="CW12" s="57" t="s">
        <v>110</v>
      </c>
      <c r="CX12" s="43" t="s">
        <v>286</v>
      </c>
      <c r="CY12" s="101">
        <v>19516.150000000001</v>
      </c>
      <c r="CZ12" s="101">
        <v>24871</v>
      </c>
      <c r="DA12" s="101">
        <v>193.6</v>
      </c>
      <c r="DB12" s="87">
        <v>10</v>
      </c>
      <c r="DC12" s="87">
        <v>10</v>
      </c>
      <c r="DD12" s="57" t="s">
        <v>120</v>
      </c>
      <c r="DE12" s="57" t="s">
        <v>334</v>
      </c>
      <c r="DF12" s="101">
        <v>193.6</v>
      </c>
      <c r="DG12" s="86"/>
      <c r="DH12" s="101">
        <v>6.4</v>
      </c>
      <c r="DI12" s="87">
        <v>10</v>
      </c>
      <c r="DJ12" s="88">
        <v>10</v>
      </c>
      <c r="DK12" s="86">
        <f t="shared" si="37"/>
        <v>200</v>
      </c>
      <c r="DL12" s="89" t="str">
        <f t="shared" si="40"/>
        <v>Children's Education</v>
      </c>
      <c r="DM12" s="90">
        <v>24871</v>
      </c>
      <c r="DN12" s="90">
        <f>DM12/CV12*100</f>
        <v>3.6278821620019519</v>
      </c>
      <c r="DO12" s="89" t="str">
        <f t="shared" si="21"/>
        <v>General Savings</v>
      </c>
      <c r="DP12" s="90">
        <v>0</v>
      </c>
      <c r="DQ12" s="90">
        <v>0</v>
      </c>
      <c r="DR12" s="89" t="str">
        <f t="shared" si="22"/>
        <v/>
      </c>
      <c r="DS12" s="90"/>
      <c r="DT12" s="90"/>
      <c r="DU12" s="113"/>
      <c r="DV12" s="114"/>
      <c r="DW12" s="112"/>
      <c r="DX12" s="106"/>
      <c r="DY12" s="112"/>
      <c r="DZ12" s="82"/>
      <c r="EA12" s="82"/>
      <c r="EB12" s="96"/>
      <c r="EC12" s="95"/>
      <c r="ED12" s="95"/>
      <c r="EE12" s="96"/>
      <c r="EF12" s="96"/>
      <c r="EG12" s="95"/>
      <c r="EH12" s="96" t="s">
        <v>130</v>
      </c>
      <c r="EI12" s="96"/>
      <c r="EJ12" s="96"/>
      <c r="EK12" s="96"/>
      <c r="EL12" s="82"/>
      <c r="EM12" s="106"/>
      <c r="EN12" s="106"/>
      <c r="EO12" s="106"/>
      <c r="EP12" s="82" t="s">
        <v>130</v>
      </c>
      <c r="EQ12" s="84" t="s">
        <v>130</v>
      </c>
      <c r="ER12" s="96"/>
      <c r="ES12" s="95"/>
      <c r="ET12" s="96"/>
      <c r="EU12" s="96"/>
      <c r="EV12" s="96"/>
      <c r="EW12" s="96"/>
      <c r="EX12" s="96" t="s">
        <v>130</v>
      </c>
      <c r="EY12" s="96"/>
      <c r="EZ12" s="104"/>
      <c r="FC12" s="98"/>
      <c r="FD12" s="98"/>
    </row>
    <row r="13" spans="1:160" ht="24">
      <c r="A13" s="68" t="s">
        <v>382</v>
      </c>
      <c r="B13" s="75"/>
      <c r="C13" s="69">
        <v>13</v>
      </c>
      <c r="D13" s="69" t="s">
        <v>105</v>
      </c>
      <c r="E13" s="70">
        <v>27607</v>
      </c>
      <c r="F13" s="71"/>
      <c r="G13" s="71">
        <v>1</v>
      </c>
      <c r="H13" s="71"/>
      <c r="I13" s="72"/>
      <c r="J13" s="69" t="s">
        <v>106</v>
      </c>
      <c r="K13" s="69">
        <v>1</v>
      </c>
      <c r="L13" s="69">
        <v>2</v>
      </c>
      <c r="M13" s="69"/>
      <c r="N13" s="69"/>
      <c r="O13" s="69"/>
      <c r="P13" s="69"/>
      <c r="Q13" s="69"/>
      <c r="R13" s="69"/>
      <c r="S13" s="73">
        <v>1500</v>
      </c>
      <c r="T13" s="73" t="str">
        <f t="shared" si="41"/>
        <v>x</v>
      </c>
      <c r="U13" s="73" t="str">
        <f t="shared" si="38"/>
        <v>x</v>
      </c>
      <c r="V13" s="74">
        <v>10</v>
      </c>
      <c r="W13" s="75"/>
      <c r="X13" s="75"/>
      <c r="Y13" s="75" t="str">
        <f t="shared" si="25"/>
        <v>x</v>
      </c>
      <c r="Z13" s="75" t="str">
        <f t="shared" si="26"/>
        <v>x</v>
      </c>
      <c r="AA13" s="75" t="str">
        <f>IF(R13=0,"x","Value?")</f>
        <v>x</v>
      </c>
      <c r="AB13" s="75" t="str">
        <f t="shared" ref="AB13:AB14" si="45">IF(R13=0,"x","Value?")</f>
        <v>x</v>
      </c>
      <c r="AC13" s="76"/>
      <c r="AD13" s="69"/>
      <c r="AE13" s="69"/>
      <c r="AF13" s="69"/>
      <c r="AG13" s="69"/>
      <c r="AH13" s="69"/>
      <c r="AI13" s="69"/>
      <c r="AJ13" s="69"/>
      <c r="AK13" s="69"/>
      <c r="AL13" s="69"/>
      <c r="AM13" s="69"/>
      <c r="AN13" s="69"/>
      <c r="AO13" s="69"/>
      <c r="AP13" s="69" t="s">
        <v>107</v>
      </c>
      <c r="AQ13" s="69"/>
      <c r="AR13" s="81" t="s">
        <v>122</v>
      </c>
      <c r="AS13" s="75">
        <v>5000</v>
      </c>
      <c r="AT13" s="75">
        <v>4000</v>
      </c>
      <c r="AU13" s="75">
        <v>1000000</v>
      </c>
      <c r="AV13" s="75">
        <v>0</v>
      </c>
      <c r="AW13" s="69" t="s">
        <v>109</v>
      </c>
      <c r="AX13" s="69">
        <v>14</v>
      </c>
      <c r="AY13" s="69">
        <v>99</v>
      </c>
      <c r="AZ13" s="69"/>
      <c r="BA13" s="77">
        <f t="shared" ca="1" si="0"/>
        <v>43</v>
      </c>
      <c r="BB13" s="77">
        <f t="shared" si="1"/>
        <v>1000000</v>
      </c>
      <c r="BC13" s="77">
        <f t="shared" si="2"/>
        <v>1000</v>
      </c>
      <c r="BD13" s="78">
        <f t="shared" si="3"/>
        <v>250</v>
      </c>
      <c r="BE13" s="79" t="s">
        <v>107</v>
      </c>
      <c r="BF13" s="80" t="s">
        <v>107</v>
      </c>
      <c r="BG13" s="79" t="s">
        <v>107</v>
      </c>
      <c r="BH13" s="79" t="s">
        <v>107</v>
      </c>
      <c r="BI13" s="79"/>
      <c r="BJ13" s="79"/>
      <c r="BK13" s="79"/>
      <c r="BL13" s="79"/>
      <c r="BM13" s="79"/>
      <c r="BN13" s="79"/>
      <c r="BO13" s="81"/>
      <c r="BP13" s="81"/>
      <c r="BQ13" s="81"/>
      <c r="BR13" s="81"/>
      <c r="BS13" s="81"/>
      <c r="BT13" s="81"/>
      <c r="BU13" s="81"/>
      <c r="BV13" s="81"/>
      <c r="BW13" s="81"/>
      <c r="BX13" s="81"/>
      <c r="BY13" s="82">
        <f t="shared" si="5"/>
        <v>209636.90566613985</v>
      </c>
      <c r="BZ13" s="82" t="str">
        <f t="shared" si="6"/>
        <v>NA</v>
      </c>
      <c r="CA13" s="82">
        <f t="shared" si="29"/>
        <v>209636.90566613985</v>
      </c>
      <c r="CB13" s="82">
        <f t="shared" ca="1" si="7"/>
        <v>1225685.5095744617</v>
      </c>
      <c r="CC13" s="82" t="str">
        <f t="shared" si="8"/>
        <v>NA</v>
      </c>
      <c r="CD13" s="82">
        <f t="shared" ca="1" si="30"/>
        <v>1225685.5095744617</v>
      </c>
      <c r="CE13" s="82" t="str">
        <f t="shared" si="9"/>
        <v>NA</v>
      </c>
      <c r="CF13" s="82" t="str">
        <f t="shared" si="10"/>
        <v>NA</v>
      </c>
      <c r="CG13" s="82" t="str">
        <f t="shared" si="31"/>
        <v>NA</v>
      </c>
      <c r="CH13" s="82" t="str">
        <f t="shared" si="11"/>
        <v>NA</v>
      </c>
      <c r="CI13" s="82" t="str">
        <f t="shared" si="12"/>
        <v>NA</v>
      </c>
      <c r="CJ13" s="82" t="str">
        <f t="shared" si="32"/>
        <v>NA</v>
      </c>
      <c r="CK13" s="82" t="str">
        <f t="shared" si="13"/>
        <v>NA</v>
      </c>
      <c r="CL13" s="82" t="str">
        <f t="shared" si="14"/>
        <v>NA</v>
      </c>
      <c r="CM13" s="82" t="str">
        <f t="shared" si="33"/>
        <v>NA</v>
      </c>
      <c r="CN13" s="82" t="str">
        <f t="shared" si="15"/>
        <v>NA</v>
      </c>
      <c r="CO13" s="82" t="str">
        <f t="shared" si="16"/>
        <v>NA</v>
      </c>
      <c r="CP13" s="82" t="str">
        <f t="shared" si="43"/>
        <v>NA</v>
      </c>
      <c r="CQ13" s="82" t="str">
        <f t="shared" si="17"/>
        <v>NA</v>
      </c>
      <c r="CR13" s="82" t="str">
        <f t="shared" si="18"/>
        <v>NA</v>
      </c>
      <c r="CS13" s="82" t="str">
        <f t="shared" si="35"/>
        <v>NA</v>
      </c>
      <c r="CT13" s="82" t="str">
        <f t="shared" si="19"/>
        <v>NA</v>
      </c>
      <c r="CU13" s="83" t="str">
        <f t="shared" si="20"/>
        <v>NA</v>
      </c>
      <c r="CV13" s="82" t="str">
        <f t="shared" si="36"/>
        <v>NA</v>
      </c>
      <c r="CW13" s="100" t="s">
        <v>123</v>
      </c>
      <c r="CX13" s="57" t="s">
        <v>331</v>
      </c>
      <c r="CY13" s="86">
        <v>99290.8</v>
      </c>
      <c r="CZ13" s="87"/>
      <c r="DA13" s="87">
        <v>14</v>
      </c>
      <c r="DB13" s="87">
        <v>21</v>
      </c>
      <c r="DC13" s="87">
        <v>21</v>
      </c>
      <c r="DK13" s="86">
        <f t="shared" si="37"/>
        <v>14</v>
      </c>
      <c r="DL13" s="89" t="str">
        <f t="shared" si="40"/>
        <v>Death</v>
      </c>
      <c r="DM13" s="90">
        <v>99290.8</v>
      </c>
      <c r="DN13" s="90">
        <f>DM13/CA13*100</f>
        <v>47.363225327379588</v>
      </c>
      <c r="DO13" s="89" t="str">
        <f t="shared" si="21"/>
        <v>TPD</v>
      </c>
      <c r="DP13" s="90">
        <v>99290.8</v>
      </c>
      <c r="DQ13" s="90">
        <f ca="1">DP13/CD13*100</f>
        <v>8.100838202327461</v>
      </c>
      <c r="DR13" s="89" t="str">
        <f t="shared" si="22"/>
        <v/>
      </c>
      <c r="DS13" s="90"/>
      <c r="DT13" s="90"/>
      <c r="DU13" s="57" t="s">
        <v>418</v>
      </c>
      <c r="DV13" s="100" t="s">
        <v>332</v>
      </c>
      <c r="DW13" s="87">
        <v>145833.35</v>
      </c>
      <c r="DX13" s="86"/>
      <c r="DY13" s="86">
        <v>14</v>
      </c>
      <c r="DZ13" s="87">
        <v>5</v>
      </c>
      <c r="EA13" s="87">
        <v>5</v>
      </c>
      <c r="EB13" s="96" t="s">
        <v>25</v>
      </c>
      <c r="EC13" s="95">
        <v>145833.35</v>
      </c>
      <c r="ED13" s="95">
        <f>EC13/CA13*100</f>
        <v>69.564731236898197</v>
      </c>
      <c r="EE13" s="96" t="s">
        <v>26</v>
      </c>
      <c r="EF13" s="95">
        <v>145833.35</v>
      </c>
      <c r="EG13" s="95">
        <f ca="1">EF13/CD13*100</f>
        <v>11.898105089830995</v>
      </c>
      <c r="EH13" s="96" t="s">
        <v>130</v>
      </c>
      <c r="EI13" s="96"/>
      <c r="EJ13" s="96"/>
      <c r="EK13" s="47" t="s">
        <v>124</v>
      </c>
      <c r="EL13" s="47" t="s">
        <v>333</v>
      </c>
      <c r="EM13" s="87">
        <v>33849.15</v>
      </c>
      <c r="EN13" s="87"/>
      <c r="EO13" s="87">
        <v>14</v>
      </c>
      <c r="EP13" s="87">
        <v>35</v>
      </c>
      <c r="EQ13" s="88">
        <v>35</v>
      </c>
      <c r="ER13" s="96" t="s">
        <v>25</v>
      </c>
      <c r="ES13" s="95">
        <v>33849.15</v>
      </c>
      <c r="ET13" s="95">
        <f>ES13/CA13*100</f>
        <v>16.146560593632749</v>
      </c>
      <c r="EU13" s="96" t="s">
        <v>26</v>
      </c>
      <c r="EV13" s="95">
        <v>33849.15</v>
      </c>
      <c r="EW13" s="95">
        <f ca="1">EV13/CD13*100</f>
        <v>2.7616504997070481</v>
      </c>
      <c r="EX13" s="96" t="s">
        <v>130</v>
      </c>
      <c r="EY13" s="96"/>
      <c r="EZ13" s="104"/>
      <c r="FC13" s="98"/>
      <c r="FD13" s="98"/>
    </row>
    <row r="14" spans="1:160" ht="33.75" customHeight="1">
      <c r="A14" s="99" t="s">
        <v>871</v>
      </c>
      <c r="B14" s="75"/>
      <c r="C14" s="69">
        <v>14</v>
      </c>
      <c r="D14" s="69" t="s">
        <v>105</v>
      </c>
      <c r="E14" s="70">
        <v>27576</v>
      </c>
      <c r="F14" s="71">
        <v>1</v>
      </c>
      <c r="G14" s="71"/>
      <c r="H14" s="71"/>
      <c r="I14" s="72"/>
      <c r="J14" s="69" t="s">
        <v>107</v>
      </c>
      <c r="K14" s="69"/>
      <c r="L14" s="69"/>
      <c r="M14" s="69"/>
      <c r="N14" s="69"/>
      <c r="O14" s="69"/>
      <c r="P14" s="69">
        <v>1</v>
      </c>
      <c r="Q14" s="69">
        <v>2</v>
      </c>
      <c r="R14" s="69"/>
      <c r="S14" s="73" t="str">
        <f t="shared" ref="S14" si="46">IF(OR(K14=0,G14=0),"x","Value?")</f>
        <v>x</v>
      </c>
      <c r="T14" s="73" t="str">
        <f t="shared" si="41"/>
        <v>x</v>
      </c>
      <c r="U14" s="73" t="str">
        <f t="shared" si="38"/>
        <v>x</v>
      </c>
      <c r="V14" s="74" t="str">
        <f t="shared" ref="V14" si="47">IF(AND(G14=0,H14=0,I14=0),"x","Value?")</f>
        <v>x</v>
      </c>
      <c r="W14" s="75">
        <v>100000</v>
      </c>
      <c r="X14" s="75">
        <v>10</v>
      </c>
      <c r="Y14" s="75">
        <v>60</v>
      </c>
      <c r="Z14" s="75">
        <v>2000</v>
      </c>
      <c r="AA14" s="75" t="str">
        <f t="shared" ref="AA14" si="48">IF(R14=0,"x","Value?")</f>
        <v>x</v>
      </c>
      <c r="AB14" s="75" t="str">
        <f t="shared" si="45"/>
        <v>x</v>
      </c>
      <c r="AC14" s="76"/>
      <c r="AD14" s="69"/>
      <c r="AE14" s="69"/>
      <c r="AF14" s="69"/>
      <c r="AG14" s="69"/>
      <c r="AH14" s="69"/>
      <c r="AI14" s="69">
        <v>10000</v>
      </c>
      <c r="AJ14" s="69"/>
      <c r="AK14" s="69"/>
      <c r="AL14" s="69">
        <v>20000</v>
      </c>
      <c r="AM14" s="69"/>
      <c r="AN14" s="69"/>
      <c r="AO14" s="69"/>
      <c r="AP14" s="69" t="s">
        <v>107</v>
      </c>
      <c r="AQ14" s="69"/>
      <c r="AR14" s="69" t="s">
        <v>108</v>
      </c>
      <c r="AS14" s="75">
        <v>16000</v>
      </c>
      <c r="AT14" s="75">
        <v>3000</v>
      </c>
      <c r="AU14" s="75">
        <v>1000000</v>
      </c>
      <c r="AV14" s="75">
        <v>0</v>
      </c>
      <c r="AW14" s="69" t="s">
        <v>109</v>
      </c>
      <c r="AX14" s="69">
        <v>6000</v>
      </c>
      <c r="AY14" s="69">
        <v>99</v>
      </c>
      <c r="AZ14" s="69">
        <v>99</v>
      </c>
      <c r="BA14" s="77">
        <f t="shared" ca="1" si="0"/>
        <v>43</v>
      </c>
      <c r="BB14" s="77">
        <f t="shared" si="1"/>
        <v>1000000</v>
      </c>
      <c r="BC14" s="77">
        <f t="shared" si="2"/>
        <v>13000</v>
      </c>
      <c r="BD14" s="78">
        <f t="shared" si="3"/>
        <v>6500</v>
      </c>
      <c r="BE14" s="79"/>
      <c r="BF14" s="80"/>
      <c r="BG14" s="79"/>
      <c r="BH14" s="79"/>
      <c r="BI14" s="79"/>
      <c r="BJ14" s="79" t="s">
        <v>107</v>
      </c>
      <c r="BK14" s="79" t="s">
        <v>107</v>
      </c>
      <c r="BL14" s="79" t="s">
        <v>107</v>
      </c>
      <c r="BM14" s="79" t="s">
        <v>107</v>
      </c>
      <c r="BN14" s="79" t="s">
        <v>107</v>
      </c>
      <c r="BO14" s="81" t="str">
        <f t="shared" si="42"/>
        <v/>
      </c>
      <c r="BP14" s="81" t="str">
        <f t="shared" si="42"/>
        <v/>
      </c>
      <c r="BQ14" s="81" t="str">
        <f t="shared" si="42"/>
        <v/>
      </c>
      <c r="BR14" s="81" t="str">
        <f t="shared" si="42"/>
        <v/>
      </c>
      <c r="BS14" s="81" t="str">
        <f t="shared" si="39"/>
        <v/>
      </c>
      <c r="BT14" s="81"/>
      <c r="BU14" s="81"/>
      <c r="BV14" s="81"/>
      <c r="BW14" s="81"/>
      <c r="BX14" s="81"/>
      <c r="BY14" s="82" t="str">
        <f t="shared" si="5"/>
        <v>NA</v>
      </c>
      <c r="BZ14" s="82" t="str">
        <f t="shared" si="6"/>
        <v>NA</v>
      </c>
      <c r="CA14" s="82" t="str">
        <f t="shared" si="29"/>
        <v>NA</v>
      </c>
      <c r="CB14" s="82" t="str">
        <f t="shared" si="7"/>
        <v>NA</v>
      </c>
      <c r="CC14" s="82" t="str">
        <f t="shared" si="8"/>
        <v>NA</v>
      </c>
      <c r="CD14" s="82" t="str">
        <f t="shared" si="30"/>
        <v>NA</v>
      </c>
      <c r="CE14" s="82" t="str">
        <f t="shared" si="9"/>
        <v>NA</v>
      </c>
      <c r="CF14" s="82" t="str">
        <f t="shared" si="10"/>
        <v>NA</v>
      </c>
      <c r="CG14" s="82" t="str">
        <f t="shared" si="31"/>
        <v>NA</v>
      </c>
      <c r="CH14" s="82" t="str">
        <f t="shared" si="11"/>
        <v>NA</v>
      </c>
      <c r="CI14" s="82" t="str">
        <f t="shared" si="12"/>
        <v>NA</v>
      </c>
      <c r="CJ14" s="82" t="str">
        <f t="shared" si="32"/>
        <v>NA</v>
      </c>
      <c r="CK14" s="82" t="str">
        <f t="shared" si="13"/>
        <v>NA</v>
      </c>
      <c r="CL14" s="82" t="str">
        <f t="shared" si="14"/>
        <v>NA</v>
      </c>
      <c r="CM14" s="82" t="str">
        <f t="shared" si="33"/>
        <v>NA</v>
      </c>
      <c r="CN14" s="82">
        <f t="shared" si="15"/>
        <v>125287.34138437771</v>
      </c>
      <c r="CO14" s="82">
        <f t="shared" si="16"/>
        <v>10000</v>
      </c>
      <c r="CP14" s="82">
        <f t="shared" si="43"/>
        <v>115287.34138437771</v>
      </c>
      <c r="CQ14" s="82">
        <f t="shared" si="17"/>
        <v>1415970.0813735062</v>
      </c>
      <c r="CR14" s="82">
        <f t="shared" si="18"/>
        <v>20000</v>
      </c>
      <c r="CS14" s="82">
        <f t="shared" si="35"/>
        <v>1395970.0813735062</v>
      </c>
      <c r="CT14" s="82" t="str">
        <f t="shared" si="19"/>
        <v>NA</v>
      </c>
      <c r="CU14" s="83" t="str">
        <f t="shared" si="20"/>
        <v>NA</v>
      </c>
      <c r="CV14" s="84" t="str">
        <f t="shared" si="36"/>
        <v>NA</v>
      </c>
      <c r="CW14" s="123" t="s">
        <v>125</v>
      </c>
      <c r="CX14" s="124" t="s">
        <v>329</v>
      </c>
      <c r="CY14" s="125"/>
      <c r="CZ14" s="126">
        <v>3877.69</v>
      </c>
      <c r="DA14" s="101">
        <v>3647.7927631489229</v>
      </c>
      <c r="DB14" s="87">
        <v>12</v>
      </c>
      <c r="DC14" s="56">
        <v>47</v>
      </c>
      <c r="DD14" s="57" t="s">
        <v>110</v>
      </c>
      <c r="DE14" s="57" t="s">
        <v>286</v>
      </c>
      <c r="DF14" s="101">
        <v>90466.1</v>
      </c>
      <c r="DG14" s="101">
        <v>115287</v>
      </c>
      <c r="DH14" s="101">
        <v>899.25</v>
      </c>
      <c r="DI14" s="87">
        <v>10</v>
      </c>
      <c r="DJ14" s="88">
        <v>10</v>
      </c>
      <c r="DK14" s="86">
        <f t="shared" si="37"/>
        <v>4547.0427631489229</v>
      </c>
      <c r="DL14" s="89" t="str">
        <f t="shared" si="40"/>
        <v>Retirement</v>
      </c>
      <c r="DM14" s="90">
        <f>CZ14*12*30</f>
        <v>1395968.4</v>
      </c>
      <c r="DN14" s="90">
        <f>DM14/CS14*100</f>
        <v>99.999879555190418</v>
      </c>
      <c r="DO14" s="89" t="str">
        <f t="shared" si="21"/>
        <v>General Savings</v>
      </c>
      <c r="DP14" s="90">
        <v>115287</v>
      </c>
      <c r="DQ14" s="90">
        <f>DP14/CP14*100</f>
        <v>99.999703883901205</v>
      </c>
      <c r="DR14" s="89" t="str">
        <f t="shared" si="22"/>
        <v/>
      </c>
      <c r="DS14" s="90"/>
      <c r="DT14" s="127"/>
      <c r="DU14" s="128" t="s">
        <v>111</v>
      </c>
      <c r="DV14" s="129" t="s">
        <v>291</v>
      </c>
      <c r="DW14" s="101">
        <v>669988.99</v>
      </c>
      <c r="DX14" s="101">
        <v>1395970</v>
      </c>
      <c r="DY14" s="101">
        <v>5634.6</v>
      </c>
      <c r="DZ14" s="87">
        <v>17</v>
      </c>
      <c r="EA14" s="87">
        <v>17</v>
      </c>
      <c r="EB14" s="96" t="s">
        <v>30</v>
      </c>
      <c r="EC14" s="95">
        <v>1395970</v>
      </c>
      <c r="ED14" s="95">
        <f>EC14/CS14*100</f>
        <v>99.99999417082735</v>
      </c>
      <c r="EE14" s="96" t="s">
        <v>31</v>
      </c>
      <c r="EF14" s="96">
        <v>0</v>
      </c>
      <c r="EG14" s="96">
        <v>0</v>
      </c>
      <c r="EH14" s="96" t="s">
        <v>130</v>
      </c>
      <c r="EI14" s="96"/>
      <c r="EJ14" s="96"/>
      <c r="EK14" s="57" t="s">
        <v>110</v>
      </c>
      <c r="EL14" s="47" t="s">
        <v>286</v>
      </c>
      <c r="EM14" s="101">
        <v>973491.35</v>
      </c>
      <c r="EN14" s="101">
        <v>1395970</v>
      </c>
      <c r="EO14" s="101">
        <v>6454.25</v>
      </c>
      <c r="EP14" s="87">
        <v>15</v>
      </c>
      <c r="EQ14" s="88">
        <v>15</v>
      </c>
      <c r="ER14" s="96" t="s">
        <v>30</v>
      </c>
      <c r="ES14" s="95">
        <v>1395970</v>
      </c>
      <c r="ET14" s="95">
        <f>ES14/CS14*100</f>
        <v>99.99999417082735</v>
      </c>
      <c r="EU14" s="96" t="s">
        <v>31</v>
      </c>
      <c r="EV14" s="96">
        <v>0</v>
      </c>
      <c r="EW14" s="96">
        <v>0</v>
      </c>
      <c r="EX14" s="96" t="s">
        <v>130</v>
      </c>
      <c r="EY14" s="96"/>
      <c r="EZ14" s="104"/>
      <c r="FC14" s="98"/>
      <c r="FD14" s="98"/>
    </row>
    <row r="15" spans="1:160" ht="24">
      <c r="A15" s="99" t="s">
        <v>383</v>
      </c>
      <c r="B15" s="75"/>
      <c r="C15" s="69">
        <v>15</v>
      </c>
      <c r="D15" s="69" t="s">
        <v>105</v>
      </c>
      <c r="E15" s="70">
        <v>29403</v>
      </c>
      <c r="F15" s="71"/>
      <c r="G15" s="71"/>
      <c r="H15" s="71"/>
      <c r="I15" s="72">
        <v>1</v>
      </c>
      <c r="J15" s="69" t="s">
        <v>106</v>
      </c>
      <c r="K15" s="69">
        <v>1</v>
      </c>
      <c r="L15" s="69">
        <v>2</v>
      </c>
      <c r="M15" s="69"/>
      <c r="N15" s="69"/>
      <c r="O15" s="69"/>
      <c r="P15" s="69"/>
      <c r="Q15" s="69"/>
      <c r="R15" s="69"/>
      <c r="S15" s="73" t="s">
        <v>121</v>
      </c>
      <c r="T15" s="73" t="s">
        <v>121</v>
      </c>
      <c r="U15" s="73">
        <v>2500</v>
      </c>
      <c r="V15" s="74">
        <v>20</v>
      </c>
      <c r="W15" s="75" t="s">
        <v>121</v>
      </c>
      <c r="X15" s="75" t="s">
        <v>121</v>
      </c>
      <c r="Y15" s="75" t="s">
        <v>121</v>
      </c>
      <c r="Z15" s="75" t="s">
        <v>121</v>
      </c>
      <c r="AA15" s="75" t="s">
        <v>121</v>
      </c>
      <c r="AB15" s="75" t="s">
        <v>121</v>
      </c>
      <c r="AC15" s="76"/>
      <c r="AD15" s="69"/>
      <c r="AE15" s="69"/>
      <c r="AF15" s="69"/>
      <c r="AG15" s="69"/>
      <c r="AH15" s="69"/>
      <c r="AI15" s="69"/>
      <c r="AJ15" s="69"/>
      <c r="AK15" s="69"/>
      <c r="AL15" s="69"/>
      <c r="AM15" s="69"/>
      <c r="AN15" s="69"/>
      <c r="AO15" s="69"/>
      <c r="AP15" s="69" t="s">
        <v>107</v>
      </c>
      <c r="AQ15" s="69"/>
      <c r="AR15" s="81" t="s">
        <v>126</v>
      </c>
      <c r="AS15" s="75">
        <v>5000</v>
      </c>
      <c r="AT15" s="75">
        <v>2000</v>
      </c>
      <c r="AU15" s="75">
        <v>1000000</v>
      </c>
      <c r="AV15" s="75">
        <v>0</v>
      </c>
      <c r="AW15" s="69" t="s">
        <v>109</v>
      </c>
      <c r="AX15" s="69">
        <v>750</v>
      </c>
      <c r="AY15" s="69">
        <v>50</v>
      </c>
      <c r="AZ15" s="69"/>
      <c r="BA15" s="77">
        <v>38</v>
      </c>
      <c r="BB15" s="77">
        <v>30000</v>
      </c>
      <c r="BC15" s="77">
        <v>3000</v>
      </c>
      <c r="BD15" s="78">
        <v>750</v>
      </c>
      <c r="BE15" s="79" t="s">
        <v>107</v>
      </c>
      <c r="BF15" s="80" t="s">
        <v>107</v>
      </c>
      <c r="BG15" s="79" t="s">
        <v>107</v>
      </c>
      <c r="BH15" s="79" t="s">
        <v>107</v>
      </c>
      <c r="BI15" s="79"/>
      <c r="BJ15" s="79"/>
      <c r="BK15" s="79"/>
      <c r="BL15" s="79"/>
      <c r="BM15" s="79"/>
      <c r="BN15" s="79"/>
      <c r="BO15" s="81"/>
      <c r="BP15" s="81" t="s">
        <v>107</v>
      </c>
      <c r="BQ15" s="81" t="s">
        <v>107</v>
      </c>
      <c r="BR15" s="81" t="s">
        <v>107</v>
      </c>
      <c r="BS15" s="81" t="s">
        <v>130</v>
      </c>
      <c r="BT15" s="81" t="s">
        <v>130</v>
      </c>
      <c r="BU15" s="81" t="s">
        <v>130</v>
      </c>
      <c r="BV15" s="81" t="s">
        <v>130</v>
      </c>
      <c r="BW15" s="81" t="s">
        <v>130</v>
      </c>
      <c r="BX15" s="81" t="s">
        <v>130</v>
      </c>
      <c r="BY15" s="82">
        <v>759594.46199547441</v>
      </c>
      <c r="BZ15" s="82" t="s">
        <v>131</v>
      </c>
      <c r="CA15" s="82">
        <v>759594.46199547441</v>
      </c>
      <c r="CB15" s="82">
        <v>855598.37504486053</v>
      </c>
      <c r="CC15" s="82" t="s">
        <v>131</v>
      </c>
      <c r="CD15" s="82">
        <v>855598.37504486053</v>
      </c>
      <c r="CE15" s="82" t="s">
        <v>131</v>
      </c>
      <c r="CF15" s="82" t="s">
        <v>131</v>
      </c>
      <c r="CG15" s="82" t="s">
        <v>131</v>
      </c>
      <c r="CH15" s="82" t="s">
        <v>131</v>
      </c>
      <c r="CI15" s="82" t="s">
        <v>131</v>
      </c>
      <c r="CJ15" s="82" t="s">
        <v>131</v>
      </c>
      <c r="CK15" s="82" t="s">
        <v>131</v>
      </c>
      <c r="CL15" s="82" t="s">
        <v>131</v>
      </c>
      <c r="CM15" s="82" t="s">
        <v>131</v>
      </c>
      <c r="CN15" s="82" t="s">
        <v>131</v>
      </c>
      <c r="CO15" s="82" t="s">
        <v>131</v>
      </c>
      <c r="CP15" s="82" t="s">
        <v>131</v>
      </c>
      <c r="CQ15" s="82" t="s">
        <v>131</v>
      </c>
      <c r="CR15" s="82" t="s">
        <v>131</v>
      </c>
      <c r="CS15" s="82" t="s">
        <v>131</v>
      </c>
      <c r="CT15" s="82" t="s">
        <v>131</v>
      </c>
      <c r="CU15" s="83" t="s">
        <v>131</v>
      </c>
      <c r="CV15" s="84" t="s">
        <v>131</v>
      </c>
      <c r="CW15" s="57" t="s">
        <v>137</v>
      </c>
      <c r="CX15" s="43" t="s">
        <v>330</v>
      </c>
      <c r="CY15" s="86">
        <v>244456.7</v>
      </c>
      <c r="CZ15" s="86"/>
      <c r="DA15" s="86">
        <v>738.25</v>
      </c>
      <c r="DB15" s="87">
        <v>46</v>
      </c>
      <c r="DC15" s="87" t="s">
        <v>140</v>
      </c>
      <c r="DD15" s="55"/>
      <c r="DE15" s="55"/>
      <c r="DF15" s="106"/>
      <c r="DG15" s="106"/>
      <c r="DH15" s="106"/>
      <c r="DI15" s="82"/>
      <c r="DJ15" s="84"/>
      <c r="DK15" s="86">
        <f t="shared" si="37"/>
        <v>738.25</v>
      </c>
      <c r="DL15" s="89" t="str">
        <f t="shared" si="40"/>
        <v>Death</v>
      </c>
      <c r="DM15" s="90">
        <f>CY15*3.5</f>
        <v>855598.45000000007</v>
      </c>
      <c r="DN15" s="90">
        <f>DM15/CA15*100</f>
        <v>112.63884780733137</v>
      </c>
      <c r="DO15" s="89" t="str">
        <f t="shared" si="21"/>
        <v>TPD</v>
      </c>
      <c r="DP15" s="90">
        <f>CY15*3.5</f>
        <v>855598.45000000007</v>
      </c>
      <c r="DQ15" s="90">
        <f>DP15/CD15*100</f>
        <v>100.00000876055188</v>
      </c>
      <c r="DR15" s="89" t="str">
        <f t="shared" si="22"/>
        <v/>
      </c>
      <c r="DS15" s="90"/>
      <c r="DT15" s="90"/>
      <c r="DU15" s="55"/>
      <c r="DV15" s="114"/>
      <c r="DW15" s="106"/>
      <c r="DX15" s="106"/>
      <c r="DY15" s="106"/>
      <c r="DZ15" s="82"/>
      <c r="EA15" s="84"/>
      <c r="EB15" s="96"/>
      <c r="EC15" s="95"/>
      <c r="ED15" s="95"/>
      <c r="EE15" s="96"/>
      <c r="EF15" s="96"/>
      <c r="EG15" s="95"/>
      <c r="EH15" s="96"/>
      <c r="EI15" s="96"/>
      <c r="EJ15" s="96"/>
      <c r="EK15" s="55"/>
      <c r="EL15" s="55"/>
      <c r="EM15" s="112"/>
      <c r="EN15" s="112"/>
      <c r="EO15" s="112"/>
      <c r="EP15" s="82"/>
      <c r="EQ15" s="84"/>
      <c r="ER15" s="96"/>
      <c r="ES15" s="95"/>
      <c r="ET15" s="95"/>
      <c r="EU15" s="96"/>
      <c r="EV15" s="96"/>
      <c r="EW15" s="95"/>
      <c r="EX15" s="96"/>
      <c r="EY15" s="96"/>
      <c r="EZ15" s="96"/>
      <c r="FC15" s="28" t="s">
        <v>130</v>
      </c>
      <c r="FD15" s="28" t="s">
        <v>130</v>
      </c>
    </row>
    <row r="16" spans="1:160" ht="36">
      <c r="A16" s="99" t="s">
        <v>384</v>
      </c>
      <c r="B16" s="75"/>
      <c r="C16" s="69">
        <v>16</v>
      </c>
      <c r="D16" s="69" t="s">
        <v>117</v>
      </c>
      <c r="E16" s="70">
        <v>22159</v>
      </c>
      <c r="F16" s="71"/>
      <c r="G16" s="71">
        <v>1</v>
      </c>
      <c r="H16" s="71"/>
      <c r="I16" s="72"/>
      <c r="J16" s="69" t="s">
        <v>107</v>
      </c>
      <c r="K16" s="69">
        <v>1</v>
      </c>
      <c r="L16" s="69">
        <v>2</v>
      </c>
      <c r="M16" s="69"/>
      <c r="N16" s="69"/>
      <c r="O16" s="69"/>
      <c r="P16" s="69"/>
      <c r="Q16" s="69"/>
      <c r="R16" s="69"/>
      <c r="S16" s="73">
        <v>400</v>
      </c>
      <c r="T16" s="73" t="s">
        <v>121</v>
      </c>
      <c r="U16" s="73" t="s">
        <v>121</v>
      </c>
      <c r="V16" s="74">
        <v>10</v>
      </c>
      <c r="W16" s="75" t="s">
        <v>121</v>
      </c>
      <c r="X16" s="75" t="s">
        <v>121</v>
      </c>
      <c r="Y16" s="75" t="s">
        <v>121</v>
      </c>
      <c r="Z16" s="75" t="s">
        <v>121</v>
      </c>
      <c r="AA16" s="75" t="s">
        <v>121</v>
      </c>
      <c r="AB16" s="75" t="s">
        <v>121</v>
      </c>
      <c r="AC16" s="76"/>
      <c r="AD16" s="69"/>
      <c r="AE16" s="69"/>
      <c r="AF16" s="69"/>
      <c r="AG16" s="69"/>
      <c r="AH16" s="69"/>
      <c r="AI16" s="69"/>
      <c r="AJ16" s="69"/>
      <c r="AK16" s="69"/>
      <c r="AL16" s="69"/>
      <c r="AM16" s="69"/>
      <c r="AN16" s="69"/>
      <c r="AO16" s="69"/>
      <c r="AP16" s="69" t="s">
        <v>107</v>
      </c>
      <c r="AQ16" s="69"/>
      <c r="AR16" s="81" t="s">
        <v>122</v>
      </c>
      <c r="AS16" s="75">
        <v>2000</v>
      </c>
      <c r="AT16" s="75">
        <v>300</v>
      </c>
      <c r="AU16" s="75">
        <v>1000000</v>
      </c>
      <c r="AV16" s="75">
        <v>0</v>
      </c>
      <c r="AW16" s="69" t="s">
        <v>109</v>
      </c>
      <c r="AX16" s="69">
        <v>200</v>
      </c>
      <c r="AY16" s="69">
        <v>10</v>
      </c>
      <c r="AZ16" s="69"/>
      <c r="BA16" s="77">
        <v>58</v>
      </c>
      <c r="BB16" s="77">
        <v>80000</v>
      </c>
      <c r="BC16" s="77">
        <v>1700</v>
      </c>
      <c r="BD16" s="78">
        <v>425</v>
      </c>
      <c r="BE16" s="79" t="s">
        <v>107</v>
      </c>
      <c r="BF16" s="80" t="s">
        <v>107</v>
      </c>
      <c r="BG16" s="79" t="s">
        <v>107</v>
      </c>
      <c r="BH16" s="79" t="s">
        <v>107</v>
      </c>
      <c r="BI16" s="79"/>
      <c r="BJ16" s="79"/>
      <c r="BK16" s="79"/>
      <c r="BL16" s="79"/>
      <c r="BM16" s="79"/>
      <c r="BN16" s="79"/>
      <c r="BO16" s="81"/>
      <c r="BP16" s="81"/>
      <c r="BQ16" s="81" t="s">
        <v>130</v>
      </c>
      <c r="BR16" s="81" t="s">
        <v>130</v>
      </c>
      <c r="BS16" s="81" t="s">
        <v>130</v>
      </c>
      <c r="BT16" s="81" t="s">
        <v>130</v>
      </c>
      <c r="BU16" s="81" t="s">
        <v>130</v>
      </c>
      <c r="BV16" s="81" t="s">
        <v>130</v>
      </c>
      <c r="BW16" s="81" t="s">
        <v>130</v>
      </c>
      <c r="BX16" s="81" t="s">
        <v>130</v>
      </c>
      <c r="BY16" s="82">
        <v>63236.50817763729</v>
      </c>
      <c r="BZ16" s="82" t="s">
        <v>131</v>
      </c>
      <c r="CA16" s="82">
        <v>63236.50817763729</v>
      </c>
      <c r="CB16" s="82">
        <v>114900.00836446712</v>
      </c>
      <c r="CC16" s="82" t="s">
        <v>131</v>
      </c>
      <c r="CD16" s="82">
        <v>114900.00836446712</v>
      </c>
      <c r="CE16" s="82" t="s">
        <v>131</v>
      </c>
      <c r="CF16" s="82" t="s">
        <v>131</v>
      </c>
      <c r="CG16" s="82" t="s">
        <v>131</v>
      </c>
      <c r="CH16" s="82" t="s">
        <v>131</v>
      </c>
      <c r="CI16" s="82" t="s">
        <v>131</v>
      </c>
      <c r="CJ16" s="82" t="s">
        <v>131</v>
      </c>
      <c r="CK16" s="82" t="s">
        <v>131</v>
      </c>
      <c r="CL16" s="82">
        <v>50000</v>
      </c>
      <c r="CM16" s="82" t="s">
        <v>131</v>
      </c>
      <c r="CN16" s="82" t="s">
        <v>131</v>
      </c>
      <c r="CO16" s="82" t="s">
        <v>131</v>
      </c>
      <c r="CP16" s="82" t="s">
        <v>131</v>
      </c>
      <c r="CQ16" s="82" t="s">
        <v>131</v>
      </c>
      <c r="CR16" s="82" t="s">
        <v>131</v>
      </c>
      <c r="CS16" s="82" t="s">
        <v>131</v>
      </c>
      <c r="CT16" s="82" t="s">
        <v>131</v>
      </c>
      <c r="CU16" s="83" t="s">
        <v>131</v>
      </c>
      <c r="CV16" s="84" t="s">
        <v>131</v>
      </c>
      <c r="CW16" s="57" t="s">
        <v>115</v>
      </c>
      <c r="CX16" s="43" t="s">
        <v>333</v>
      </c>
      <c r="CY16" s="101">
        <v>114900</v>
      </c>
      <c r="CZ16" s="101"/>
      <c r="DA16" s="101">
        <v>152.94999999999999</v>
      </c>
      <c r="DB16" s="87">
        <v>10</v>
      </c>
      <c r="DC16" s="87">
        <v>10</v>
      </c>
      <c r="DD16" s="57" t="s">
        <v>120</v>
      </c>
      <c r="DE16" s="57" t="s">
        <v>334</v>
      </c>
      <c r="DF16" s="101">
        <v>152.94999999999999</v>
      </c>
      <c r="DG16" s="101"/>
      <c r="DH16" s="101">
        <v>26.55</v>
      </c>
      <c r="DI16" s="87">
        <v>10</v>
      </c>
      <c r="DJ16" s="88">
        <v>10</v>
      </c>
      <c r="DK16" s="86">
        <f t="shared" si="37"/>
        <v>179.5</v>
      </c>
      <c r="DL16" s="89" t="str">
        <f t="shared" si="40"/>
        <v>Death</v>
      </c>
      <c r="DM16" s="90">
        <v>114900</v>
      </c>
      <c r="DN16" s="90">
        <f>DM16/CA16*100</f>
        <v>181.69883712939225</v>
      </c>
      <c r="DO16" s="89" t="str">
        <f t="shared" si="21"/>
        <v>TPD</v>
      </c>
      <c r="DP16" s="90">
        <v>114900</v>
      </c>
      <c r="DQ16" s="90">
        <f>DP16/CD16*100</f>
        <v>99.999992720220604</v>
      </c>
      <c r="DR16" s="89" t="str">
        <f t="shared" si="22"/>
        <v/>
      </c>
      <c r="DS16" s="90"/>
      <c r="DT16" s="90"/>
      <c r="DU16" s="130"/>
      <c r="DV16" s="82"/>
      <c r="DW16" s="112"/>
      <c r="DX16" s="112"/>
      <c r="DY16" s="112"/>
      <c r="DZ16" s="82" t="s">
        <v>130</v>
      </c>
      <c r="EA16" s="82" t="s">
        <v>130</v>
      </c>
      <c r="EB16" s="96"/>
      <c r="EC16" s="95"/>
      <c r="ED16" s="95"/>
      <c r="EE16" s="96"/>
      <c r="EF16" s="96"/>
      <c r="EG16" s="96"/>
      <c r="EH16" s="96" t="s">
        <v>130</v>
      </c>
      <c r="EI16" s="96"/>
      <c r="EJ16" s="96"/>
      <c r="EK16" s="96"/>
      <c r="EL16" s="82"/>
      <c r="EM16" s="112"/>
      <c r="EN16" s="112"/>
      <c r="EO16" s="112"/>
      <c r="EP16" s="82" t="s">
        <v>130</v>
      </c>
      <c r="EQ16" s="84" t="s">
        <v>130</v>
      </c>
      <c r="ER16" s="96"/>
      <c r="ES16" s="96"/>
      <c r="ET16" s="96"/>
      <c r="EU16" s="96"/>
      <c r="EV16" s="96"/>
      <c r="EW16" s="96"/>
      <c r="EX16" s="96" t="s">
        <v>130</v>
      </c>
      <c r="EY16" s="96"/>
      <c r="EZ16" s="104"/>
    </row>
    <row r="17" spans="1:156" ht="24">
      <c r="A17" s="99" t="s">
        <v>385</v>
      </c>
      <c r="B17" s="75"/>
      <c r="C17" s="69">
        <v>17</v>
      </c>
      <c r="D17" s="69" t="s">
        <v>117</v>
      </c>
      <c r="E17" s="70">
        <v>33817</v>
      </c>
      <c r="F17" s="71"/>
      <c r="G17" s="71">
        <v>1</v>
      </c>
      <c r="H17" s="71"/>
      <c r="I17" s="72">
        <v>1</v>
      </c>
      <c r="J17" s="69" t="s">
        <v>106</v>
      </c>
      <c r="K17" s="69"/>
      <c r="L17" s="69"/>
      <c r="M17" s="69"/>
      <c r="N17" s="69">
        <v>1</v>
      </c>
      <c r="O17" s="69"/>
      <c r="P17" s="69">
        <v>2</v>
      </c>
      <c r="Q17" s="69">
        <v>3</v>
      </c>
      <c r="R17" s="69"/>
      <c r="S17" s="73" t="str">
        <f t="shared" ref="S17:S19" si="49">IF(OR(K17=0,G17=0),"x","Value?")</f>
        <v>x</v>
      </c>
      <c r="T17" s="73" t="str">
        <f t="shared" si="41"/>
        <v>x</v>
      </c>
      <c r="U17" s="73" t="str">
        <f>IF(OR(K17=0,I17=0),"x","Value?")</f>
        <v>x</v>
      </c>
      <c r="V17" s="74" t="s">
        <v>121</v>
      </c>
      <c r="W17" s="75">
        <v>20000</v>
      </c>
      <c r="X17" s="75">
        <v>5</v>
      </c>
      <c r="Y17" s="75">
        <v>55</v>
      </c>
      <c r="Z17" s="75">
        <v>1200</v>
      </c>
      <c r="AA17" s="75" t="str">
        <f t="shared" ref="AA17" si="50">IF(R17=0,"x","Value?")</f>
        <v>x</v>
      </c>
      <c r="AB17" s="75" t="str">
        <f t="shared" si="28"/>
        <v>x</v>
      </c>
      <c r="AC17" s="76"/>
      <c r="AD17" s="69"/>
      <c r="AE17" s="69"/>
      <c r="AF17" s="69"/>
      <c r="AG17" s="69"/>
      <c r="AH17" s="69"/>
      <c r="AI17" s="69"/>
      <c r="AJ17" s="69"/>
      <c r="AK17" s="69"/>
      <c r="AL17" s="69"/>
      <c r="AM17" s="69"/>
      <c r="AN17" s="69"/>
      <c r="AO17" s="69"/>
      <c r="AP17" s="69" t="s">
        <v>107</v>
      </c>
      <c r="AQ17" s="69"/>
      <c r="AR17" s="69" t="s">
        <v>108</v>
      </c>
      <c r="AS17" s="75">
        <v>2500</v>
      </c>
      <c r="AT17" s="75">
        <v>2200</v>
      </c>
      <c r="AU17" s="75">
        <v>1000000</v>
      </c>
      <c r="AV17" s="75">
        <v>0</v>
      </c>
      <c r="AW17" s="69" t="s">
        <v>109</v>
      </c>
      <c r="AX17" s="69">
        <v>50</v>
      </c>
      <c r="AY17" s="69">
        <v>5</v>
      </c>
      <c r="AZ17" s="69">
        <v>99</v>
      </c>
      <c r="BA17" s="77">
        <f ca="1">INT(YEARFRAC(E17,TODAY()))</f>
        <v>26</v>
      </c>
      <c r="BB17" s="77">
        <f t="shared" ref="BB17:BB34" si="51">IF(AND(AU17="x",AV17="x"),"0",AU17-AV17)</f>
        <v>1000000</v>
      </c>
      <c r="BC17" s="77">
        <f>IF(AND(AS17="x",AT17="x"),"0",AS17-AT17)</f>
        <v>300</v>
      </c>
      <c r="BD17" s="78">
        <f>IF(EXACT(AR17,"Employee"),0.5*BC17,0.25*BC17)</f>
        <v>150</v>
      </c>
      <c r="BE17" s="79"/>
      <c r="BF17" s="80"/>
      <c r="BG17" s="79"/>
      <c r="BH17" s="79"/>
      <c r="BI17" s="79"/>
      <c r="BJ17" s="79"/>
      <c r="BK17" s="79" t="s">
        <v>107</v>
      </c>
      <c r="BL17" s="79" t="s">
        <v>107</v>
      </c>
      <c r="BM17" s="79" t="s">
        <v>107</v>
      </c>
      <c r="BN17" s="79" t="s">
        <v>107</v>
      </c>
      <c r="BO17" s="81" t="str">
        <f>IF(BE17="Y","Select?","")</f>
        <v/>
      </c>
      <c r="BP17" s="81"/>
      <c r="BQ17" s="81"/>
      <c r="BR17" s="81"/>
      <c r="BS17" s="81" t="str">
        <f>IF(BI17="Y","Select?","")</f>
        <v/>
      </c>
      <c r="BT17" s="81"/>
      <c r="BU17" s="81"/>
      <c r="BV17" s="81"/>
      <c r="BW17" s="81"/>
      <c r="BX17" s="81"/>
      <c r="BY17" s="82" t="str">
        <f>IF(K17=0,"NA",FV(0.0228,V17,-SUM(S17:U17)*12)+10000)</f>
        <v>NA</v>
      </c>
      <c r="BZ17" s="82" t="str">
        <f>IF(AC17=0,"NA",AC17)</f>
        <v>NA</v>
      </c>
      <c r="CA17" s="82" t="str">
        <f t="shared" si="29"/>
        <v>NA</v>
      </c>
      <c r="CB17" s="82" t="str">
        <f>IF(L17=0,"NA",FV(0.0228,62-BA17,-AT17*12)+100000)</f>
        <v>NA</v>
      </c>
      <c r="CC17" s="82" t="str">
        <f>IF(AD17=0,"NA",AD17)</f>
        <v>NA</v>
      </c>
      <c r="CD17" s="82" t="str">
        <f t="shared" si="30"/>
        <v>NA</v>
      </c>
      <c r="CE17" s="82" t="str">
        <f>IF(M17=0,"NA",FV(0.0228,5,-AT17*12)+100000)</f>
        <v>NA</v>
      </c>
      <c r="CF17" s="82" t="str">
        <f>IF(AE17=0,"NA",AE17)</f>
        <v>NA</v>
      </c>
      <c r="CG17" s="82" t="str">
        <f t="shared" si="31"/>
        <v>NA</v>
      </c>
      <c r="CH17" s="82">
        <f>IF(N17=0,"NA",FV(0.0228,5,-AT17*12)+100000)</f>
        <v>238158.00940463116</v>
      </c>
      <c r="CI17" s="82" t="str">
        <f>IF(AF17=0,"NA",AF17)</f>
        <v>NA</v>
      </c>
      <c r="CJ17" s="82">
        <f t="shared" si="32"/>
        <v>238158.00940463116</v>
      </c>
      <c r="CK17" s="82" t="str">
        <f>IF(O17=0,"NA",FV(0.0228,5,-AT17*12)+100000)</f>
        <v>NA</v>
      </c>
      <c r="CL17" s="82" t="str">
        <f>IF(AG17=0,"NA",AG17)</f>
        <v>NA</v>
      </c>
      <c r="CM17" s="82" t="str">
        <f t="shared" si="33"/>
        <v>NA</v>
      </c>
      <c r="CN17" s="82">
        <f>IF(Q17=0,"NA",FV(0.0228,X17,,-W17))</f>
        <v>22386.365616989082</v>
      </c>
      <c r="CO17" s="82" t="str">
        <f>IF((AH17+AI17)=0,"NA",(AH17+AI17))</f>
        <v>NA</v>
      </c>
      <c r="CP17" s="82">
        <f t="shared" si="43"/>
        <v>22386.365616989082</v>
      </c>
      <c r="CQ17" s="82">
        <f>IF(P17=0,"NA",FV(0.0228,90-Y17,,-Z17*12*(90-Y17)))</f>
        <v>1109444.8380520782</v>
      </c>
      <c r="CR17" s="82" t="str">
        <f>IF(AND(AJ17=0,AK17=0,AL17=0,AM17=0),"NA",AJ17+(AK17*12*(90-P17))+AL17+(AM17*12*(90-P17)))</f>
        <v>NA</v>
      </c>
      <c r="CS17" s="82">
        <f t="shared" si="35"/>
        <v>1109444.8380520782</v>
      </c>
      <c r="CT17" s="82" t="str">
        <f>IF(R17=0,"NA",FV(0.0228,19-AA17,,-AB17))</f>
        <v>NA</v>
      </c>
      <c r="CU17" s="83" t="str">
        <f>IF((AN17+AO17)=0,"NA",(AN17+AO17))</f>
        <v>NA</v>
      </c>
      <c r="CV17" s="82" t="str">
        <f t="shared" si="36"/>
        <v>NA</v>
      </c>
      <c r="CW17" s="57" t="s">
        <v>404</v>
      </c>
      <c r="CX17" s="55"/>
      <c r="CY17" s="82"/>
      <c r="CZ17" s="106"/>
      <c r="DA17" s="106"/>
      <c r="DB17" s="82"/>
      <c r="DC17" s="82"/>
      <c r="DD17" s="83"/>
      <c r="DE17" s="83"/>
      <c r="DF17" s="83"/>
      <c r="DG17" s="83"/>
      <c r="DH17" s="83"/>
      <c r="DI17" s="83"/>
      <c r="DJ17" s="103"/>
      <c r="DK17" s="109" t="str">
        <f t="shared" si="37"/>
        <v/>
      </c>
      <c r="DL17" s="89"/>
      <c r="DM17" s="90"/>
      <c r="DN17" s="90"/>
      <c r="DO17" s="89"/>
      <c r="DP17" s="90"/>
      <c r="DQ17" s="90"/>
      <c r="DR17" s="89"/>
      <c r="DS17" s="90"/>
      <c r="DT17" s="90"/>
      <c r="DU17" s="110"/>
      <c r="DV17" s="83"/>
      <c r="DW17" s="83"/>
      <c r="DX17" s="83"/>
      <c r="DY17" s="83"/>
      <c r="DZ17" s="83"/>
      <c r="EA17" s="83"/>
      <c r="EB17" s="96"/>
      <c r="EC17" s="95"/>
      <c r="ED17" s="95"/>
      <c r="EE17" s="96"/>
      <c r="EF17" s="96"/>
      <c r="EG17" s="96"/>
      <c r="EH17" s="96"/>
      <c r="EI17" s="96"/>
      <c r="EJ17" s="96"/>
      <c r="EK17" s="83"/>
      <c r="EL17" s="83"/>
      <c r="EM17" s="83"/>
      <c r="EN17" s="83"/>
      <c r="EO17" s="83"/>
      <c r="EP17" s="83"/>
      <c r="EQ17" s="103"/>
      <c r="ER17" s="96"/>
      <c r="ES17" s="96"/>
      <c r="ET17" s="96"/>
      <c r="EU17" s="96"/>
      <c r="EV17" s="96"/>
      <c r="EW17" s="96"/>
      <c r="EX17" s="96"/>
      <c r="EY17" s="96"/>
      <c r="EZ17" s="104"/>
    </row>
    <row r="18" spans="1:156" ht="24">
      <c r="A18" s="68" t="s">
        <v>386</v>
      </c>
      <c r="B18" s="75"/>
      <c r="C18" s="69">
        <v>18</v>
      </c>
      <c r="D18" s="69" t="s">
        <v>105</v>
      </c>
      <c r="E18" s="70">
        <v>30529</v>
      </c>
      <c r="F18" s="71"/>
      <c r="G18" s="71"/>
      <c r="H18" s="71">
        <v>1</v>
      </c>
      <c r="I18" s="72">
        <v>1</v>
      </c>
      <c r="J18" s="69" t="s">
        <v>106</v>
      </c>
      <c r="K18" s="69">
        <v>3</v>
      </c>
      <c r="L18" s="69"/>
      <c r="M18" s="69"/>
      <c r="N18" s="69"/>
      <c r="O18" s="69"/>
      <c r="P18" s="69">
        <v>2</v>
      </c>
      <c r="Q18" s="69">
        <v>1</v>
      </c>
      <c r="R18" s="69"/>
      <c r="S18" s="73" t="str">
        <f t="shared" si="49"/>
        <v>x</v>
      </c>
      <c r="T18" s="73">
        <v>1000</v>
      </c>
      <c r="U18" s="73">
        <v>2500</v>
      </c>
      <c r="V18" s="74">
        <v>18</v>
      </c>
      <c r="W18" s="75">
        <v>100000</v>
      </c>
      <c r="X18" s="75">
        <v>10</v>
      </c>
      <c r="Y18" s="75">
        <v>60</v>
      </c>
      <c r="Z18" s="75">
        <v>1500</v>
      </c>
      <c r="AA18" s="75" t="str">
        <f t="shared" si="27"/>
        <v>x</v>
      </c>
      <c r="AB18" s="75" t="str">
        <f t="shared" si="28"/>
        <v>x</v>
      </c>
      <c r="AC18" s="76">
        <v>200000</v>
      </c>
      <c r="AD18" s="69"/>
      <c r="AE18" s="69"/>
      <c r="AF18" s="69"/>
      <c r="AG18" s="69"/>
      <c r="AH18" s="69"/>
      <c r="AI18" s="69"/>
      <c r="AJ18" s="69"/>
      <c r="AK18" s="69"/>
      <c r="AL18" s="69"/>
      <c r="AM18" s="69"/>
      <c r="AN18" s="69"/>
      <c r="AO18" s="69"/>
      <c r="AP18" s="69" t="s">
        <v>107</v>
      </c>
      <c r="AQ18" s="69"/>
      <c r="AR18" s="69" t="s">
        <v>108</v>
      </c>
      <c r="AS18" s="75">
        <v>7500</v>
      </c>
      <c r="AT18" s="75">
        <v>6200</v>
      </c>
      <c r="AU18" s="75">
        <v>1000000</v>
      </c>
      <c r="AV18" s="75">
        <v>5000</v>
      </c>
      <c r="AW18" s="69" t="s">
        <v>109</v>
      </c>
      <c r="AX18" s="69">
        <v>60</v>
      </c>
      <c r="AY18" s="69">
        <v>25</v>
      </c>
      <c r="AZ18" s="69">
        <v>99</v>
      </c>
      <c r="BA18" s="77">
        <f ca="1">INT(YEARFRAC(E18,TODAY()))</f>
        <v>35</v>
      </c>
      <c r="BB18" s="77">
        <f t="shared" si="51"/>
        <v>995000</v>
      </c>
      <c r="BC18" s="77">
        <f>IF(AND(AS18="x",AT18="x"),"0",AS18-AT18)</f>
        <v>1300</v>
      </c>
      <c r="BD18" s="78">
        <f>IF(EXACT(AR18,"Employee"),0.5*BC18,0.25*BC18)</f>
        <v>650</v>
      </c>
      <c r="BE18" s="79" t="s">
        <v>107</v>
      </c>
      <c r="BF18" s="80" t="s">
        <v>107</v>
      </c>
      <c r="BG18" s="79" t="s">
        <v>107</v>
      </c>
      <c r="BH18" s="79" t="s">
        <v>107</v>
      </c>
      <c r="BI18" s="79"/>
      <c r="BJ18" s="79" t="s">
        <v>107</v>
      </c>
      <c r="BK18" s="79" t="s">
        <v>107</v>
      </c>
      <c r="BL18" s="79" t="s">
        <v>107</v>
      </c>
      <c r="BM18" s="79" t="s">
        <v>107</v>
      </c>
      <c r="BN18" s="79" t="s">
        <v>107</v>
      </c>
      <c r="BO18" s="81"/>
      <c r="BP18" s="81" t="s">
        <v>107</v>
      </c>
      <c r="BQ18" s="81"/>
      <c r="BR18" s="81"/>
      <c r="BS18" s="81" t="str">
        <f t="shared" ref="BS18" si="52">IF(BI18="Y","Select?","")</f>
        <v/>
      </c>
      <c r="BT18" s="81"/>
      <c r="BU18" s="81" t="s">
        <v>107</v>
      </c>
      <c r="BV18" s="81" t="s">
        <v>107</v>
      </c>
      <c r="BW18" s="81"/>
      <c r="BX18" s="81"/>
      <c r="BY18" s="82">
        <f>IF(K18=0,"NA",FV(0.0228,V18,-SUM(S18:U18)*12)+10000)</f>
        <v>931954.26366606832</v>
      </c>
      <c r="BZ18" s="82">
        <f>IF(AC18=0,"NA",AC18)</f>
        <v>200000</v>
      </c>
      <c r="CA18" s="82">
        <f t="shared" si="29"/>
        <v>731954.26366606832</v>
      </c>
      <c r="CB18" s="82" t="str">
        <f>IF(L18=0,"NA",FV(0.0228,62-BA18,-AT18*12)+100000)</f>
        <v>NA</v>
      </c>
      <c r="CC18" s="82" t="str">
        <f>IF(AD18=0,"NA",AD18)</f>
        <v>NA</v>
      </c>
      <c r="CD18" s="82" t="str">
        <f t="shared" si="30"/>
        <v>NA</v>
      </c>
      <c r="CE18" s="82" t="str">
        <f>IF(M18=0,"NA",FV(0.0228,5,-AT18*12)+100000)</f>
        <v>NA</v>
      </c>
      <c r="CF18" s="82" t="str">
        <f>IF(AE18=0,"NA",AE18)</f>
        <v>NA</v>
      </c>
      <c r="CG18" s="82" t="str">
        <f t="shared" si="31"/>
        <v>NA</v>
      </c>
      <c r="CH18" s="82" t="str">
        <f>IF(N18=0,"NA",FV(0.0228,5,-AT18*12)+100000)</f>
        <v>NA</v>
      </c>
      <c r="CI18" s="82" t="str">
        <f>IF(AF18=0,"NA",AF18)</f>
        <v>NA</v>
      </c>
      <c r="CJ18" s="82" t="str">
        <f t="shared" si="32"/>
        <v>NA</v>
      </c>
      <c r="CK18" s="82" t="str">
        <f>IF(O18=0,"NA",FV(0.0228,5,-AT18*12)+100000)</f>
        <v>NA</v>
      </c>
      <c r="CL18" s="82" t="str">
        <f>IF(AG18=0,"NA",AG18)</f>
        <v>NA</v>
      </c>
      <c r="CM18" s="82" t="str">
        <f t="shared" si="33"/>
        <v>NA</v>
      </c>
      <c r="CN18" s="82">
        <f>IF(Q18=0,"NA",FV(0.0228,X18,,-W18))</f>
        <v>125287.34138437771</v>
      </c>
      <c r="CO18" s="82" t="str">
        <f>IF((AH18+AI18)=0,"NA",(AH18+AI18))</f>
        <v>NA</v>
      </c>
      <c r="CP18" s="82">
        <f t="shared" si="43"/>
        <v>125287.34138437771</v>
      </c>
      <c r="CQ18" s="82">
        <f>IF(P18=0,"NA",FV(0.0228,90-Y18,,-Z18*12*(90-Y18)))</f>
        <v>1061977.5610301297</v>
      </c>
      <c r="CR18" s="82" t="str">
        <f>IF(AND(AJ18=0,AK18=0,AL18=0,AM18=0),"NA",AJ18+(AK18*12*(90-P18))+AL18+(AM18*12*(90-P18)))</f>
        <v>NA</v>
      </c>
      <c r="CS18" s="82">
        <f t="shared" si="35"/>
        <v>1061977.5610301297</v>
      </c>
      <c r="CT18" s="82" t="str">
        <f>IF(R18=0,"NA",FV(0.0228,19-AA18,,-AB18))</f>
        <v>NA</v>
      </c>
      <c r="CU18" s="83" t="str">
        <f>IF((AN18+AO18)=0,"NA",(AN18+AO18))</f>
        <v>NA</v>
      </c>
      <c r="CV18" s="84" t="str">
        <f t="shared" si="36"/>
        <v>NA</v>
      </c>
      <c r="CW18" s="57" t="s">
        <v>110</v>
      </c>
      <c r="CX18" s="100" t="s">
        <v>286</v>
      </c>
      <c r="CY18" s="101">
        <v>15345.25</v>
      </c>
      <c r="CZ18" s="101">
        <v>27686</v>
      </c>
      <c r="DA18" s="101">
        <v>60</v>
      </c>
      <c r="DB18" s="87">
        <v>25</v>
      </c>
      <c r="DC18" s="87">
        <v>25</v>
      </c>
      <c r="DD18" s="55"/>
      <c r="DE18" s="55"/>
      <c r="DF18" s="112"/>
      <c r="DG18" s="112"/>
      <c r="DH18" s="112"/>
      <c r="DI18" s="82" t="s">
        <v>130</v>
      </c>
      <c r="DJ18" s="84" t="s">
        <v>130</v>
      </c>
      <c r="DK18" s="86">
        <f t="shared" si="37"/>
        <v>60</v>
      </c>
      <c r="DL18" s="89" t="str">
        <f t="shared" ref="DL18:DL80" si="53">IF(K18=1,$K$5,IF(L18=1,$L$5,IF(M18=1,$M$5,IF(N18=1,$N$5,IF(O18=1,$O$5,IF(P18=1,$P$5,IF(Q18=1,$Q$5,IF(R18=1,$R$5,""))))))))</f>
        <v>General Savings</v>
      </c>
      <c r="DM18" s="90">
        <v>0</v>
      </c>
      <c r="DN18" s="90">
        <v>0</v>
      </c>
      <c r="DO18" s="89" t="str">
        <f t="shared" ref="DO18:DO81" si="54">IF(K18=2,$K$5,IF(L18=2,$L$5,IF(M18=2,$M$5,IF(N18=2,$N$5,IF(O18=2,$O$5,IF(P18=2,$P$5,IF(Q18=2,$Q$5,IF(R18=2,$R$5,""))))))))</f>
        <v>Retirement</v>
      </c>
      <c r="DP18" s="90">
        <v>27686</v>
      </c>
      <c r="DQ18" s="90">
        <f>DP18/CS18*100</f>
        <v>2.607023068655451</v>
      </c>
      <c r="DR18" s="89" t="str">
        <f t="shared" ref="DR18:DR81" si="55">IF(K18=3,$K$5,IF(L18=3,$L$5,IF(M18=3,$M$5,IF(N18=3,$N$5,IF(O18=3,$O$5,IF(P18=3,$P$5,IF(Q18=3,$Q$5,IF(R18=3,$R$5,""))))))))</f>
        <v>Death</v>
      </c>
      <c r="DS18" s="90">
        <v>0</v>
      </c>
      <c r="DT18" s="90">
        <v>0</v>
      </c>
      <c r="DU18" s="105"/>
      <c r="DV18" s="55"/>
      <c r="DW18" s="106"/>
      <c r="DX18" s="106"/>
      <c r="DY18" s="106"/>
      <c r="DZ18" s="82"/>
      <c r="EA18" s="82"/>
      <c r="EB18" s="96"/>
      <c r="EC18" s="95"/>
      <c r="ED18" s="95"/>
      <c r="EE18" s="96"/>
      <c r="EF18" s="96"/>
      <c r="EG18" s="96"/>
      <c r="EH18" s="96"/>
      <c r="EI18" s="96"/>
      <c r="EJ18" s="95"/>
      <c r="EK18" s="55"/>
      <c r="EL18" s="55"/>
      <c r="EM18" s="112"/>
      <c r="EN18" s="112"/>
      <c r="EO18" s="112"/>
      <c r="EP18" s="82"/>
      <c r="EQ18" s="84"/>
      <c r="ER18" s="96"/>
      <c r="ES18" s="96"/>
      <c r="ET18" s="96"/>
      <c r="EU18" s="96"/>
      <c r="EV18" s="96"/>
      <c r="EW18" s="96"/>
      <c r="EX18" s="96"/>
      <c r="EY18" s="96"/>
      <c r="EZ18" s="95"/>
    </row>
    <row r="19" spans="1:156" s="133" customFormat="1" ht="24">
      <c r="A19" s="99" t="s">
        <v>872</v>
      </c>
      <c r="B19" s="131"/>
      <c r="C19" s="69">
        <v>19</v>
      </c>
      <c r="D19" s="69" t="s">
        <v>117</v>
      </c>
      <c r="E19" s="70">
        <v>29504</v>
      </c>
      <c r="F19" s="71"/>
      <c r="G19" s="71"/>
      <c r="H19" s="71">
        <v>1</v>
      </c>
      <c r="I19" s="72"/>
      <c r="J19" s="69" t="s">
        <v>106</v>
      </c>
      <c r="K19" s="69">
        <v>1</v>
      </c>
      <c r="L19" s="69">
        <v>2</v>
      </c>
      <c r="M19" s="69"/>
      <c r="N19" s="69"/>
      <c r="O19" s="69"/>
      <c r="P19" s="69"/>
      <c r="Q19" s="69"/>
      <c r="R19" s="69">
        <v>3</v>
      </c>
      <c r="S19" s="120" t="str">
        <f t="shared" si="49"/>
        <v>x</v>
      </c>
      <c r="T19" s="120">
        <v>200</v>
      </c>
      <c r="U19" s="120" t="str">
        <f t="shared" ref="U19" si="56">IF(OR(K19=0,I19=0),"x","Value?")</f>
        <v>x</v>
      </c>
      <c r="V19" s="77">
        <v>5</v>
      </c>
      <c r="W19" s="77" t="str">
        <f t="shared" ref="W19:W36" si="57">IF(Q19=0,"x","Value?")</f>
        <v>x</v>
      </c>
      <c r="X19" s="77" t="str">
        <f t="shared" ref="X19:X36" si="58">IF(Q19=0,"x","Value?")</f>
        <v>x</v>
      </c>
      <c r="Y19" s="77" t="str">
        <f t="shared" ref="Y19" si="59">IF(P19=0,"x","Value?")</f>
        <v>x</v>
      </c>
      <c r="Z19" s="77" t="str">
        <f t="shared" ref="Z19" si="60">IF(P19=0,"x","Value?")</f>
        <v>x</v>
      </c>
      <c r="AA19" s="77">
        <v>8</v>
      </c>
      <c r="AB19" s="77">
        <v>40000</v>
      </c>
      <c r="AC19" s="76">
        <v>200000</v>
      </c>
      <c r="AD19" s="69">
        <v>1500000</v>
      </c>
      <c r="AE19" s="69"/>
      <c r="AF19" s="69"/>
      <c r="AG19" s="69"/>
      <c r="AH19" s="69"/>
      <c r="AI19" s="69"/>
      <c r="AJ19" s="69"/>
      <c r="AK19" s="69"/>
      <c r="AL19" s="69"/>
      <c r="AM19" s="69"/>
      <c r="AN19" s="69"/>
      <c r="AO19" s="69"/>
      <c r="AP19" s="69" t="s">
        <v>107</v>
      </c>
      <c r="AQ19" s="69"/>
      <c r="AR19" s="69" t="s">
        <v>108</v>
      </c>
      <c r="AS19" s="77">
        <v>4500</v>
      </c>
      <c r="AT19" s="77">
        <v>3000</v>
      </c>
      <c r="AU19" s="75">
        <v>1000000</v>
      </c>
      <c r="AV19" s="77">
        <v>0</v>
      </c>
      <c r="AW19" s="69" t="s">
        <v>109</v>
      </c>
      <c r="AX19" s="69"/>
      <c r="AY19" s="69"/>
      <c r="AZ19" s="69">
        <v>99</v>
      </c>
      <c r="BA19" s="77">
        <f ca="1">INT(YEARFRAC(E19,TODAY()))</f>
        <v>38</v>
      </c>
      <c r="BB19" s="77">
        <f t="shared" si="51"/>
        <v>1000000</v>
      </c>
      <c r="BC19" s="77">
        <f>IF(AND(AS19="x",AT19="x"),"0",AS19-AT19)</f>
        <v>1500</v>
      </c>
      <c r="BD19" s="78">
        <f>IF(EXACT(AR19,"Employee"),0.5*BC19,0.25*BC19)</f>
        <v>750</v>
      </c>
      <c r="BE19" s="79"/>
      <c r="BF19" s="80"/>
      <c r="BG19" s="79"/>
      <c r="BH19" s="79"/>
      <c r="BI19" s="79"/>
      <c r="BJ19" s="79"/>
      <c r="BK19" s="79" t="s">
        <v>107</v>
      </c>
      <c r="BL19" s="79"/>
      <c r="BM19" s="79"/>
      <c r="BN19" s="79" t="s">
        <v>107</v>
      </c>
      <c r="BO19" s="81" t="str">
        <f t="shared" ref="BO19:BU19" si="61">IF(BF19="Y","Select?","")</f>
        <v/>
      </c>
      <c r="BP19" s="81" t="str">
        <f t="shared" si="61"/>
        <v/>
      </c>
      <c r="BQ19" s="81" t="str">
        <f t="shared" si="61"/>
        <v/>
      </c>
      <c r="BR19" s="81" t="str">
        <f t="shared" si="61"/>
        <v/>
      </c>
      <c r="BS19" s="81"/>
      <c r="BT19" s="81"/>
      <c r="BU19" s="81" t="str">
        <f t="shared" si="61"/>
        <v/>
      </c>
      <c r="BV19" s="81"/>
      <c r="BW19" s="71"/>
      <c r="BX19" s="71"/>
      <c r="BY19" s="82">
        <f>IF(K19=0,"NA",FV(0.0228,V19,-SUM(S19:U19)*12)+10000)</f>
        <v>22559.819036784647</v>
      </c>
      <c r="BZ19" s="82">
        <f>IF(AC19=0,"NA",AC19)</f>
        <v>200000</v>
      </c>
      <c r="CA19" s="82" t="str">
        <f t="shared" si="29"/>
        <v>No Need</v>
      </c>
      <c r="CB19" s="82">
        <f ca="1">IF(L19=0,"NA",FV(0.0228,62-BA19,-AT19*12)+100000)</f>
        <v>1233397.5625672908</v>
      </c>
      <c r="CC19" s="82">
        <f>IF(AD19=0,"NA",AD19)</f>
        <v>1500000</v>
      </c>
      <c r="CD19" s="82" t="str">
        <f t="shared" ca="1" si="30"/>
        <v>No Need</v>
      </c>
      <c r="CE19" s="82" t="str">
        <f>IF(M19=0,"NA",FV(0.0228,5,-AT19*12)+100000)</f>
        <v>NA</v>
      </c>
      <c r="CF19" s="82" t="str">
        <f>IF(AE19=0,"NA",AE19)</f>
        <v>NA</v>
      </c>
      <c r="CG19" s="82" t="str">
        <f t="shared" si="31"/>
        <v>NA</v>
      </c>
      <c r="CH19" s="82" t="str">
        <f>IFERROR(IF(CF19-CG19&lt;=0,"No Need",CF19-CG19),CF19)</f>
        <v>NA</v>
      </c>
      <c r="CI19" s="82" t="str">
        <f>IF(O19=0,"NA",FV(0.0228,5,-AT19*12)+100000)</f>
        <v>NA</v>
      </c>
      <c r="CJ19" s="82" t="str">
        <f t="shared" si="32"/>
        <v>NA</v>
      </c>
      <c r="CK19" s="82" t="str">
        <f>IF(O19=0,"NA",FV(0.0228,5,-AT19*12)+100000)</f>
        <v>NA</v>
      </c>
      <c r="CL19" s="82" t="str">
        <f>IF(AG19=0,"NA",AG19)</f>
        <v>NA</v>
      </c>
      <c r="CM19" s="82" t="str">
        <f t="shared" si="33"/>
        <v>NA</v>
      </c>
      <c r="CN19" s="82" t="str">
        <f>IF(Q19=0,"NA",FV(0.0228,X19,,-W19))</f>
        <v>NA</v>
      </c>
      <c r="CO19" s="82" t="str">
        <f>IF((AH19+AI19)=0,"NA",(AH19+AI19))</f>
        <v>NA</v>
      </c>
      <c r="CP19" s="82" t="str">
        <f t="shared" si="43"/>
        <v>NA</v>
      </c>
      <c r="CQ19" s="82" t="str">
        <f>IF(P19=0,"NA",FV(0.0228,90-Y19,,-Z19*12*(90-Y19)))</f>
        <v>NA</v>
      </c>
      <c r="CR19" s="82" t="str">
        <f>IF(AND(AJ19=0,AK19=0,AL19=0,AM19=0),"NA",AJ19+(AK19*12*(90-P19))+AL19+(AM19*12*(90-P19)))</f>
        <v>NA</v>
      </c>
      <c r="CS19" s="82" t="str">
        <f t="shared" si="35"/>
        <v>NA</v>
      </c>
      <c r="CT19" s="82">
        <f>IF(R19=0,"NA",FV(0.0228,19-AA19,,-AB19))</f>
        <v>51257.557107176603</v>
      </c>
      <c r="CU19" s="83" t="str">
        <f>IF((AN19+AO19)=0,"NA",(AN19+AO19))</f>
        <v>NA</v>
      </c>
      <c r="CV19" s="84">
        <f t="shared" si="36"/>
        <v>51257.557107176603</v>
      </c>
      <c r="CW19" s="57" t="s">
        <v>110</v>
      </c>
      <c r="CX19" s="100" t="s">
        <v>286</v>
      </c>
      <c r="CY19" s="86">
        <v>40221.85</v>
      </c>
      <c r="CZ19" s="86">
        <v>51258</v>
      </c>
      <c r="DA19" s="86">
        <v>399.8</v>
      </c>
      <c r="DB19" s="87">
        <v>10</v>
      </c>
      <c r="DC19" s="87">
        <v>10</v>
      </c>
      <c r="DD19" s="57" t="s">
        <v>886</v>
      </c>
      <c r="DE19" s="57" t="s">
        <v>334</v>
      </c>
      <c r="DF19" s="86">
        <v>399.8</v>
      </c>
      <c r="DG19" s="86"/>
      <c r="DH19" s="86">
        <v>9.5</v>
      </c>
      <c r="DI19" s="87">
        <v>10</v>
      </c>
      <c r="DJ19" s="88">
        <v>10</v>
      </c>
      <c r="DK19" s="86">
        <f t="shared" si="37"/>
        <v>409.3</v>
      </c>
      <c r="DL19" s="89" t="str">
        <f t="shared" si="53"/>
        <v>Death</v>
      </c>
      <c r="DM19" s="90">
        <v>0</v>
      </c>
      <c r="DN19" s="90">
        <v>0</v>
      </c>
      <c r="DO19" s="89" t="str">
        <f t="shared" si="54"/>
        <v>TPD</v>
      </c>
      <c r="DP19" s="90">
        <v>0</v>
      </c>
      <c r="DQ19" s="90">
        <v>0</v>
      </c>
      <c r="DR19" s="89" t="str">
        <f t="shared" si="55"/>
        <v>Children's Education</v>
      </c>
      <c r="DS19" s="90">
        <v>51258</v>
      </c>
      <c r="DT19" s="90">
        <f>DS19/CV19*100</f>
        <v>100.00086405370914</v>
      </c>
      <c r="DU19" s="105"/>
      <c r="DV19" s="55"/>
      <c r="DW19" s="106"/>
      <c r="DX19" s="106"/>
      <c r="DY19" s="106"/>
      <c r="DZ19" s="82"/>
      <c r="EA19" s="82"/>
      <c r="EB19" s="96"/>
      <c r="EC19" s="90"/>
      <c r="ED19" s="90"/>
      <c r="EE19" s="96"/>
      <c r="EF19" s="89"/>
      <c r="EG19" s="90"/>
      <c r="EH19" s="96"/>
      <c r="EI19" s="96"/>
      <c r="EJ19" s="96"/>
      <c r="EK19" s="55"/>
      <c r="EL19" s="55"/>
      <c r="EM19" s="112"/>
      <c r="EN19" s="112"/>
      <c r="EO19" s="112"/>
      <c r="EP19" s="82"/>
      <c r="EQ19" s="84"/>
      <c r="ER19" s="96"/>
      <c r="ES19" s="89"/>
      <c r="ET19" s="90"/>
      <c r="EU19" s="96"/>
      <c r="EV19" s="89"/>
      <c r="EW19" s="90"/>
      <c r="EX19" s="96"/>
      <c r="EY19" s="96"/>
      <c r="EZ19" s="132"/>
    </row>
    <row r="20" spans="1:156" ht="24">
      <c r="A20" s="99" t="s">
        <v>388</v>
      </c>
      <c r="B20" s="75"/>
      <c r="C20" s="69">
        <v>20</v>
      </c>
      <c r="D20" s="69" t="s">
        <v>117</v>
      </c>
      <c r="E20" s="70">
        <v>26649</v>
      </c>
      <c r="F20" s="71"/>
      <c r="G20" s="71"/>
      <c r="H20" s="71">
        <v>1</v>
      </c>
      <c r="I20" s="72"/>
      <c r="J20" s="69" t="s">
        <v>107</v>
      </c>
      <c r="K20" s="69"/>
      <c r="L20" s="69"/>
      <c r="M20" s="69"/>
      <c r="N20" s="69">
        <v>1</v>
      </c>
      <c r="O20" s="69"/>
      <c r="P20" s="69">
        <v>2</v>
      </c>
      <c r="Q20" s="69"/>
      <c r="R20" s="69">
        <v>3</v>
      </c>
      <c r="S20" s="73" t="str">
        <f t="shared" si="23"/>
        <v>x</v>
      </c>
      <c r="T20" s="73" t="str">
        <f t="shared" si="41"/>
        <v>x</v>
      </c>
      <c r="U20" s="73" t="str">
        <f t="shared" si="38"/>
        <v>x</v>
      </c>
      <c r="V20" s="74" t="s">
        <v>121</v>
      </c>
      <c r="W20" s="75" t="str">
        <f t="shared" si="57"/>
        <v>x</v>
      </c>
      <c r="X20" s="75" t="str">
        <f t="shared" si="58"/>
        <v>x</v>
      </c>
      <c r="Y20" s="75">
        <v>60</v>
      </c>
      <c r="Z20" s="75">
        <v>1000</v>
      </c>
      <c r="AA20" s="75">
        <v>13</v>
      </c>
      <c r="AB20" s="75">
        <v>35000</v>
      </c>
      <c r="AC20" s="76"/>
      <c r="AD20" s="69"/>
      <c r="AE20" s="69"/>
      <c r="AF20" s="69"/>
      <c r="AG20" s="69"/>
      <c r="AH20" s="69"/>
      <c r="AI20" s="69"/>
      <c r="AJ20" s="69"/>
      <c r="AK20" s="69"/>
      <c r="AL20" s="69"/>
      <c r="AM20" s="69"/>
      <c r="AN20" s="69"/>
      <c r="AO20" s="69">
        <v>10000</v>
      </c>
      <c r="AP20" s="69" t="s">
        <v>107</v>
      </c>
      <c r="AQ20" s="69"/>
      <c r="AR20" s="69" t="s">
        <v>108</v>
      </c>
      <c r="AS20" s="75">
        <v>5500</v>
      </c>
      <c r="AT20" s="75">
        <v>4800</v>
      </c>
      <c r="AU20" s="75">
        <v>1000000</v>
      </c>
      <c r="AV20" s="75">
        <v>0</v>
      </c>
      <c r="AW20" s="69" t="s">
        <v>109</v>
      </c>
      <c r="AX20" s="69"/>
      <c r="AY20" s="69">
        <v>5</v>
      </c>
      <c r="AZ20" s="69">
        <v>99</v>
      </c>
      <c r="BA20" s="77">
        <f ca="1">INT(YEARFRAC(E20,TODAY()))</f>
        <v>46</v>
      </c>
      <c r="BB20" s="77">
        <f t="shared" si="51"/>
        <v>1000000</v>
      </c>
      <c r="BC20" s="77">
        <f>IF(AND(AS20="x",AT20="x"),"0",AS20-AT20)</f>
        <v>700</v>
      </c>
      <c r="BD20" s="78">
        <f>IF(EXACT(AR20,"Employee"),0.5*BC20,0.25*BC20)</f>
        <v>350</v>
      </c>
      <c r="BE20" s="79"/>
      <c r="BF20" s="80"/>
      <c r="BG20" s="79"/>
      <c r="BH20" s="79"/>
      <c r="BI20" s="79"/>
      <c r="BJ20" s="79" t="s">
        <v>107</v>
      </c>
      <c r="BK20" s="79" t="s">
        <v>107</v>
      </c>
      <c r="BL20" s="79" t="s">
        <v>107</v>
      </c>
      <c r="BM20" s="79" t="s">
        <v>107</v>
      </c>
      <c r="BN20" s="79" t="s">
        <v>107</v>
      </c>
      <c r="BO20" s="81" t="str">
        <f t="shared" si="42"/>
        <v/>
      </c>
      <c r="BP20" s="81"/>
      <c r="BQ20" s="81"/>
      <c r="BR20" s="81"/>
      <c r="BS20" s="81" t="str">
        <f t="shared" si="42"/>
        <v/>
      </c>
      <c r="BT20" s="81" t="s">
        <v>107</v>
      </c>
      <c r="BU20" s="81"/>
      <c r="BV20" s="81"/>
      <c r="BW20" s="81" t="s">
        <v>107</v>
      </c>
      <c r="BX20" s="81"/>
      <c r="BY20" s="82" t="str">
        <f>IF(K20=0,"NA",FV(0.0228,V20,-SUM(S20:U20)*12)+10000)</f>
        <v>NA</v>
      </c>
      <c r="BZ20" s="82" t="str">
        <f>IF(AC20=0,"NA",AC20)</f>
        <v>NA</v>
      </c>
      <c r="CA20" s="82" t="str">
        <f t="shared" si="29"/>
        <v>NA</v>
      </c>
      <c r="CB20" s="82" t="str">
        <f>IF(L20=0,"NA",FV(0.0228,62-BA20,-AT20*12)+100000)</f>
        <v>NA</v>
      </c>
      <c r="CC20" s="82" t="str">
        <f>IF(AD20=0,"NA",AD20)</f>
        <v>NA</v>
      </c>
      <c r="CD20" s="82" t="str">
        <f t="shared" si="30"/>
        <v>NA</v>
      </c>
      <c r="CE20" s="82" t="str">
        <f>IF(M20=0,"NA",FV(0.0228,5,-AT20*12)+100000)</f>
        <v>NA</v>
      </c>
      <c r="CF20" s="82" t="str">
        <f>IF(AE20=0,"NA",AE20)</f>
        <v>NA</v>
      </c>
      <c r="CG20" s="82" t="str">
        <f t="shared" si="31"/>
        <v>NA</v>
      </c>
      <c r="CH20" s="82">
        <f>IF(N20=0,"NA",FV(0.0228,5,-AT20*12)+100000)</f>
        <v>401435.65688283159</v>
      </c>
      <c r="CI20" s="82" t="str">
        <f>IF(AF20=0,"NA",AF20)</f>
        <v>NA</v>
      </c>
      <c r="CJ20" s="82">
        <f t="shared" si="32"/>
        <v>401435.65688283159</v>
      </c>
      <c r="CK20" s="82" t="str">
        <f>IF(O20=0,"NA",FV(0.0228,5,-AT20*12)+100000)</f>
        <v>NA</v>
      </c>
      <c r="CL20" s="82" t="str">
        <f>IF(AG20=0,"NA",AG20)</f>
        <v>NA</v>
      </c>
      <c r="CM20" s="82" t="str">
        <f t="shared" si="33"/>
        <v>NA</v>
      </c>
      <c r="CN20" s="82" t="str">
        <f>IF(Q20=0,"NA",FV(0.0228,X20,,-W20))</f>
        <v>NA</v>
      </c>
      <c r="CO20" s="82" t="str">
        <f>IF((AH20+AI20)=0,"NA",(AH20+AI20))</f>
        <v>NA</v>
      </c>
      <c r="CP20" s="82" t="str">
        <f t="shared" si="43"/>
        <v>NA</v>
      </c>
      <c r="CQ20" s="82">
        <f>IF(P20=0,"NA",FV(0.0228,90-Y20,,-Z20*12*(90-Y20)))</f>
        <v>707985.04068675311</v>
      </c>
      <c r="CR20" s="82" t="str">
        <f>IF(AND(AJ20=0,AK20=0,AL20=0,AM20=0),"NA",AJ20+(AK20*12*(90-P20))+AL20+(AM20*12*(90-P20)))</f>
        <v>NA</v>
      </c>
      <c r="CS20" s="82">
        <f t="shared" si="35"/>
        <v>707985.04068675311</v>
      </c>
      <c r="CT20" s="82">
        <f>IF(R20=0,"NA",FV(0.0228,19-AA20,,-AB20))</f>
        <v>40069.355817848751</v>
      </c>
      <c r="CU20" s="83">
        <f>IF((AN20+AO20)=0,"NA",(AN20+AO20))</f>
        <v>10000</v>
      </c>
      <c r="CV20" s="84">
        <f t="shared" si="36"/>
        <v>30069.355817848751</v>
      </c>
      <c r="CW20" s="57" t="s">
        <v>129</v>
      </c>
      <c r="CX20" s="43" t="s">
        <v>576</v>
      </c>
      <c r="CY20" s="101">
        <v>47297.3</v>
      </c>
      <c r="CZ20" s="86">
        <v>58176</v>
      </c>
      <c r="DA20" s="101">
        <v>350</v>
      </c>
      <c r="DB20" s="87">
        <v>20</v>
      </c>
      <c r="DC20" s="87">
        <v>54</v>
      </c>
      <c r="DD20" s="54"/>
      <c r="DE20" s="54"/>
      <c r="DF20" s="109"/>
      <c r="DG20" s="109"/>
      <c r="DH20" s="109"/>
      <c r="DI20" s="134" t="s">
        <v>130</v>
      </c>
      <c r="DJ20" s="135" t="s">
        <v>130</v>
      </c>
      <c r="DK20" s="86">
        <f t="shared" si="37"/>
        <v>350</v>
      </c>
      <c r="DL20" s="89" t="str">
        <f t="shared" si="53"/>
        <v>Early CI</v>
      </c>
      <c r="DM20" s="90">
        <v>0</v>
      </c>
      <c r="DN20" s="90">
        <v>0</v>
      </c>
      <c r="DO20" s="89" t="str">
        <f t="shared" si="54"/>
        <v>Retirement</v>
      </c>
      <c r="DP20" s="90">
        <v>58176</v>
      </c>
      <c r="DQ20" s="90">
        <f>DP20/CS20*100</f>
        <v>8.2171227719117699</v>
      </c>
      <c r="DR20" s="89" t="str">
        <f t="shared" si="55"/>
        <v>Children's Education</v>
      </c>
      <c r="DS20" s="90">
        <v>0</v>
      </c>
      <c r="DT20" s="90">
        <v>0</v>
      </c>
      <c r="DU20" s="136"/>
      <c r="DV20" s="137"/>
      <c r="DW20" s="138"/>
      <c r="DX20" s="139"/>
      <c r="DY20" s="138"/>
      <c r="DZ20" s="140"/>
      <c r="EA20" s="140"/>
      <c r="EB20" s="141"/>
      <c r="EC20" s="142"/>
      <c r="ED20" s="142"/>
      <c r="EE20" s="141"/>
      <c r="EF20" s="141"/>
      <c r="EG20" s="142"/>
      <c r="EH20" s="141"/>
      <c r="EI20" s="141"/>
      <c r="EJ20" s="141"/>
      <c r="EK20" s="143"/>
      <c r="EL20" s="137"/>
      <c r="EM20" s="138"/>
      <c r="EN20" s="139"/>
      <c r="EO20" s="138"/>
      <c r="EP20" s="140"/>
      <c r="EQ20" s="144"/>
      <c r="ER20" s="141"/>
      <c r="ES20" s="141"/>
      <c r="ET20" s="141"/>
      <c r="EU20" s="141"/>
      <c r="EV20" s="141"/>
      <c r="EW20" s="142"/>
      <c r="EX20" s="141"/>
      <c r="EY20" s="141"/>
      <c r="EZ20" s="96"/>
    </row>
    <row r="21" spans="1:156" ht="24">
      <c r="A21" s="68" t="s">
        <v>387</v>
      </c>
      <c r="B21" s="75"/>
      <c r="C21" s="69">
        <v>21</v>
      </c>
      <c r="D21" s="69" t="s">
        <v>105</v>
      </c>
      <c r="E21" s="70">
        <v>25184</v>
      </c>
      <c r="F21" s="71"/>
      <c r="G21" s="71">
        <v>1</v>
      </c>
      <c r="H21" s="71">
        <v>1</v>
      </c>
      <c r="I21" s="72"/>
      <c r="J21" s="69" t="s">
        <v>106</v>
      </c>
      <c r="K21" s="69">
        <v>2</v>
      </c>
      <c r="L21" s="69"/>
      <c r="M21" s="69"/>
      <c r="N21" s="69">
        <v>3</v>
      </c>
      <c r="O21" s="69"/>
      <c r="P21" s="69"/>
      <c r="Q21" s="69"/>
      <c r="R21" s="69">
        <v>1</v>
      </c>
      <c r="S21" s="73">
        <v>500</v>
      </c>
      <c r="T21" s="73">
        <v>1000</v>
      </c>
      <c r="U21" s="73" t="str">
        <f t="shared" si="38"/>
        <v>x</v>
      </c>
      <c r="V21" s="74">
        <v>10</v>
      </c>
      <c r="W21" s="75" t="str">
        <f t="shared" si="57"/>
        <v>x</v>
      </c>
      <c r="X21" s="75" t="str">
        <f t="shared" si="58"/>
        <v>x</v>
      </c>
      <c r="Y21" s="75" t="str">
        <f t="shared" ref="Y21" si="62">IF(P21=0,"x","Value?")</f>
        <v>x</v>
      </c>
      <c r="Z21" s="75" t="str">
        <f t="shared" ref="Z21" si="63">IF(P21=0,"x","Value?")</f>
        <v>x</v>
      </c>
      <c r="AA21" s="75">
        <v>16</v>
      </c>
      <c r="AB21" s="75">
        <v>40000</v>
      </c>
      <c r="AC21" s="76">
        <v>50000</v>
      </c>
      <c r="AD21" s="69"/>
      <c r="AE21" s="69"/>
      <c r="AF21" s="69"/>
      <c r="AG21" s="69"/>
      <c r="AH21" s="69"/>
      <c r="AI21" s="69"/>
      <c r="AJ21" s="69"/>
      <c r="AK21" s="69"/>
      <c r="AL21" s="69"/>
      <c r="AM21" s="69"/>
      <c r="AN21" s="69"/>
      <c r="AO21" s="69"/>
      <c r="AP21" s="69" t="s">
        <v>107</v>
      </c>
      <c r="AQ21" s="69"/>
      <c r="AR21" s="69" t="s">
        <v>108</v>
      </c>
      <c r="AS21" s="75">
        <v>6200</v>
      </c>
      <c r="AT21" s="75">
        <v>5000</v>
      </c>
      <c r="AU21" s="75">
        <v>1000000</v>
      </c>
      <c r="AV21" s="75">
        <v>0</v>
      </c>
      <c r="AW21" s="69" t="s">
        <v>109</v>
      </c>
      <c r="AX21" s="69">
        <v>220</v>
      </c>
      <c r="AY21" s="69">
        <v>10</v>
      </c>
      <c r="AZ21" s="69">
        <v>99</v>
      </c>
      <c r="BA21" s="77">
        <f ca="1">INT(YEARFRAC(E21,TODAY()))</f>
        <v>50</v>
      </c>
      <c r="BB21" s="77">
        <f t="shared" si="51"/>
        <v>1000000</v>
      </c>
      <c r="BC21" s="77">
        <f>IF(AND(AS21="x",AT21="x"),"0",AS21-AT21)</f>
        <v>1200</v>
      </c>
      <c r="BD21" s="78">
        <f>IF(EXACT(AR21,"Employee"),0.5*BC21,0.25*BC21)</f>
        <v>600</v>
      </c>
      <c r="BE21" s="79" t="s">
        <v>107</v>
      </c>
      <c r="BF21" s="80" t="s">
        <v>107</v>
      </c>
      <c r="BG21" s="79" t="s">
        <v>107</v>
      </c>
      <c r="BH21" s="79" t="s">
        <v>107</v>
      </c>
      <c r="BI21" s="79"/>
      <c r="BJ21" s="79"/>
      <c r="BK21" s="79"/>
      <c r="BL21" s="79"/>
      <c r="BM21" s="79"/>
      <c r="BN21" s="79"/>
      <c r="BO21" s="81"/>
      <c r="BP21" s="81"/>
      <c r="BQ21" s="81" t="s">
        <v>107</v>
      </c>
      <c r="BR21" s="81" t="s">
        <v>107</v>
      </c>
      <c r="BS21" s="81" t="str">
        <f t="shared" si="42"/>
        <v/>
      </c>
      <c r="BT21" s="81" t="str">
        <f t="shared" si="42"/>
        <v/>
      </c>
      <c r="BU21" s="81" t="str">
        <f t="shared" si="42"/>
        <v/>
      </c>
      <c r="BV21" s="81" t="str">
        <f t="shared" si="42"/>
        <v/>
      </c>
      <c r="BW21" s="81" t="str">
        <f t="shared" si="42"/>
        <v/>
      </c>
      <c r="BX21" s="81" t="str">
        <f t="shared" si="42"/>
        <v/>
      </c>
      <c r="BY21" s="82">
        <f>IF(K21=0,"NA",FV(0.0228,V21,-SUM(S21:U21)*12)+10000)</f>
        <v>209636.90566613985</v>
      </c>
      <c r="BZ21" s="82">
        <f>IF(AC21=0,"NA",AC21)</f>
        <v>50000</v>
      </c>
      <c r="CA21" s="82">
        <f t="shared" si="29"/>
        <v>159636.90566613985</v>
      </c>
      <c r="CB21" s="82" t="str">
        <f>IF(L21=0,"NA",FV(0.0228,62-BA21,-AT21*12)+100000)</f>
        <v>NA</v>
      </c>
      <c r="CC21" s="82" t="str">
        <f>IF(AD21=0,"NA",AD21)</f>
        <v>NA</v>
      </c>
      <c r="CD21" s="82" t="str">
        <f t="shared" si="30"/>
        <v>NA</v>
      </c>
      <c r="CE21" s="82" t="str">
        <f>IF(M21=0,"NA",FV(0.0228,5,-AT21*12)+100000)</f>
        <v>NA</v>
      </c>
      <c r="CF21" s="82" t="str">
        <f>IF(AE21=0,"NA",AE21)</f>
        <v>NA</v>
      </c>
      <c r="CG21" s="82" t="str">
        <f t="shared" si="31"/>
        <v>NA</v>
      </c>
      <c r="CH21" s="82">
        <f>IF(N21=0,"NA",FV(0.0228,5,-AT21*12)+100000)</f>
        <v>413995.47591961623</v>
      </c>
      <c r="CI21" s="82" t="str">
        <f>IF(AF21=0,"NA",AF21)</f>
        <v>NA</v>
      </c>
      <c r="CJ21" s="82">
        <f t="shared" si="32"/>
        <v>413995.47591961623</v>
      </c>
      <c r="CK21" s="82" t="str">
        <f>IF(O21=0,"NA",FV(0.0228,5,-AT21*12)+100000)</f>
        <v>NA</v>
      </c>
      <c r="CL21" s="82" t="str">
        <f>IF(AG21=0,"NA",AG21)</f>
        <v>NA</v>
      </c>
      <c r="CM21" s="82" t="str">
        <f t="shared" si="33"/>
        <v>NA</v>
      </c>
      <c r="CN21" s="82" t="str">
        <f>IF(Q21=0,"NA",FV(0.0228,X21,,-W21))</f>
        <v>NA</v>
      </c>
      <c r="CO21" s="82" t="str">
        <f>IF((AH21+AI21)=0,"NA",(AH21+AI21))</f>
        <v>NA</v>
      </c>
      <c r="CP21" s="82" t="str">
        <f t="shared" si="43"/>
        <v>NA</v>
      </c>
      <c r="CQ21" s="82" t="str">
        <f>IF(P21=0,"NA",FV(0.0228,90-Y21,,-Z21*12*(90-Y21)))</f>
        <v>NA</v>
      </c>
      <c r="CR21" s="82" t="str">
        <f>IF(AND(AJ21=0,AK21=0,AL21=0,AM21=0),"NA",AJ21+(AK21*12*(90-P21))+AL21+(AM21*12*(90-P21)))</f>
        <v>NA</v>
      </c>
      <c r="CS21" s="82" t="str">
        <f t="shared" si="35"/>
        <v>NA</v>
      </c>
      <c r="CT21" s="82">
        <f>IF(R21=0,"NA",FV(0.0228,19-AA21,,-AB21))</f>
        <v>42798.854894079988</v>
      </c>
      <c r="CU21" s="83" t="str">
        <f>IF((AN21+AO21)=0,"NA",(AN21+AO21))</f>
        <v>NA</v>
      </c>
      <c r="CV21" s="84">
        <f t="shared" si="36"/>
        <v>42798.854894079988</v>
      </c>
      <c r="CW21" s="57" t="s">
        <v>132</v>
      </c>
      <c r="CX21" s="100" t="s">
        <v>332</v>
      </c>
      <c r="CY21" s="101">
        <v>159636.9</v>
      </c>
      <c r="CZ21" s="86"/>
      <c r="DA21" s="101">
        <v>23.8</v>
      </c>
      <c r="DB21" s="87">
        <v>5</v>
      </c>
      <c r="DC21" s="87">
        <v>5</v>
      </c>
      <c r="DD21" s="55"/>
      <c r="DE21" s="55"/>
      <c r="DF21" s="112"/>
      <c r="DG21" s="106"/>
      <c r="DH21" s="112"/>
      <c r="DI21" s="82"/>
      <c r="DJ21" s="84"/>
      <c r="DK21" s="86">
        <f t="shared" si="37"/>
        <v>23.8</v>
      </c>
      <c r="DL21" s="89" t="str">
        <f t="shared" si="53"/>
        <v>Children's Education</v>
      </c>
      <c r="DM21" s="90">
        <v>0</v>
      </c>
      <c r="DN21" s="90">
        <v>0</v>
      </c>
      <c r="DO21" s="89" t="str">
        <f t="shared" si="54"/>
        <v>Death</v>
      </c>
      <c r="DP21" s="90">
        <v>159636.9</v>
      </c>
      <c r="DQ21" s="90">
        <f>DP21/CA21*100</f>
        <v>99.99999645060781</v>
      </c>
      <c r="DR21" s="89" t="str">
        <f t="shared" si="55"/>
        <v>Early CI</v>
      </c>
      <c r="DS21" s="90">
        <v>0</v>
      </c>
      <c r="DT21" s="90">
        <v>0</v>
      </c>
      <c r="DU21" s="113"/>
      <c r="DV21" s="114"/>
      <c r="DW21" s="106"/>
      <c r="DX21" s="106"/>
      <c r="DY21" s="106"/>
      <c r="DZ21" s="82"/>
      <c r="EA21" s="82"/>
      <c r="EB21" s="96"/>
      <c r="EC21" s="95"/>
      <c r="ED21" s="95"/>
      <c r="EE21" s="96"/>
      <c r="EF21" s="95"/>
      <c r="EG21" s="95"/>
      <c r="EH21" s="96"/>
      <c r="EI21" s="96"/>
      <c r="EJ21" s="96"/>
      <c r="EK21" s="96"/>
      <c r="EL21" s="82"/>
      <c r="EM21" s="106"/>
      <c r="EN21" s="106"/>
      <c r="EO21" s="106"/>
      <c r="EP21" s="82"/>
      <c r="EQ21" s="84"/>
      <c r="ER21" s="96"/>
      <c r="ES21" s="96"/>
      <c r="ET21" s="96"/>
      <c r="EU21" s="96"/>
      <c r="EV21" s="96"/>
      <c r="EW21" s="96"/>
      <c r="EX21" s="96"/>
      <c r="EY21" s="96"/>
      <c r="EZ21" s="96"/>
    </row>
    <row r="22" spans="1:156" ht="24">
      <c r="A22" s="99" t="s">
        <v>388</v>
      </c>
      <c r="B22" s="75"/>
      <c r="C22" s="69">
        <v>22</v>
      </c>
      <c r="D22" s="69" t="s">
        <v>117</v>
      </c>
      <c r="E22" s="70">
        <v>29434</v>
      </c>
      <c r="F22" s="71"/>
      <c r="G22" s="71"/>
      <c r="H22" s="71">
        <v>1</v>
      </c>
      <c r="I22" s="72"/>
      <c r="J22" s="69" t="s">
        <v>107</v>
      </c>
      <c r="K22" s="69">
        <v>2</v>
      </c>
      <c r="L22" s="69"/>
      <c r="M22" s="69"/>
      <c r="N22" s="69"/>
      <c r="O22" s="69"/>
      <c r="P22" s="69"/>
      <c r="Q22" s="69">
        <v>1</v>
      </c>
      <c r="R22" s="69">
        <v>3</v>
      </c>
      <c r="S22" s="73" t="s">
        <v>121</v>
      </c>
      <c r="T22" s="73">
        <v>2000</v>
      </c>
      <c r="U22" s="73" t="s">
        <v>121</v>
      </c>
      <c r="V22" s="74">
        <v>10</v>
      </c>
      <c r="W22" s="75">
        <v>300000</v>
      </c>
      <c r="X22" s="75">
        <v>5</v>
      </c>
      <c r="Y22" s="75" t="s">
        <v>121</v>
      </c>
      <c r="Z22" s="75" t="s">
        <v>121</v>
      </c>
      <c r="AA22" s="75">
        <v>10</v>
      </c>
      <c r="AB22" s="75">
        <v>40000</v>
      </c>
      <c r="AC22" s="76"/>
      <c r="AD22" s="69"/>
      <c r="AE22" s="69"/>
      <c r="AF22" s="69"/>
      <c r="AG22" s="69"/>
      <c r="AH22" s="69"/>
      <c r="AI22" s="69"/>
      <c r="AJ22" s="69"/>
      <c r="AK22" s="69"/>
      <c r="AL22" s="69"/>
      <c r="AM22" s="69"/>
      <c r="AN22" s="69"/>
      <c r="AO22" s="69"/>
      <c r="AP22" s="69" t="s">
        <v>107</v>
      </c>
      <c r="AQ22" s="69"/>
      <c r="AR22" s="69" t="s">
        <v>108</v>
      </c>
      <c r="AS22" s="75">
        <v>6000</v>
      </c>
      <c r="AT22" s="75">
        <v>2000</v>
      </c>
      <c r="AU22" s="75">
        <v>1000000</v>
      </c>
      <c r="AV22" s="75">
        <v>0</v>
      </c>
      <c r="AW22" s="69" t="s">
        <v>109</v>
      </c>
      <c r="AX22" s="69">
        <v>185</v>
      </c>
      <c r="AY22" s="69">
        <v>46</v>
      </c>
      <c r="AZ22" s="69">
        <v>99</v>
      </c>
      <c r="BA22" s="77">
        <v>38</v>
      </c>
      <c r="BB22" s="77">
        <f t="shared" si="51"/>
        <v>1000000</v>
      </c>
      <c r="BC22" s="77">
        <v>4000</v>
      </c>
      <c r="BD22" s="78">
        <v>2000</v>
      </c>
      <c r="BE22" s="79" t="s">
        <v>107</v>
      </c>
      <c r="BF22" s="80" t="s">
        <v>107</v>
      </c>
      <c r="BG22" s="79" t="s">
        <v>107</v>
      </c>
      <c r="BH22" s="79" t="s">
        <v>107</v>
      </c>
      <c r="BI22" s="79"/>
      <c r="BJ22" s="79"/>
      <c r="BK22" s="79"/>
      <c r="BL22" s="79"/>
      <c r="BM22" s="79"/>
      <c r="BN22" s="79"/>
      <c r="BO22" s="81"/>
      <c r="BP22" s="81"/>
      <c r="BQ22" s="81"/>
      <c r="BR22" s="81" t="s">
        <v>107</v>
      </c>
      <c r="BS22" s="81" t="s">
        <v>130</v>
      </c>
      <c r="BT22" s="81" t="s">
        <v>130</v>
      </c>
      <c r="BU22" s="81"/>
      <c r="BV22" s="81" t="s">
        <v>130</v>
      </c>
      <c r="BW22" s="81" t="s">
        <v>130</v>
      </c>
      <c r="BX22" s="81" t="s">
        <v>130</v>
      </c>
      <c r="BY22" s="82">
        <v>276182.54088818649</v>
      </c>
      <c r="BZ22" s="82" t="s">
        <v>131</v>
      </c>
      <c r="CA22" s="82">
        <v>276182.54088818649</v>
      </c>
      <c r="CB22" s="82" t="s">
        <v>131</v>
      </c>
      <c r="CC22" s="82" t="s">
        <v>131</v>
      </c>
      <c r="CD22" s="82" t="s">
        <v>131</v>
      </c>
      <c r="CE22" s="82" t="s">
        <v>131</v>
      </c>
      <c r="CF22" s="82" t="s">
        <v>131</v>
      </c>
      <c r="CG22" s="82" t="s">
        <v>131</v>
      </c>
      <c r="CH22" s="82" t="s">
        <v>131</v>
      </c>
      <c r="CI22" s="82" t="s">
        <v>131</v>
      </c>
      <c r="CJ22" s="82" t="s">
        <v>131</v>
      </c>
      <c r="CK22" s="82" t="s">
        <v>131</v>
      </c>
      <c r="CL22" s="82" t="s">
        <v>131</v>
      </c>
      <c r="CM22" s="82" t="s">
        <v>131</v>
      </c>
      <c r="CN22" s="82">
        <v>335795.48425483628</v>
      </c>
      <c r="CO22" s="82" t="s">
        <v>131</v>
      </c>
      <c r="CP22" s="82">
        <v>335795.48425483628</v>
      </c>
      <c r="CQ22" s="82" t="s">
        <v>131</v>
      </c>
      <c r="CR22" s="82" t="s">
        <v>131</v>
      </c>
      <c r="CS22" s="82" t="s">
        <v>131</v>
      </c>
      <c r="CT22" s="82">
        <v>48997.78700992481</v>
      </c>
      <c r="CU22" s="83" t="s">
        <v>131</v>
      </c>
      <c r="CV22" s="84">
        <v>48997.78700992481</v>
      </c>
      <c r="CW22" s="57" t="s">
        <v>137</v>
      </c>
      <c r="CX22" s="43" t="s">
        <v>330</v>
      </c>
      <c r="CY22" s="86">
        <v>56231</v>
      </c>
      <c r="CZ22" s="86"/>
      <c r="DA22" s="86">
        <v>185</v>
      </c>
      <c r="DB22" s="87">
        <v>46</v>
      </c>
      <c r="DC22" s="87" t="s">
        <v>140</v>
      </c>
      <c r="DD22" s="55"/>
      <c r="DE22" s="55"/>
      <c r="DF22" s="106"/>
      <c r="DG22" s="106"/>
      <c r="DH22" s="106"/>
      <c r="DI22" s="82" t="s">
        <v>130</v>
      </c>
      <c r="DJ22" s="84" t="s">
        <v>130</v>
      </c>
      <c r="DK22" s="86">
        <f t="shared" si="37"/>
        <v>185</v>
      </c>
      <c r="DL22" s="89" t="str">
        <f t="shared" si="53"/>
        <v>General Savings</v>
      </c>
      <c r="DM22" s="90">
        <v>0</v>
      </c>
      <c r="DN22" s="90">
        <v>0</v>
      </c>
      <c r="DO22" s="89" t="str">
        <f t="shared" si="54"/>
        <v>Death</v>
      </c>
      <c r="DP22" s="90">
        <f>CY22*3.5</f>
        <v>196808.5</v>
      </c>
      <c r="DQ22" s="90">
        <f>DP22/CA22*100</f>
        <v>71.260297398624715</v>
      </c>
      <c r="DR22" s="89" t="str">
        <f t="shared" si="55"/>
        <v>Children's Education</v>
      </c>
      <c r="DS22" s="90">
        <v>0</v>
      </c>
      <c r="DT22" s="90">
        <v>0</v>
      </c>
      <c r="DU22" s="105"/>
      <c r="DV22" s="55"/>
      <c r="DW22" s="106"/>
      <c r="DX22" s="106"/>
      <c r="DY22" s="106"/>
      <c r="DZ22" s="82"/>
      <c r="EA22" s="82"/>
      <c r="EB22" s="96"/>
      <c r="EC22" s="95"/>
      <c r="ED22" s="95"/>
      <c r="EE22" s="96"/>
      <c r="EF22" s="95"/>
      <c r="EG22" s="95"/>
      <c r="EH22" s="96"/>
      <c r="EI22" s="96"/>
      <c r="EJ22" s="96"/>
      <c r="EK22" s="55"/>
      <c r="EL22" s="55"/>
      <c r="EM22" s="106"/>
      <c r="EN22" s="106"/>
      <c r="EO22" s="106"/>
      <c r="EP22" s="82"/>
      <c r="EQ22" s="84"/>
      <c r="ER22" s="96"/>
      <c r="ES22" s="96"/>
      <c r="ET22" s="96"/>
      <c r="EU22" s="96"/>
      <c r="EV22" s="95"/>
      <c r="EW22" s="95"/>
      <c r="EX22" s="96"/>
      <c r="EY22" s="96"/>
      <c r="EZ22" s="96"/>
    </row>
    <row r="23" spans="1:156" ht="24">
      <c r="A23" s="99" t="s">
        <v>873</v>
      </c>
      <c r="C23" s="69">
        <v>23</v>
      </c>
      <c r="D23" s="69" t="s">
        <v>117</v>
      </c>
      <c r="E23" s="70">
        <v>24030</v>
      </c>
      <c r="F23" s="71"/>
      <c r="G23" s="71">
        <v>1</v>
      </c>
      <c r="H23" s="71">
        <v>1</v>
      </c>
      <c r="I23" s="72"/>
      <c r="J23" s="69" t="s">
        <v>106</v>
      </c>
      <c r="K23" s="69">
        <v>2</v>
      </c>
      <c r="L23" s="69"/>
      <c r="M23" s="69"/>
      <c r="N23" s="69">
        <v>1</v>
      </c>
      <c r="O23" s="69"/>
      <c r="P23" s="69"/>
      <c r="Q23" s="69">
        <v>3</v>
      </c>
      <c r="R23" s="69"/>
      <c r="S23" s="73">
        <v>1200</v>
      </c>
      <c r="T23" s="73">
        <v>1500</v>
      </c>
      <c r="U23" s="73" t="str">
        <f t="shared" ref="U23:U25" si="64">IF(OR(K23=0,I23=0),"x","Value?")</f>
        <v>x</v>
      </c>
      <c r="V23" s="74">
        <v>15</v>
      </c>
      <c r="W23" s="75">
        <v>35000</v>
      </c>
      <c r="X23" s="75">
        <v>10</v>
      </c>
      <c r="Y23" s="75" t="str">
        <f t="shared" ref="Y23:Y24" si="65">IF(P23=0,"x","Value?")</f>
        <v>x</v>
      </c>
      <c r="Z23" s="75" t="str">
        <f t="shared" ref="Z23:Z24" si="66">IF(P23=0,"x","Value?")</f>
        <v>x</v>
      </c>
      <c r="AA23" s="75" t="str">
        <f t="shared" ref="AA23:AA24" si="67">IF(R23=0,"x","Value?")</f>
        <v>x</v>
      </c>
      <c r="AB23" s="75" t="str">
        <f t="shared" ref="AB23:AB25" si="68">IF(R23=0,"x","Value?")</f>
        <v>x</v>
      </c>
      <c r="AC23" s="76">
        <v>200000</v>
      </c>
      <c r="AD23" s="69"/>
      <c r="AE23" s="69"/>
      <c r="AF23" s="69"/>
      <c r="AG23" s="69"/>
      <c r="AH23" s="69"/>
      <c r="AI23" s="69">
        <v>10000</v>
      </c>
      <c r="AJ23" s="69"/>
      <c r="AK23" s="69"/>
      <c r="AL23" s="69"/>
      <c r="AM23" s="69"/>
      <c r="AN23" s="69"/>
      <c r="AO23" s="69"/>
      <c r="AP23" s="69" t="s">
        <v>107</v>
      </c>
      <c r="AQ23" s="69"/>
      <c r="AR23" s="69" t="s">
        <v>108</v>
      </c>
      <c r="AS23" s="75">
        <v>8000</v>
      </c>
      <c r="AT23" s="75">
        <v>5500</v>
      </c>
      <c r="AU23" s="75">
        <v>1000000</v>
      </c>
      <c r="AV23" s="75">
        <v>0</v>
      </c>
      <c r="AW23" s="69" t="s">
        <v>109</v>
      </c>
      <c r="AX23" s="69">
        <v>500</v>
      </c>
      <c r="AY23" s="69">
        <v>5</v>
      </c>
      <c r="AZ23" s="69">
        <v>5</v>
      </c>
      <c r="BA23" s="77">
        <f t="shared" ref="BA23:BA34" ca="1" si="69">INT(YEARFRAC(E23,TODAY()))</f>
        <v>53</v>
      </c>
      <c r="BB23" s="77">
        <f t="shared" si="51"/>
        <v>1000000</v>
      </c>
      <c r="BC23" s="77">
        <f t="shared" ref="BC23:BC34" si="70">IF(AND(AS23="x",AT23="x"),"0",AS23-AT23)</f>
        <v>2500</v>
      </c>
      <c r="BD23" s="78">
        <f t="shared" ref="BD23:BD34" si="71">IF(EXACT(AR23,"Employee"),0.5*BC23,0.25*BC23)</f>
        <v>1250</v>
      </c>
      <c r="BE23" s="79" t="s">
        <v>107</v>
      </c>
      <c r="BF23" s="80" t="s">
        <v>107</v>
      </c>
      <c r="BG23" s="79" t="s">
        <v>107</v>
      </c>
      <c r="BH23" s="79" t="s">
        <v>107</v>
      </c>
      <c r="BI23" s="79"/>
      <c r="BJ23" s="79"/>
      <c r="BK23" s="79" t="s">
        <v>107</v>
      </c>
      <c r="BL23" s="79"/>
      <c r="BM23" s="79"/>
      <c r="BN23" s="79" t="s">
        <v>107</v>
      </c>
      <c r="BO23" s="81"/>
      <c r="BP23" s="81"/>
      <c r="BQ23" s="81" t="s">
        <v>107</v>
      </c>
      <c r="BR23" s="81" t="s">
        <v>107</v>
      </c>
      <c r="BS23" s="81" t="str">
        <f t="shared" si="42"/>
        <v/>
      </c>
      <c r="BT23" s="81" t="str">
        <f t="shared" si="42"/>
        <v/>
      </c>
      <c r="BU23" s="81"/>
      <c r="BV23" s="81" t="str">
        <f t="shared" si="42"/>
        <v/>
      </c>
      <c r="BW23" s="81" t="str">
        <f t="shared" si="42"/>
        <v/>
      </c>
      <c r="BX23" s="81"/>
      <c r="BY23" s="82">
        <f t="shared" ref="BY23:BY34" si="72">IF(K23=0,"NA",FV(0.0228,V23,-SUM(S23:U23)*12)+10000)</f>
        <v>581780.58547638392</v>
      </c>
      <c r="BZ23" s="82">
        <f t="shared" ref="BZ23:BZ34" si="73">IF(AC23=0,"NA",AC23)</f>
        <v>200000</v>
      </c>
      <c r="CA23" s="82">
        <f t="shared" ref="CA23:CA25" si="74">IFERROR(IF(BY23-BZ23&lt;=0,"No Need",BY23-BZ23),BY23)</f>
        <v>381780.58547638392</v>
      </c>
      <c r="CB23" s="82" t="str">
        <f t="shared" ref="CB23:CB34" si="75">IF(L23=0,"NA",FV(0.0228,62-BA23,-AT23*12)+100000)</f>
        <v>NA</v>
      </c>
      <c r="CC23" s="82" t="str">
        <f t="shared" ref="CC23:CC34" si="76">IF(AD23=0,"NA",AD23)</f>
        <v>NA</v>
      </c>
      <c r="CD23" s="82" t="str">
        <f t="shared" ref="CD23" si="77">IFERROR(IF(CB23-CC23&lt;=0,"No Need",CB23-CC23),CB23)</f>
        <v>NA</v>
      </c>
      <c r="CE23" s="82" t="str">
        <f t="shared" ref="CE23:CE34" si="78">IF(M23=0,"NA",FV(0.0228,5,-AT23*12)+100000)</f>
        <v>NA</v>
      </c>
      <c r="CF23" s="82" t="str">
        <f t="shared" ref="CF23:CF34" si="79">IF(AE23=0,"NA",AE23)</f>
        <v>NA</v>
      </c>
      <c r="CG23" s="82" t="str">
        <f t="shared" ref="CG23:CG25" si="80">IFERROR(IF(CE23-CF23&lt;=0,"No Need",CE23-CF23),CE23)</f>
        <v>NA</v>
      </c>
      <c r="CH23" s="82">
        <f t="shared" ref="CH23:CH34" si="81">IF(N23=0,"NA",FV(0.0228,5,-AT23*12)+100000)</f>
        <v>445395.02351157786</v>
      </c>
      <c r="CI23" s="82" t="str">
        <f t="shared" ref="CI23:CI34" si="82">IF(AF23=0,"NA",AF23)</f>
        <v>NA</v>
      </c>
      <c r="CJ23" s="82">
        <f t="shared" ref="CJ23:CJ25" si="83">IFERROR(IF(CH23-CI23&lt;=0,"No Need",CH23-CI23),CH23)</f>
        <v>445395.02351157786</v>
      </c>
      <c r="CK23" s="82" t="str">
        <f t="shared" ref="CK23:CK34" si="84">IF(O23=0,"NA",FV(0.0228,5,-AT23*12)+100000)</f>
        <v>NA</v>
      </c>
      <c r="CL23" s="82" t="str">
        <f t="shared" ref="CL23:CL34" si="85">IF(AG23=0,"NA",AG23)</f>
        <v>NA</v>
      </c>
      <c r="CM23" s="82" t="str">
        <f t="shared" ref="CM23:CM25" si="86">IFERROR(IF(CK23-CL23&lt;=0,"No Need",CK23-CL23),CK23)</f>
        <v>NA</v>
      </c>
      <c r="CN23" s="82">
        <f t="shared" ref="CN23:CN34" si="87">IF(Q23=0,"NA",FV(0.0228,X23,,-W23))</f>
        <v>43850.5694845322</v>
      </c>
      <c r="CO23" s="82">
        <f t="shared" ref="CO23:CO34" si="88">IF((AH23+AI23)=0,"NA",(AH23+AI23))</f>
        <v>10000</v>
      </c>
      <c r="CP23" s="82">
        <f t="shared" ref="CP23:CP25" si="89">IFERROR(IF(CN23-CO23&lt;=0,"No Need",CN23-CO23),CN23)</f>
        <v>33850.5694845322</v>
      </c>
      <c r="CQ23" s="82" t="str">
        <f t="shared" ref="CQ23:CQ34" si="90">IF(P23=0,"NA",FV(0.0228,90-Y23,,-Z23*12*(90-Y23)))</f>
        <v>NA</v>
      </c>
      <c r="CR23" s="82" t="str">
        <f t="shared" ref="CR23:CR34" si="91">IF(AND(AJ23=0,AK23=0,AL23=0,AM23=0),"NA",AJ23+(AK23*12*(90-P23))+AL23+(AM23*12*(90-P23)))</f>
        <v>NA</v>
      </c>
      <c r="CS23" s="82" t="str">
        <f t="shared" ref="CS23:CS25" si="92">IFERROR(IF(CQ23-CR23&lt;=0,"No Need",CQ23-CR23),CQ23)</f>
        <v>NA</v>
      </c>
      <c r="CT23" s="82" t="str">
        <f t="shared" ref="CT23:CT34" si="93">IF(R23=0,"NA",FV(0.0228,19-AA23,,-AB23))</f>
        <v>NA</v>
      </c>
      <c r="CU23" s="83" t="str">
        <f t="shared" ref="CU23:CU34" si="94">IF((AN23+AO23)=0,"NA",(AN23+AO23))</f>
        <v>NA</v>
      </c>
      <c r="CV23" s="84" t="str">
        <f t="shared" ref="CV23:CV25" si="95">IFERROR(IF(CT23-CU23&lt;=0,"No Need",CT23-CU23),CT23)</f>
        <v>NA</v>
      </c>
      <c r="CW23" s="47" t="s">
        <v>1351</v>
      </c>
      <c r="CX23" s="47" t="s">
        <v>332</v>
      </c>
      <c r="CY23" s="146">
        <v>381780.6</v>
      </c>
      <c r="CZ23" s="147"/>
      <c r="DA23" s="86">
        <v>90.85</v>
      </c>
      <c r="DB23" s="87">
        <v>5</v>
      </c>
      <c r="DC23" s="87">
        <v>5</v>
      </c>
      <c r="DD23" s="55"/>
      <c r="DE23" s="55"/>
      <c r="DF23" s="106"/>
      <c r="DG23" s="106"/>
      <c r="DH23" s="106"/>
      <c r="DI23" s="82" t="s">
        <v>130</v>
      </c>
      <c r="DJ23" s="84" t="s">
        <v>130</v>
      </c>
      <c r="DK23" s="86">
        <f t="shared" si="37"/>
        <v>90.85</v>
      </c>
      <c r="DL23" s="89" t="str">
        <f t="shared" si="53"/>
        <v>Early CI</v>
      </c>
      <c r="DM23" s="90">
        <v>0</v>
      </c>
      <c r="DN23" s="90">
        <v>0</v>
      </c>
      <c r="DO23" s="89" t="str">
        <f t="shared" si="54"/>
        <v>Death</v>
      </c>
      <c r="DP23" s="90">
        <v>381780.6</v>
      </c>
      <c r="DQ23" s="90">
        <f>DP23/CA23*100</f>
        <v>100.00000380417879</v>
      </c>
      <c r="DR23" s="89" t="str">
        <f t="shared" si="55"/>
        <v>General Savings</v>
      </c>
      <c r="DS23" s="90">
        <v>0</v>
      </c>
      <c r="DT23" s="90">
        <v>0</v>
      </c>
      <c r="DU23" s="143"/>
      <c r="DV23" s="137"/>
      <c r="DW23" s="106"/>
      <c r="DX23" s="106"/>
      <c r="DY23" s="106"/>
      <c r="DZ23" s="140"/>
      <c r="EA23" s="140"/>
      <c r="EB23" s="96"/>
      <c r="EC23" s="95"/>
      <c r="ED23" s="95"/>
      <c r="EE23" s="96"/>
      <c r="EF23" s="95"/>
      <c r="EG23" s="95"/>
      <c r="EH23" s="96"/>
      <c r="EI23" s="96"/>
      <c r="EJ23" s="96"/>
      <c r="EK23" s="55"/>
      <c r="EL23" s="114"/>
      <c r="EM23" s="106"/>
      <c r="EN23" s="106"/>
      <c r="EO23" s="106"/>
      <c r="EP23" s="82"/>
      <c r="EQ23" s="84"/>
      <c r="ER23" s="96"/>
      <c r="ES23" s="96"/>
      <c r="ET23" s="96"/>
      <c r="EU23" s="96"/>
      <c r="EV23" s="95"/>
      <c r="EW23" s="95"/>
      <c r="EX23" s="96"/>
      <c r="EY23" s="96"/>
      <c r="EZ23" s="96"/>
    </row>
    <row r="24" spans="1:156" ht="24">
      <c r="A24" s="68" t="s">
        <v>389</v>
      </c>
      <c r="C24" s="69">
        <v>24</v>
      </c>
      <c r="D24" s="69" t="s">
        <v>105</v>
      </c>
      <c r="E24" s="70">
        <v>33187</v>
      </c>
      <c r="F24" s="71"/>
      <c r="G24" s="71">
        <v>1</v>
      </c>
      <c r="H24" s="71"/>
      <c r="I24" s="72">
        <v>1</v>
      </c>
      <c r="J24" s="69" t="s">
        <v>107</v>
      </c>
      <c r="K24" s="69"/>
      <c r="L24" s="69">
        <v>2</v>
      </c>
      <c r="M24" s="69">
        <v>3</v>
      </c>
      <c r="N24" s="69"/>
      <c r="O24" s="69"/>
      <c r="P24" s="69"/>
      <c r="Q24" s="69">
        <v>1</v>
      </c>
      <c r="R24" s="69"/>
      <c r="S24" s="73" t="str">
        <f t="shared" ref="S24:S25" si="96">IF(OR(K24=0,G24=0),"x","Value?")</f>
        <v>x</v>
      </c>
      <c r="T24" s="73" t="str">
        <f t="shared" ref="T24:T25" si="97">IF(OR(K24=0,H24=0),"x","Value?")</f>
        <v>x</v>
      </c>
      <c r="U24" s="73" t="str">
        <f t="shared" si="64"/>
        <v>x</v>
      </c>
      <c r="V24" s="74" t="s">
        <v>121</v>
      </c>
      <c r="W24" s="75">
        <v>20000</v>
      </c>
      <c r="X24" s="75">
        <v>5</v>
      </c>
      <c r="Y24" s="75" t="str">
        <f t="shared" si="65"/>
        <v>x</v>
      </c>
      <c r="Z24" s="75" t="str">
        <f t="shared" si="66"/>
        <v>x</v>
      </c>
      <c r="AA24" s="75" t="str">
        <f t="shared" si="67"/>
        <v>x</v>
      </c>
      <c r="AB24" s="75" t="str">
        <f t="shared" si="68"/>
        <v>x</v>
      </c>
      <c r="AC24" s="76"/>
      <c r="AD24" s="69">
        <v>450000</v>
      </c>
      <c r="AE24" s="69">
        <v>50000</v>
      </c>
      <c r="AF24" s="69"/>
      <c r="AG24" s="69"/>
      <c r="AH24" s="69"/>
      <c r="AI24" s="69"/>
      <c r="AJ24" s="69"/>
      <c r="AK24" s="69"/>
      <c r="AL24" s="69"/>
      <c r="AM24" s="69"/>
      <c r="AN24" s="69"/>
      <c r="AO24" s="69"/>
      <c r="AP24" s="69" t="s">
        <v>107</v>
      </c>
      <c r="AQ24" s="69"/>
      <c r="AR24" s="69" t="s">
        <v>108</v>
      </c>
      <c r="AS24" s="75">
        <v>3500</v>
      </c>
      <c r="AT24" s="75">
        <v>1700</v>
      </c>
      <c r="AU24" s="75">
        <v>1000000</v>
      </c>
      <c r="AV24" s="75">
        <v>0</v>
      </c>
      <c r="AW24" s="69" t="s">
        <v>109</v>
      </c>
      <c r="AX24" s="69">
        <v>390</v>
      </c>
      <c r="AY24" s="69">
        <v>20</v>
      </c>
      <c r="AZ24" s="69">
        <v>99</v>
      </c>
      <c r="BA24" s="77">
        <f t="shared" ca="1" si="69"/>
        <v>28</v>
      </c>
      <c r="BB24" s="77">
        <f t="shared" si="51"/>
        <v>1000000</v>
      </c>
      <c r="BC24" s="77">
        <f t="shared" si="70"/>
        <v>1800</v>
      </c>
      <c r="BD24" s="78">
        <f t="shared" si="71"/>
        <v>900</v>
      </c>
      <c r="BE24" s="79" t="s">
        <v>107</v>
      </c>
      <c r="BF24" s="80" t="s">
        <v>107</v>
      </c>
      <c r="BG24" s="79" t="s">
        <v>107</v>
      </c>
      <c r="BH24" s="79" t="s">
        <v>107</v>
      </c>
      <c r="BI24" s="79"/>
      <c r="BJ24" s="79"/>
      <c r="BK24" s="79"/>
      <c r="BL24" s="79"/>
      <c r="BM24" s="79"/>
      <c r="BN24" s="79"/>
      <c r="BO24" s="81"/>
      <c r="BP24" s="81"/>
      <c r="BQ24" s="81" t="s">
        <v>107</v>
      </c>
      <c r="BR24" s="81"/>
      <c r="BS24" s="81" t="str">
        <f t="shared" si="42"/>
        <v/>
      </c>
      <c r="BT24" s="81" t="str">
        <f t="shared" si="42"/>
        <v/>
      </c>
      <c r="BU24" s="81"/>
      <c r="BV24" s="81" t="str">
        <f t="shared" si="42"/>
        <v/>
      </c>
      <c r="BW24" s="81" t="str">
        <f t="shared" si="42"/>
        <v/>
      </c>
      <c r="BX24" s="81" t="str">
        <f t="shared" si="42"/>
        <v/>
      </c>
      <c r="BY24" s="82" t="str">
        <f t="shared" si="72"/>
        <v>NA</v>
      </c>
      <c r="BZ24" s="82" t="str">
        <f t="shared" si="73"/>
        <v>NA</v>
      </c>
      <c r="CA24" s="82" t="str">
        <f t="shared" si="74"/>
        <v>NA</v>
      </c>
      <c r="CB24" s="82">
        <f t="shared" ca="1" si="75"/>
        <v>1130923.9080466335</v>
      </c>
      <c r="CC24" s="82">
        <f t="shared" si="76"/>
        <v>450000</v>
      </c>
      <c r="CD24" s="82">
        <f ca="1">IFERROR(IF(CB24-CC24&lt;=0,"No Need",CB24-CC24),CB24)</f>
        <v>680923.90804663347</v>
      </c>
      <c r="CE24" s="82">
        <f t="shared" si="78"/>
        <v>206758.46181266953</v>
      </c>
      <c r="CF24" s="82">
        <f t="shared" si="79"/>
        <v>50000</v>
      </c>
      <c r="CG24" s="82">
        <f t="shared" si="80"/>
        <v>156758.46181266953</v>
      </c>
      <c r="CH24" s="82" t="str">
        <f t="shared" si="81"/>
        <v>NA</v>
      </c>
      <c r="CI24" s="82" t="str">
        <f t="shared" si="82"/>
        <v>NA</v>
      </c>
      <c r="CJ24" s="82" t="str">
        <f t="shared" si="83"/>
        <v>NA</v>
      </c>
      <c r="CK24" s="82" t="str">
        <f t="shared" si="84"/>
        <v>NA</v>
      </c>
      <c r="CL24" s="82" t="str">
        <f t="shared" si="85"/>
        <v>NA</v>
      </c>
      <c r="CM24" s="82" t="str">
        <f t="shared" si="86"/>
        <v>NA</v>
      </c>
      <c r="CN24" s="82">
        <f t="shared" si="87"/>
        <v>22386.365616989082</v>
      </c>
      <c r="CO24" s="82" t="str">
        <f t="shared" si="88"/>
        <v>NA</v>
      </c>
      <c r="CP24" s="82">
        <f t="shared" si="89"/>
        <v>22386.365616989082</v>
      </c>
      <c r="CQ24" s="82" t="str">
        <f t="shared" si="90"/>
        <v>NA</v>
      </c>
      <c r="CR24" s="82" t="str">
        <f t="shared" si="91"/>
        <v>NA</v>
      </c>
      <c r="CS24" s="82" t="str">
        <f t="shared" si="92"/>
        <v>NA</v>
      </c>
      <c r="CT24" s="82" t="str">
        <f t="shared" si="93"/>
        <v>NA</v>
      </c>
      <c r="CU24" s="83" t="str">
        <f t="shared" si="94"/>
        <v>NA</v>
      </c>
      <c r="CV24" s="84" t="str">
        <f t="shared" si="95"/>
        <v>NA</v>
      </c>
      <c r="CW24" s="57" t="s">
        <v>137</v>
      </c>
      <c r="CX24" s="43" t="s">
        <v>330</v>
      </c>
      <c r="CY24" s="101">
        <v>136363.65</v>
      </c>
      <c r="CZ24" s="86"/>
      <c r="DA24" s="101">
        <v>390</v>
      </c>
      <c r="DB24" s="87">
        <v>20</v>
      </c>
      <c r="DC24" s="87" t="s">
        <v>140</v>
      </c>
      <c r="DD24" s="54"/>
      <c r="DE24" s="54"/>
      <c r="DF24" s="109"/>
      <c r="DG24" s="109"/>
      <c r="DH24" s="109"/>
      <c r="DI24" s="134" t="s">
        <v>130</v>
      </c>
      <c r="DJ24" s="135" t="s">
        <v>130</v>
      </c>
      <c r="DK24" s="86">
        <f t="shared" si="37"/>
        <v>390</v>
      </c>
      <c r="DL24" s="89" t="str">
        <f t="shared" si="53"/>
        <v>General Savings</v>
      </c>
      <c r="DM24" s="90">
        <v>0</v>
      </c>
      <c r="DN24" s="90">
        <v>0</v>
      </c>
      <c r="DO24" s="89" t="str">
        <f t="shared" si="54"/>
        <v>TPD</v>
      </c>
      <c r="DP24" s="90">
        <f>CY24*3.5</f>
        <v>477272.77499999997</v>
      </c>
      <c r="DQ24" s="90">
        <f ca="1">DP24/CD24*100</f>
        <v>70.091939695457668</v>
      </c>
      <c r="DR24" s="89" t="str">
        <f t="shared" si="55"/>
        <v>Late CI</v>
      </c>
      <c r="DS24" s="90">
        <f>CY24*3.5</f>
        <v>477272.77499999997</v>
      </c>
      <c r="DT24" s="90">
        <f>DS24/CG24*100</f>
        <v>304.46380340880961</v>
      </c>
      <c r="DU24" s="113"/>
      <c r="DV24" s="114"/>
      <c r="DW24" s="106"/>
      <c r="DX24" s="106"/>
      <c r="DY24" s="106"/>
      <c r="DZ24" s="82"/>
      <c r="EA24" s="82"/>
      <c r="EB24" s="96"/>
      <c r="EC24" s="95"/>
      <c r="ED24" s="95"/>
      <c r="EE24" s="96"/>
      <c r="EF24" s="96"/>
      <c r="EG24" s="95"/>
      <c r="EH24" s="96"/>
      <c r="EI24" s="96"/>
      <c r="EJ24" s="96"/>
      <c r="EK24" s="96"/>
      <c r="EL24" s="82"/>
      <c r="EM24" s="106"/>
      <c r="EN24" s="106"/>
      <c r="EO24" s="106"/>
      <c r="EP24" s="82"/>
      <c r="EQ24" s="84"/>
      <c r="ER24" s="96"/>
      <c r="ES24" s="96"/>
      <c r="ET24" s="96"/>
      <c r="EU24" s="96"/>
      <c r="EV24" s="96"/>
      <c r="EW24" s="96"/>
      <c r="EX24" s="96"/>
      <c r="EY24" s="96"/>
      <c r="EZ24" s="96"/>
    </row>
    <row r="25" spans="1:156" ht="36">
      <c r="A25" s="99" t="s">
        <v>390</v>
      </c>
      <c r="C25" s="69">
        <v>25</v>
      </c>
      <c r="D25" s="69" t="s">
        <v>117</v>
      </c>
      <c r="E25" s="70">
        <v>29447</v>
      </c>
      <c r="F25" s="71"/>
      <c r="G25" s="71"/>
      <c r="H25" s="71">
        <v>1</v>
      </c>
      <c r="I25" s="72"/>
      <c r="J25" s="69" t="s">
        <v>106</v>
      </c>
      <c r="K25" s="69"/>
      <c r="L25" s="69"/>
      <c r="M25" s="69">
        <v>2</v>
      </c>
      <c r="N25" s="69"/>
      <c r="O25" s="69">
        <v>3</v>
      </c>
      <c r="P25" s="69">
        <v>1</v>
      </c>
      <c r="Q25" s="69"/>
      <c r="R25" s="69"/>
      <c r="S25" s="73" t="str">
        <f t="shared" si="96"/>
        <v>x</v>
      </c>
      <c r="T25" s="73" t="str">
        <f t="shared" si="97"/>
        <v>x</v>
      </c>
      <c r="U25" s="73" t="str">
        <f t="shared" si="64"/>
        <v>x</v>
      </c>
      <c r="V25" s="74" t="s">
        <v>121</v>
      </c>
      <c r="W25" s="75" t="str">
        <f t="shared" ref="W25" si="98">IF(Q25=0,"x","Value?")</f>
        <v>x</v>
      </c>
      <c r="X25" s="75" t="str">
        <f t="shared" ref="X25" si="99">IF(Q25=0,"x","Value?")</f>
        <v>x</v>
      </c>
      <c r="Y25" s="75">
        <v>50</v>
      </c>
      <c r="Z25" s="75">
        <v>950</v>
      </c>
      <c r="AA25" s="75" t="str">
        <f>IF(R25=0,"x","Value?")</f>
        <v>x</v>
      </c>
      <c r="AB25" s="75" t="str">
        <f t="shared" si="68"/>
        <v>x</v>
      </c>
      <c r="AC25" s="76"/>
      <c r="AD25" s="69"/>
      <c r="AE25" s="69">
        <v>30000</v>
      </c>
      <c r="AF25" s="69"/>
      <c r="AG25" s="69">
        <v>125000</v>
      </c>
      <c r="AH25" s="69"/>
      <c r="AI25" s="69"/>
      <c r="AJ25" s="69"/>
      <c r="AK25" s="69"/>
      <c r="AL25" s="69"/>
      <c r="AM25" s="69"/>
      <c r="AN25" s="69"/>
      <c r="AO25" s="69"/>
      <c r="AP25" s="69" t="s">
        <v>107</v>
      </c>
      <c r="AQ25" s="69"/>
      <c r="AR25" s="69" t="s">
        <v>108</v>
      </c>
      <c r="AS25" s="75">
        <v>4200</v>
      </c>
      <c r="AT25" s="75">
        <v>2000</v>
      </c>
      <c r="AU25" s="75">
        <v>1000000</v>
      </c>
      <c r="AV25" s="75">
        <v>0</v>
      </c>
      <c r="AW25" s="69" t="s">
        <v>109</v>
      </c>
      <c r="AX25" s="69">
        <v>300</v>
      </c>
      <c r="AY25" s="69">
        <v>46</v>
      </c>
      <c r="AZ25" s="69">
        <v>7</v>
      </c>
      <c r="BA25" s="77">
        <f t="shared" ca="1" si="69"/>
        <v>38</v>
      </c>
      <c r="BB25" s="77">
        <f t="shared" si="51"/>
        <v>1000000</v>
      </c>
      <c r="BC25" s="77">
        <f t="shared" si="70"/>
        <v>2200</v>
      </c>
      <c r="BD25" s="78">
        <f t="shared" si="71"/>
        <v>1100</v>
      </c>
      <c r="BE25" s="79" t="s">
        <v>107</v>
      </c>
      <c r="BF25" s="80" t="s">
        <v>107</v>
      </c>
      <c r="BG25" s="79" t="s">
        <v>107</v>
      </c>
      <c r="BH25" s="79" t="s">
        <v>107</v>
      </c>
      <c r="BI25" s="79"/>
      <c r="BJ25" s="79"/>
      <c r="BK25" s="79" t="s">
        <v>107</v>
      </c>
      <c r="BL25" s="79"/>
      <c r="BM25" s="79"/>
      <c r="BN25" s="79" t="s">
        <v>107</v>
      </c>
      <c r="BO25" s="81"/>
      <c r="BP25" s="81" t="s">
        <v>107</v>
      </c>
      <c r="BQ25" s="81" t="s">
        <v>107</v>
      </c>
      <c r="BR25" s="81" t="s">
        <v>107</v>
      </c>
      <c r="BS25" s="81" t="str">
        <f t="shared" si="42"/>
        <v/>
      </c>
      <c r="BT25" s="81" t="str">
        <f t="shared" si="42"/>
        <v/>
      </c>
      <c r="BU25" s="81"/>
      <c r="BV25" s="81"/>
      <c r="BW25" s="81" t="str">
        <f t="shared" si="42"/>
        <v/>
      </c>
      <c r="BX25" s="81"/>
      <c r="BY25" s="82" t="str">
        <f t="shared" si="72"/>
        <v>NA</v>
      </c>
      <c r="BZ25" s="82" t="str">
        <f t="shared" si="73"/>
        <v>NA</v>
      </c>
      <c r="CA25" s="82" t="str">
        <f t="shared" si="74"/>
        <v>NA</v>
      </c>
      <c r="CB25" s="82" t="str">
        <f t="shared" si="75"/>
        <v>NA</v>
      </c>
      <c r="CC25" s="82" t="str">
        <f t="shared" si="76"/>
        <v>NA</v>
      </c>
      <c r="CD25" s="82" t="str">
        <f t="shared" ref="CD25" si="100">IFERROR(IF(CB25-CC25&lt;=0,"No Need",CB25-CC25),CB25)</f>
        <v>NA</v>
      </c>
      <c r="CE25" s="82">
        <f t="shared" si="78"/>
        <v>225598.19036784652</v>
      </c>
      <c r="CF25" s="82">
        <f t="shared" si="79"/>
        <v>30000</v>
      </c>
      <c r="CG25" s="82">
        <f t="shared" si="80"/>
        <v>195598.19036784652</v>
      </c>
      <c r="CH25" s="82" t="str">
        <f t="shared" si="81"/>
        <v>NA</v>
      </c>
      <c r="CI25" s="82" t="str">
        <f t="shared" si="82"/>
        <v>NA</v>
      </c>
      <c r="CJ25" s="82" t="str">
        <f t="shared" si="83"/>
        <v>NA</v>
      </c>
      <c r="CK25" s="82">
        <f t="shared" si="84"/>
        <v>225598.19036784652</v>
      </c>
      <c r="CL25" s="82">
        <f t="shared" si="85"/>
        <v>125000</v>
      </c>
      <c r="CM25" s="82">
        <f t="shared" si="86"/>
        <v>100598.19036784652</v>
      </c>
      <c r="CN25" s="82" t="str">
        <f t="shared" si="87"/>
        <v>NA</v>
      </c>
      <c r="CO25" s="82" t="str">
        <f t="shared" si="88"/>
        <v>NA</v>
      </c>
      <c r="CP25" s="82" t="str">
        <f t="shared" si="89"/>
        <v>NA</v>
      </c>
      <c r="CQ25" s="82">
        <f t="shared" si="90"/>
        <v>1123553.1375090145</v>
      </c>
      <c r="CR25" s="82" t="str">
        <f t="shared" si="91"/>
        <v>NA</v>
      </c>
      <c r="CS25" s="82">
        <f t="shared" si="92"/>
        <v>1123553.1375090145</v>
      </c>
      <c r="CT25" s="82" t="str">
        <f t="shared" si="93"/>
        <v>NA</v>
      </c>
      <c r="CU25" s="83" t="str">
        <f t="shared" si="94"/>
        <v>NA</v>
      </c>
      <c r="CV25" s="84" t="str">
        <f t="shared" si="95"/>
        <v>NA</v>
      </c>
      <c r="CW25" s="57" t="s">
        <v>137</v>
      </c>
      <c r="CX25" s="43" t="s">
        <v>330</v>
      </c>
      <c r="CY25" s="101">
        <v>55885.2</v>
      </c>
      <c r="CZ25" s="86"/>
      <c r="DA25" s="101">
        <v>183.85</v>
      </c>
      <c r="DB25" s="87">
        <v>46</v>
      </c>
      <c r="DC25" s="87" t="s">
        <v>140</v>
      </c>
      <c r="DD25" s="57" t="s">
        <v>133</v>
      </c>
      <c r="DE25" s="57" t="s">
        <v>403</v>
      </c>
      <c r="DF25" s="101">
        <v>183.85</v>
      </c>
      <c r="DG25" s="86"/>
      <c r="DH25" s="101">
        <v>3.8</v>
      </c>
      <c r="DI25" s="87">
        <v>46</v>
      </c>
      <c r="DJ25" s="88">
        <v>46</v>
      </c>
      <c r="DK25" s="86">
        <f t="shared" si="37"/>
        <v>187.65</v>
      </c>
      <c r="DL25" s="89" t="str">
        <f t="shared" si="53"/>
        <v>Retirement</v>
      </c>
      <c r="DM25" s="90">
        <v>0</v>
      </c>
      <c r="DN25" s="90">
        <v>0</v>
      </c>
      <c r="DO25" s="89" t="str">
        <f t="shared" si="54"/>
        <v>Late CI</v>
      </c>
      <c r="DP25" s="90">
        <f>CY25*3.5</f>
        <v>195598.19999999998</v>
      </c>
      <c r="DQ25" s="90">
        <f>DP25/CG25*100</f>
        <v>100.00000492445939</v>
      </c>
      <c r="DR25" s="89" t="str">
        <f t="shared" si="55"/>
        <v>Cancer</v>
      </c>
      <c r="DS25" s="90">
        <f>CY25*3.5</f>
        <v>195598.19999999998</v>
      </c>
      <c r="DT25" s="90">
        <f>DS25/CM25*100</f>
        <v>194.43510791275392</v>
      </c>
      <c r="DU25" s="105"/>
      <c r="DV25" s="55"/>
      <c r="DW25" s="112"/>
      <c r="DX25" s="106"/>
      <c r="DY25" s="112"/>
      <c r="DZ25" s="82" t="s">
        <v>130</v>
      </c>
      <c r="EA25" s="82" t="s">
        <v>130</v>
      </c>
      <c r="EB25" s="96"/>
      <c r="EC25" s="95"/>
      <c r="ED25" s="95"/>
      <c r="EE25" s="96"/>
      <c r="EF25" s="96"/>
      <c r="EG25" s="96"/>
      <c r="EH25" s="96"/>
      <c r="EI25" s="96"/>
      <c r="EJ25" s="96"/>
      <c r="EK25" s="55"/>
      <c r="EL25" s="114"/>
      <c r="EM25" s="112"/>
      <c r="EN25" s="106"/>
      <c r="EO25" s="112"/>
      <c r="EP25" s="82" t="s">
        <v>130</v>
      </c>
      <c r="EQ25" s="84" t="s">
        <v>130</v>
      </c>
      <c r="ER25" s="96"/>
      <c r="ES25" s="96"/>
      <c r="ET25" s="96"/>
      <c r="EU25" s="96"/>
      <c r="EV25" s="96"/>
      <c r="EW25" s="96"/>
      <c r="EX25" s="96"/>
      <c r="EY25" s="96"/>
      <c r="EZ25" s="104"/>
    </row>
    <row r="26" spans="1:156" s="149" customFormat="1" ht="24">
      <c r="A26" s="99" t="s">
        <v>867</v>
      </c>
      <c r="B26" s="148"/>
      <c r="C26" s="69">
        <v>26</v>
      </c>
      <c r="D26" s="69" t="s">
        <v>105</v>
      </c>
      <c r="E26" s="70">
        <v>29952</v>
      </c>
      <c r="F26" s="71"/>
      <c r="G26" s="71"/>
      <c r="H26" s="71">
        <v>1</v>
      </c>
      <c r="I26" s="72">
        <v>1</v>
      </c>
      <c r="J26" s="69" t="s">
        <v>107</v>
      </c>
      <c r="K26" s="69"/>
      <c r="L26" s="69"/>
      <c r="M26" s="69"/>
      <c r="N26" s="69"/>
      <c r="O26" s="69"/>
      <c r="P26" s="69">
        <v>3</v>
      </c>
      <c r="Q26" s="69">
        <v>2</v>
      </c>
      <c r="R26" s="69">
        <v>1</v>
      </c>
      <c r="S26" s="120" t="str">
        <f t="shared" si="23"/>
        <v>x</v>
      </c>
      <c r="T26" s="120" t="str">
        <f t="shared" si="41"/>
        <v>x</v>
      </c>
      <c r="U26" s="120" t="str">
        <f t="shared" si="38"/>
        <v>x</v>
      </c>
      <c r="V26" s="77">
        <v>10</v>
      </c>
      <c r="W26" s="77">
        <v>400000</v>
      </c>
      <c r="X26" s="77">
        <v>10</v>
      </c>
      <c r="Y26" s="77">
        <v>60</v>
      </c>
      <c r="Z26" s="77">
        <v>1000</v>
      </c>
      <c r="AA26" s="77">
        <v>4</v>
      </c>
      <c r="AB26" s="77">
        <v>500000</v>
      </c>
      <c r="AC26" s="76"/>
      <c r="AD26" s="69"/>
      <c r="AE26" s="69"/>
      <c r="AF26" s="69"/>
      <c r="AG26" s="69"/>
      <c r="AH26" s="69"/>
      <c r="AI26" s="69"/>
      <c r="AJ26" s="69"/>
      <c r="AK26" s="69"/>
      <c r="AL26" s="69"/>
      <c r="AM26" s="69"/>
      <c r="AN26" s="69"/>
      <c r="AO26" s="69"/>
      <c r="AP26" s="69" t="s">
        <v>107</v>
      </c>
      <c r="AQ26" s="69"/>
      <c r="AR26" s="69" t="s">
        <v>108</v>
      </c>
      <c r="AS26" s="75">
        <v>8000</v>
      </c>
      <c r="AT26" s="75">
        <v>3000</v>
      </c>
      <c r="AU26" s="75">
        <v>1000000</v>
      </c>
      <c r="AV26" s="77">
        <v>0</v>
      </c>
      <c r="AW26" s="69" t="s">
        <v>109</v>
      </c>
      <c r="AX26" s="69"/>
      <c r="AY26" s="69"/>
      <c r="AZ26" s="69">
        <v>99</v>
      </c>
      <c r="BA26" s="77">
        <f t="shared" ca="1" si="69"/>
        <v>37</v>
      </c>
      <c r="BB26" s="77">
        <f t="shared" si="51"/>
        <v>1000000</v>
      </c>
      <c r="BC26" s="77">
        <f t="shared" si="70"/>
        <v>5000</v>
      </c>
      <c r="BD26" s="78">
        <f t="shared" si="71"/>
        <v>2500</v>
      </c>
      <c r="BE26" s="79"/>
      <c r="BF26" s="80"/>
      <c r="BG26" s="79"/>
      <c r="BH26" s="79"/>
      <c r="BI26" s="79"/>
      <c r="BJ26" s="79" t="s">
        <v>107</v>
      </c>
      <c r="BK26" s="79" t="s">
        <v>107</v>
      </c>
      <c r="BL26" s="79" t="s">
        <v>107</v>
      </c>
      <c r="BM26" s="79" t="s">
        <v>107</v>
      </c>
      <c r="BN26" s="79" t="s">
        <v>107</v>
      </c>
      <c r="BO26" s="81"/>
      <c r="BP26" s="81"/>
      <c r="BQ26" s="81"/>
      <c r="BR26" s="81"/>
      <c r="BS26" s="81"/>
      <c r="BT26" s="81"/>
      <c r="BU26" s="81" t="s">
        <v>107</v>
      </c>
      <c r="BV26" s="81"/>
      <c r="BW26" s="81"/>
      <c r="BX26" s="81"/>
      <c r="BY26" s="82" t="str">
        <f t="shared" si="72"/>
        <v>NA</v>
      </c>
      <c r="BZ26" s="82" t="str">
        <f t="shared" si="73"/>
        <v>NA</v>
      </c>
      <c r="CA26" s="82" t="str">
        <f t="shared" si="29"/>
        <v>NA</v>
      </c>
      <c r="CB26" s="82" t="str">
        <f t="shared" si="75"/>
        <v>NA</v>
      </c>
      <c r="CC26" s="82" t="str">
        <f t="shared" si="76"/>
        <v>NA</v>
      </c>
      <c r="CD26" s="82" t="str">
        <f t="shared" si="30"/>
        <v>NA</v>
      </c>
      <c r="CE26" s="82" t="str">
        <f t="shared" si="78"/>
        <v>NA</v>
      </c>
      <c r="CF26" s="82" t="str">
        <f t="shared" si="79"/>
        <v>NA</v>
      </c>
      <c r="CG26" s="82" t="str">
        <f t="shared" si="31"/>
        <v>NA</v>
      </c>
      <c r="CH26" s="82" t="str">
        <f t="shared" si="81"/>
        <v>NA</v>
      </c>
      <c r="CI26" s="82" t="str">
        <f t="shared" si="82"/>
        <v>NA</v>
      </c>
      <c r="CJ26" s="82" t="str">
        <f t="shared" si="32"/>
        <v>NA</v>
      </c>
      <c r="CK26" s="82" t="str">
        <f t="shared" si="84"/>
        <v>NA</v>
      </c>
      <c r="CL26" s="82" t="str">
        <f t="shared" si="85"/>
        <v>NA</v>
      </c>
      <c r="CM26" s="82" t="str">
        <f t="shared" si="33"/>
        <v>NA</v>
      </c>
      <c r="CN26" s="82">
        <f t="shared" si="87"/>
        <v>501149.36553751084</v>
      </c>
      <c r="CO26" s="82" t="str">
        <f t="shared" si="88"/>
        <v>NA</v>
      </c>
      <c r="CP26" s="82">
        <f t="shared" si="43"/>
        <v>501149.36553751084</v>
      </c>
      <c r="CQ26" s="82">
        <f t="shared" si="90"/>
        <v>707985.04068675311</v>
      </c>
      <c r="CR26" s="82" t="str">
        <f t="shared" si="91"/>
        <v>NA</v>
      </c>
      <c r="CS26" s="82">
        <f t="shared" si="35"/>
        <v>707985.04068675311</v>
      </c>
      <c r="CT26" s="82">
        <f t="shared" si="93"/>
        <v>701182.05785280175</v>
      </c>
      <c r="CU26" s="82" t="str">
        <f t="shared" si="94"/>
        <v>NA</v>
      </c>
      <c r="CV26" s="84">
        <f t="shared" si="36"/>
        <v>701182.05785280175</v>
      </c>
      <c r="CW26" s="57" t="s">
        <v>111</v>
      </c>
      <c r="CX26" s="43" t="s">
        <v>291</v>
      </c>
      <c r="CY26" s="86">
        <v>259168.5</v>
      </c>
      <c r="CZ26" s="86">
        <v>501611</v>
      </c>
      <c r="DA26" s="86">
        <v>2384.35</v>
      </c>
      <c r="DB26" s="87">
        <v>15</v>
      </c>
      <c r="DC26" s="87">
        <v>15</v>
      </c>
      <c r="DD26" s="57" t="s">
        <v>886</v>
      </c>
      <c r="DE26" s="57" t="s">
        <v>334</v>
      </c>
      <c r="DF26" s="86">
        <v>2384.35</v>
      </c>
      <c r="DG26" s="86"/>
      <c r="DH26" s="86">
        <v>115.65</v>
      </c>
      <c r="DI26" s="87">
        <v>15</v>
      </c>
      <c r="DJ26" s="88">
        <v>15</v>
      </c>
      <c r="DK26" s="86">
        <v>2500</v>
      </c>
      <c r="DL26" s="89" t="str">
        <f t="shared" si="53"/>
        <v>Children's Education</v>
      </c>
      <c r="DM26" s="90">
        <v>501611</v>
      </c>
      <c r="DN26" s="90">
        <f>DM26/CV26*100</f>
        <v>71.537911499912127</v>
      </c>
      <c r="DO26" s="89" t="str">
        <f t="shared" si="54"/>
        <v>General Savings</v>
      </c>
      <c r="DP26" s="90">
        <v>0</v>
      </c>
      <c r="DQ26" s="90">
        <v>0</v>
      </c>
      <c r="DR26" s="89" t="str">
        <f t="shared" si="55"/>
        <v>Retirement</v>
      </c>
      <c r="DS26" s="90">
        <v>0</v>
      </c>
      <c r="DT26" s="90">
        <v>0</v>
      </c>
      <c r="DU26" s="113"/>
      <c r="DV26" s="114"/>
      <c r="DW26" s="106"/>
      <c r="DX26" s="106"/>
      <c r="DY26" s="106"/>
      <c r="DZ26" s="82"/>
      <c r="EA26" s="82"/>
      <c r="EB26" s="96"/>
      <c r="EC26" s="95"/>
      <c r="ED26" s="95"/>
      <c r="EE26" s="96"/>
      <c r="EF26" s="96"/>
      <c r="EG26" s="95"/>
      <c r="EH26" s="96"/>
      <c r="EI26" s="96"/>
      <c r="EJ26" s="96"/>
      <c r="EK26" s="55"/>
      <c r="EL26" s="114"/>
      <c r="EM26" s="106"/>
      <c r="EN26" s="106"/>
      <c r="EO26" s="106"/>
      <c r="EP26" s="82"/>
      <c r="EQ26" s="84"/>
      <c r="ER26" s="96"/>
      <c r="ES26" s="96"/>
      <c r="ET26" s="96"/>
      <c r="EU26" s="96"/>
      <c r="EV26" s="96"/>
      <c r="EW26" s="95"/>
      <c r="EX26" s="96"/>
      <c r="EY26" s="96"/>
      <c r="EZ26" s="96"/>
    </row>
    <row r="27" spans="1:156" ht="24">
      <c r="A27" s="99" t="s">
        <v>382</v>
      </c>
      <c r="C27" s="69">
        <v>27</v>
      </c>
      <c r="D27" s="69" t="s">
        <v>117</v>
      </c>
      <c r="E27" s="70">
        <v>32690</v>
      </c>
      <c r="F27" s="71">
        <v>1</v>
      </c>
      <c r="G27" s="71"/>
      <c r="H27" s="71"/>
      <c r="I27" s="72"/>
      <c r="J27" s="69" t="s">
        <v>106</v>
      </c>
      <c r="K27" s="69"/>
      <c r="L27" s="69"/>
      <c r="M27" s="69"/>
      <c r="N27" s="69">
        <v>2</v>
      </c>
      <c r="O27" s="69"/>
      <c r="P27" s="69"/>
      <c r="Q27" s="69">
        <v>1</v>
      </c>
      <c r="R27" s="69"/>
      <c r="S27" s="73" t="str">
        <f t="shared" si="23"/>
        <v>x</v>
      </c>
      <c r="T27" s="73" t="str">
        <f t="shared" si="41"/>
        <v>x</v>
      </c>
      <c r="U27" s="73" t="str">
        <f t="shared" si="38"/>
        <v>x</v>
      </c>
      <c r="V27" s="74" t="str">
        <f>IF(AND(G27=0,H27=0,I27=0),"x","Value?")</f>
        <v>x</v>
      </c>
      <c r="W27" s="75">
        <v>50000</v>
      </c>
      <c r="X27" s="75">
        <v>10</v>
      </c>
      <c r="Y27" s="75" t="str">
        <f t="shared" ref="Y27:Y28" si="101">IF(P27=0,"x","Value?")</f>
        <v>x</v>
      </c>
      <c r="Z27" s="75" t="str">
        <f t="shared" ref="Z27:Z28" si="102">IF(P27=0,"x","Value?")</f>
        <v>x</v>
      </c>
      <c r="AA27" s="75" t="str">
        <f t="shared" ref="AA27:AA28" si="103">IF(R27=0,"x","Value?")</f>
        <v>x</v>
      </c>
      <c r="AB27" s="75" t="str">
        <f t="shared" ref="AB27:AB28" si="104">IF(R27=0,"x","Value?")</f>
        <v>x</v>
      </c>
      <c r="AC27" s="76"/>
      <c r="AD27" s="69"/>
      <c r="AE27" s="69"/>
      <c r="AF27" s="69"/>
      <c r="AG27" s="69"/>
      <c r="AH27" s="69"/>
      <c r="AI27" s="69">
        <v>10000</v>
      </c>
      <c r="AJ27" s="69"/>
      <c r="AK27" s="69"/>
      <c r="AL27" s="69"/>
      <c r="AM27" s="69"/>
      <c r="AN27" s="69"/>
      <c r="AO27" s="69"/>
      <c r="AP27" s="69" t="s">
        <v>107</v>
      </c>
      <c r="AQ27" s="69"/>
      <c r="AR27" s="69" t="s">
        <v>108</v>
      </c>
      <c r="AS27" s="75">
        <v>5000</v>
      </c>
      <c r="AT27" s="75">
        <v>500</v>
      </c>
      <c r="AU27" s="75">
        <v>1000000</v>
      </c>
      <c r="AV27" s="75">
        <v>0</v>
      </c>
      <c r="AW27" s="69" t="s">
        <v>109</v>
      </c>
      <c r="AX27" s="69">
        <v>287</v>
      </c>
      <c r="AY27" s="69">
        <v>20</v>
      </c>
      <c r="AZ27" s="69">
        <v>99</v>
      </c>
      <c r="BA27" s="77">
        <f t="shared" ca="1" si="69"/>
        <v>29</v>
      </c>
      <c r="BB27" s="77">
        <f t="shared" si="51"/>
        <v>1000000</v>
      </c>
      <c r="BC27" s="77">
        <f t="shared" si="70"/>
        <v>4500</v>
      </c>
      <c r="BD27" s="78">
        <f t="shared" si="71"/>
        <v>2250</v>
      </c>
      <c r="BE27" s="79"/>
      <c r="BF27" s="80"/>
      <c r="BG27" s="79"/>
      <c r="BH27" s="79"/>
      <c r="BI27" s="79"/>
      <c r="BJ27" s="79"/>
      <c r="BK27" s="79" t="s">
        <v>107</v>
      </c>
      <c r="BL27" s="79"/>
      <c r="BM27" s="79"/>
      <c r="BN27" s="79" t="s">
        <v>107</v>
      </c>
      <c r="BO27" s="81" t="str">
        <f t="shared" ref="BO27:BX29" si="105">IF(BE27="Y","Select?","")</f>
        <v/>
      </c>
      <c r="BP27" s="81" t="str">
        <f t="shared" si="105"/>
        <v/>
      </c>
      <c r="BQ27" s="81" t="str">
        <f t="shared" si="105"/>
        <v/>
      </c>
      <c r="BR27" s="81" t="str">
        <f t="shared" si="105"/>
        <v/>
      </c>
      <c r="BS27" s="81" t="str">
        <f t="shared" si="105"/>
        <v/>
      </c>
      <c r="BT27" s="81" t="str">
        <f>IF(BJ27="Y","Select?","")</f>
        <v/>
      </c>
      <c r="BU27" s="81" t="s">
        <v>107</v>
      </c>
      <c r="BV27" s="81" t="str">
        <f t="shared" ref="BV27:BX28" si="106">IF(BL27="Y","Select?","")</f>
        <v/>
      </c>
      <c r="BW27" s="81" t="str">
        <f t="shared" si="106"/>
        <v/>
      </c>
      <c r="BX27" s="81"/>
      <c r="BY27" s="82" t="str">
        <f t="shared" si="72"/>
        <v>NA</v>
      </c>
      <c r="BZ27" s="82" t="str">
        <f t="shared" si="73"/>
        <v>NA</v>
      </c>
      <c r="CA27" s="82" t="str">
        <f>IFERROR(IF(BY27-BZ27&lt;=0,"No Need",BY27-BZ27),BY27)</f>
        <v>NA</v>
      </c>
      <c r="CB27" s="82" t="str">
        <f t="shared" si="75"/>
        <v>NA</v>
      </c>
      <c r="CC27" s="82" t="str">
        <f t="shared" si="76"/>
        <v>NA</v>
      </c>
      <c r="CD27" s="82" t="str">
        <f>IFERROR(IF(CB27-CC27&lt;=0,"No Need",CB27-CC27),CB27)</f>
        <v>NA</v>
      </c>
      <c r="CE27" s="82" t="str">
        <f t="shared" si="78"/>
        <v>NA</v>
      </c>
      <c r="CF27" s="82" t="str">
        <f t="shared" si="79"/>
        <v>NA</v>
      </c>
      <c r="CG27" s="82" t="str">
        <f>IFERROR(IF(CE27-CF27&lt;=0,"No Need",CE27-CF27),CE27)</f>
        <v>NA</v>
      </c>
      <c r="CH27" s="82">
        <f t="shared" si="81"/>
        <v>131399.54759196163</v>
      </c>
      <c r="CI27" s="82" t="str">
        <f t="shared" si="82"/>
        <v>NA</v>
      </c>
      <c r="CJ27" s="82">
        <f>IFERROR(IF(CH27-CI27&lt;=0,"No Need",CH27-CI27),CH27)</f>
        <v>131399.54759196163</v>
      </c>
      <c r="CK27" s="82" t="str">
        <f t="shared" si="84"/>
        <v>NA</v>
      </c>
      <c r="CL27" s="82" t="str">
        <f t="shared" si="85"/>
        <v>NA</v>
      </c>
      <c r="CM27" s="82" t="str">
        <f>IFERROR(IF(CK27-CL27&lt;=0,"No Need",CK27-CL27),CK27)</f>
        <v>NA</v>
      </c>
      <c r="CN27" s="82">
        <f t="shared" si="87"/>
        <v>62643.670692188854</v>
      </c>
      <c r="CO27" s="82">
        <f t="shared" si="88"/>
        <v>10000</v>
      </c>
      <c r="CP27" s="82">
        <f>IFERROR(IF(CN27-CO27&lt;=0,"No Need",CN27-CO27),CN27)</f>
        <v>52643.670692188854</v>
      </c>
      <c r="CQ27" s="82" t="str">
        <f t="shared" si="90"/>
        <v>NA</v>
      </c>
      <c r="CR27" s="82" t="str">
        <f t="shared" si="91"/>
        <v>NA</v>
      </c>
      <c r="CS27" s="82" t="str">
        <f>IFERROR(IF(CQ27-CR27&lt;=0,"No Need",CQ27-CR27),CQ27)</f>
        <v>NA</v>
      </c>
      <c r="CT27" s="82" t="str">
        <f t="shared" si="93"/>
        <v>NA</v>
      </c>
      <c r="CU27" s="83" t="str">
        <f t="shared" si="94"/>
        <v>NA</v>
      </c>
      <c r="CV27" s="82" t="str">
        <f>IFERROR(IF(CT27-CU27&lt;=0,"No Need",CT27-CU27),CT27)</f>
        <v>NA</v>
      </c>
      <c r="CW27" s="47" t="s">
        <v>110</v>
      </c>
      <c r="CX27" s="47" t="s">
        <v>286</v>
      </c>
      <c r="CY27" s="101">
        <v>28931.45</v>
      </c>
      <c r="CZ27" s="101">
        <v>36869</v>
      </c>
      <c r="DA27" s="101">
        <v>287</v>
      </c>
      <c r="DB27" s="150">
        <v>10</v>
      </c>
      <c r="DC27" s="150">
        <v>10</v>
      </c>
      <c r="DD27" s="83"/>
      <c r="DE27" s="83"/>
      <c r="DF27" s="83"/>
      <c r="DG27" s="83"/>
      <c r="DH27" s="83"/>
      <c r="DI27" s="83"/>
      <c r="DJ27" s="103"/>
      <c r="DK27" s="86">
        <f t="shared" si="37"/>
        <v>287</v>
      </c>
      <c r="DL27" s="89" t="str">
        <f t="shared" si="53"/>
        <v>General Savings</v>
      </c>
      <c r="DM27" s="90">
        <v>36869</v>
      </c>
      <c r="DN27" s="90">
        <f>DM27/CP27*100</f>
        <v>70.035009936095776</v>
      </c>
      <c r="DO27" s="89" t="str">
        <f t="shared" si="54"/>
        <v>Early CI</v>
      </c>
      <c r="DP27" s="90">
        <v>0</v>
      </c>
      <c r="DQ27" s="90">
        <v>0</v>
      </c>
      <c r="DR27" s="89" t="str">
        <f t="shared" si="55"/>
        <v/>
      </c>
      <c r="DS27" s="90"/>
      <c r="DT27" s="90"/>
      <c r="DU27" s="110"/>
      <c r="DV27" s="83"/>
      <c r="DW27" s="83"/>
      <c r="DX27" s="83"/>
      <c r="DY27" s="83"/>
      <c r="DZ27" s="83"/>
      <c r="EA27" s="83"/>
      <c r="EB27" s="96"/>
      <c r="EC27" s="95"/>
      <c r="ED27" s="95"/>
      <c r="EE27" s="96"/>
      <c r="EF27" s="96"/>
      <c r="EG27" s="96"/>
      <c r="EH27" s="96" t="s">
        <v>130</v>
      </c>
      <c r="EI27" s="96"/>
      <c r="EJ27" s="96"/>
      <c r="EK27" s="83"/>
      <c r="EL27" s="83"/>
      <c r="EM27" s="83"/>
      <c r="EN27" s="83"/>
      <c r="EO27" s="83"/>
      <c r="EP27" s="83"/>
      <c r="EQ27" s="103"/>
      <c r="ER27" s="96"/>
      <c r="ES27" s="96"/>
      <c r="ET27" s="96"/>
      <c r="EU27" s="96"/>
      <c r="EV27" s="96"/>
      <c r="EW27" s="96"/>
      <c r="EX27" s="96" t="s">
        <v>130</v>
      </c>
      <c r="EY27" s="96"/>
      <c r="EZ27" s="104"/>
    </row>
    <row r="28" spans="1:156" ht="24">
      <c r="A28" s="68" t="s">
        <v>517</v>
      </c>
      <c r="C28" s="69">
        <v>28</v>
      </c>
      <c r="D28" s="69" t="s">
        <v>117</v>
      </c>
      <c r="E28" s="70">
        <v>27546</v>
      </c>
      <c r="F28" s="71"/>
      <c r="G28" s="71">
        <v>1</v>
      </c>
      <c r="H28" s="71"/>
      <c r="I28" s="72"/>
      <c r="J28" s="69" t="s">
        <v>107</v>
      </c>
      <c r="K28" s="69"/>
      <c r="L28" s="69">
        <v>1</v>
      </c>
      <c r="M28" s="69">
        <v>2</v>
      </c>
      <c r="N28" s="69"/>
      <c r="O28" s="69">
        <v>3</v>
      </c>
      <c r="P28" s="69"/>
      <c r="Q28" s="69"/>
      <c r="R28" s="69"/>
      <c r="S28" s="73">
        <v>1000</v>
      </c>
      <c r="T28" s="73" t="str">
        <f t="shared" si="41"/>
        <v>x</v>
      </c>
      <c r="U28" s="73" t="str">
        <f t="shared" si="38"/>
        <v>x</v>
      </c>
      <c r="V28" s="74">
        <v>20</v>
      </c>
      <c r="W28" s="75" t="str">
        <f>IF(Q28=0,"x","Value?")</f>
        <v>x</v>
      </c>
      <c r="X28" s="75" t="str">
        <f>IF(Q28=0,"x","Value?")</f>
        <v>x</v>
      </c>
      <c r="Y28" s="75" t="str">
        <f t="shared" si="101"/>
        <v>x</v>
      </c>
      <c r="Z28" s="75" t="str">
        <f t="shared" si="102"/>
        <v>x</v>
      </c>
      <c r="AA28" s="75" t="str">
        <f t="shared" si="103"/>
        <v>x</v>
      </c>
      <c r="AB28" s="75" t="str">
        <f t="shared" si="104"/>
        <v>x</v>
      </c>
      <c r="AC28" s="76"/>
      <c r="AD28" s="69">
        <v>50000</v>
      </c>
      <c r="AE28" s="69"/>
      <c r="AF28" s="69"/>
      <c r="AG28" s="69"/>
      <c r="AH28" s="69"/>
      <c r="AI28" s="69"/>
      <c r="AJ28" s="69"/>
      <c r="AK28" s="69"/>
      <c r="AL28" s="69"/>
      <c r="AM28" s="69"/>
      <c r="AN28" s="69"/>
      <c r="AO28" s="69"/>
      <c r="AP28" s="69" t="s">
        <v>107</v>
      </c>
      <c r="AQ28" s="69"/>
      <c r="AR28" s="69" t="s">
        <v>108</v>
      </c>
      <c r="AS28" s="75">
        <v>6000</v>
      </c>
      <c r="AT28" s="75">
        <v>2000</v>
      </c>
      <c r="AU28" s="75">
        <v>1000000</v>
      </c>
      <c r="AV28" s="75">
        <v>0</v>
      </c>
      <c r="AW28" s="69" t="s">
        <v>109</v>
      </c>
      <c r="AX28" s="69">
        <v>540</v>
      </c>
      <c r="AY28" s="69">
        <v>45</v>
      </c>
      <c r="AZ28" s="69"/>
      <c r="BA28" s="77">
        <f t="shared" ca="1" si="69"/>
        <v>43</v>
      </c>
      <c r="BB28" s="77">
        <f t="shared" si="51"/>
        <v>1000000</v>
      </c>
      <c r="BC28" s="77">
        <f t="shared" si="70"/>
        <v>4000</v>
      </c>
      <c r="BD28" s="78">
        <f t="shared" si="71"/>
        <v>2000</v>
      </c>
      <c r="BE28" s="79" t="s">
        <v>107</v>
      </c>
      <c r="BF28" s="80" t="s">
        <v>107</v>
      </c>
      <c r="BG28" s="79" t="s">
        <v>107</v>
      </c>
      <c r="BH28" s="79" t="s">
        <v>107</v>
      </c>
      <c r="BI28" s="79"/>
      <c r="BJ28" s="79"/>
      <c r="BK28" s="79"/>
      <c r="BL28" s="79"/>
      <c r="BM28" s="79"/>
      <c r="BN28" s="79"/>
      <c r="BO28" s="81"/>
      <c r="BP28" s="81"/>
      <c r="BQ28" s="81"/>
      <c r="BR28" s="81"/>
      <c r="BS28" s="81" t="str">
        <f t="shared" si="105"/>
        <v/>
      </c>
      <c r="BT28" s="81" t="str">
        <f>IF(BJ28="Y","Select?","")</f>
        <v/>
      </c>
      <c r="BU28" s="81" t="str">
        <f>IF(BK28="Y","Select?","")</f>
        <v/>
      </c>
      <c r="BV28" s="81" t="str">
        <f t="shared" si="106"/>
        <v/>
      </c>
      <c r="BW28" s="81" t="str">
        <f t="shared" si="106"/>
        <v/>
      </c>
      <c r="BX28" s="81" t="str">
        <f t="shared" si="106"/>
        <v/>
      </c>
      <c r="BY28" s="82" t="str">
        <f t="shared" si="72"/>
        <v>NA</v>
      </c>
      <c r="BZ28" s="82" t="str">
        <f t="shared" si="73"/>
        <v>NA</v>
      </c>
      <c r="CA28" s="82" t="str">
        <f>IFERROR(IF(BY28-BZ28&lt;=0,"No Need",BY28-BZ28),BY28)</f>
        <v>NA</v>
      </c>
      <c r="CB28" s="82">
        <f t="shared" ca="1" si="75"/>
        <v>662842.75478723086</v>
      </c>
      <c r="CC28" s="82">
        <f t="shared" si="76"/>
        <v>50000</v>
      </c>
      <c r="CD28" s="82">
        <f ca="1">IFERROR(IF(CB28-CC28&lt;=0,"No Need",CB28-CC28),CB28)</f>
        <v>612842.75478723086</v>
      </c>
      <c r="CE28" s="82">
        <f t="shared" si="78"/>
        <v>225598.19036784652</v>
      </c>
      <c r="CF28" s="82" t="str">
        <f t="shared" si="79"/>
        <v>NA</v>
      </c>
      <c r="CG28" s="82">
        <f>IFERROR(IF(CE28-CF28&lt;=0,"No Need",CE28-CF28),CE28)</f>
        <v>225598.19036784652</v>
      </c>
      <c r="CH28" s="82" t="str">
        <f t="shared" si="81"/>
        <v>NA</v>
      </c>
      <c r="CI28" s="82" t="str">
        <f t="shared" si="82"/>
        <v>NA</v>
      </c>
      <c r="CJ28" s="82" t="str">
        <f>IFERROR(IF(CH28-CI28&lt;=0,"No Need",CH28-CI28),CH28)</f>
        <v>NA</v>
      </c>
      <c r="CK28" s="82">
        <f t="shared" si="84"/>
        <v>225598.19036784652</v>
      </c>
      <c r="CL28" s="82" t="str">
        <f t="shared" si="85"/>
        <v>NA</v>
      </c>
      <c r="CM28" s="82">
        <f>IFERROR(IF(CK28-CL28&lt;=0,"No Need",CK28-CL28),CK28)</f>
        <v>225598.19036784652</v>
      </c>
      <c r="CN28" s="82" t="str">
        <f t="shared" si="87"/>
        <v>NA</v>
      </c>
      <c r="CO28" s="82" t="str">
        <f t="shared" si="88"/>
        <v>NA</v>
      </c>
      <c r="CP28" s="82" t="str">
        <f>IFERROR(IF(CN28-CO28&lt;=0,"No Need",CN28-CO28),CN28)</f>
        <v>NA</v>
      </c>
      <c r="CQ28" s="82" t="str">
        <f t="shared" si="90"/>
        <v>NA</v>
      </c>
      <c r="CR28" s="82" t="str">
        <f t="shared" si="91"/>
        <v>NA</v>
      </c>
      <c r="CS28" s="82" t="str">
        <f>IFERROR(IF(CQ28-CR28&lt;=0,"No Need",CQ28-CR28),CQ28)</f>
        <v>NA</v>
      </c>
      <c r="CT28" s="82" t="str">
        <f t="shared" si="93"/>
        <v>NA</v>
      </c>
      <c r="CU28" s="83" t="str">
        <f t="shared" si="94"/>
        <v>NA</v>
      </c>
      <c r="CV28" s="82" t="str">
        <f>IFERROR(IF(CT28-CU28&lt;=0,"No Need",CT28-CU28),CT28)</f>
        <v>NA</v>
      </c>
      <c r="CW28" s="57" t="s">
        <v>137</v>
      </c>
      <c r="CX28" s="57" t="s">
        <v>330</v>
      </c>
      <c r="CY28" s="101">
        <v>126463.7</v>
      </c>
      <c r="CZ28" s="86"/>
      <c r="DA28" s="101">
        <v>540</v>
      </c>
      <c r="DB28" s="87">
        <v>41</v>
      </c>
      <c r="DC28" s="56" t="s">
        <v>140</v>
      </c>
      <c r="DD28" s="82"/>
      <c r="DE28" s="82"/>
      <c r="DF28" s="82"/>
      <c r="DG28" s="82"/>
      <c r="DH28" s="82"/>
      <c r="DI28" s="82"/>
      <c r="DJ28" s="84"/>
      <c r="DK28" s="86">
        <f t="shared" si="37"/>
        <v>540</v>
      </c>
      <c r="DL28" s="89" t="str">
        <f t="shared" si="53"/>
        <v>TPD</v>
      </c>
      <c r="DM28" s="90">
        <f>CY28*3.5</f>
        <v>442622.95</v>
      </c>
      <c r="DN28" s="90">
        <f ca="1">DM28/CD28*100</f>
        <v>72.224554592910479</v>
      </c>
      <c r="DO28" s="89" t="str">
        <f t="shared" si="54"/>
        <v>Late CI</v>
      </c>
      <c r="DP28" s="90">
        <f>CY28*3.5</f>
        <v>442622.95</v>
      </c>
      <c r="DQ28" s="90">
        <f>DP28/CG28*100</f>
        <v>196.19968993469595</v>
      </c>
      <c r="DR28" s="89" t="str">
        <f t="shared" si="55"/>
        <v>Cancer</v>
      </c>
      <c r="DS28" s="90">
        <f>CY28*3.5</f>
        <v>442622.95</v>
      </c>
      <c r="DT28" s="90">
        <f>DS28/CM28*100</f>
        <v>196.19968993469595</v>
      </c>
      <c r="DU28" s="43" t="s">
        <v>115</v>
      </c>
      <c r="DV28" s="47" t="s">
        <v>333</v>
      </c>
      <c r="DW28" s="101">
        <v>499999</v>
      </c>
      <c r="DX28" s="86"/>
      <c r="DY28" s="126">
        <v>511.35</v>
      </c>
      <c r="DZ28" s="87">
        <v>35</v>
      </c>
      <c r="EA28" s="87">
        <v>35</v>
      </c>
      <c r="EB28" s="96" t="s">
        <v>26</v>
      </c>
      <c r="EC28" s="95">
        <v>499999</v>
      </c>
      <c r="ED28" s="95">
        <f ca="1">EC28/CD28*100</f>
        <v>81.586833832047432</v>
      </c>
      <c r="EE28" s="96" t="s">
        <v>27</v>
      </c>
      <c r="EF28" s="96">
        <v>0</v>
      </c>
      <c r="EG28" s="96">
        <v>0</v>
      </c>
      <c r="EH28" s="96" t="s">
        <v>29</v>
      </c>
      <c r="EI28" s="96">
        <v>0</v>
      </c>
      <c r="EJ28" s="96">
        <v>0</v>
      </c>
      <c r="EK28" s="82"/>
      <c r="EL28" s="82"/>
      <c r="EM28" s="82"/>
      <c r="EN28" s="82"/>
      <c r="EO28" s="82"/>
      <c r="EP28" s="82"/>
      <c r="EQ28" s="84"/>
      <c r="ER28" s="96"/>
      <c r="ES28" s="96"/>
      <c r="ET28" s="96"/>
      <c r="EU28" s="96"/>
      <c r="EV28" s="96"/>
      <c r="EW28" s="96"/>
      <c r="EX28" s="96"/>
      <c r="EY28" s="96"/>
      <c r="EZ28" s="104"/>
    </row>
    <row r="29" spans="1:156" ht="36">
      <c r="A29" s="99" t="s">
        <v>518</v>
      </c>
      <c r="C29" s="69">
        <v>29</v>
      </c>
      <c r="D29" s="69" t="s">
        <v>105</v>
      </c>
      <c r="E29" s="70">
        <v>29342</v>
      </c>
      <c r="F29" s="71"/>
      <c r="G29" s="71"/>
      <c r="H29" s="71"/>
      <c r="I29" s="72">
        <v>1</v>
      </c>
      <c r="J29" s="69" t="s">
        <v>107</v>
      </c>
      <c r="K29" s="69">
        <v>1</v>
      </c>
      <c r="L29" s="69">
        <v>2</v>
      </c>
      <c r="M29" s="69">
        <v>3</v>
      </c>
      <c r="N29" s="69"/>
      <c r="O29" s="69"/>
      <c r="P29" s="69"/>
      <c r="Q29" s="69"/>
      <c r="R29" s="69"/>
      <c r="S29" s="73" t="str">
        <f t="shared" ref="S29" si="107">IF(OR(K29=0,G29=0),"x","Value?")</f>
        <v>x</v>
      </c>
      <c r="T29" s="73" t="str">
        <f t="shared" si="41"/>
        <v>x</v>
      </c>
      <c r="U29" s="73">
        <v>2000</v>
      </c>
      <c r="V29" s="74">
        <v>20</v>
      </c>
      <c r="W29" s="75" t="str">
        <f t="shared" ref="W29" si="108">IF(Q29=0,"x","Value?")</f>
        <v>x</v>
      </c>
      <c r="X29" s="75" t="str">
        <f t="shared" ref="X29" si="109">IF(Q29=0,"x","Value?")</f>
        <v>x</v>
      </c>
      <c r="Y29" s="75" t="str">
        <f t="shared" si="25"/>
        <v>x</v>
      </c>
      <c r="Z29" s="75" t="str">
        <f t="shared" si="26"/>
        <v>x</v>
      </c>
      <c r="AA29" s="75" t="str">
        <f t="shared" si="27"/>
        <v>x</v>
      </c>
      <c r="AB29" s="75" t="str">
        <f t="shared" si="28"/>
        <v>x</v>
      </c>
      <c r="AC29" s="76"/>
      <c r="AD29" s="69"/>
      <c r="AE29" s="69"/>
      <c r="AF29" s="69"/>
      <c r="AG29" s="69"/>
      <c r="AH29" s="69"/>
      <c r="AI29" s="69"/>
      <c r="AJ29" s="69"/>
      <c r="AK29" s="69"/>
      <c r="AL29" s="69"/>
      <c r="AM29" s="69"/>
      <c r="AN29" s="69"/>
      <c r="AO29" s="69"/>
      <c r="AP29" s="69" t="s">
        <v>107</v>
      </c>
      <c r="AQ29" s="69"/>
      <c r="AR29" s="69" t="s">
        <v>108</v>
      </c>
      <c r="AS29" s="75">
        <v>4000</v>
      </c>
      <c r="AT29" s="75">
        <v>1000</v>
      </c>
      <c r="AU29" s="75">
        <v>1000000</v>
      </c>
      <c r="AV29" s="75">
        <v>0</v>
      </c>
      <c r="AW29" s="69" t="s">
        <v>109</v>
      </c>
      <c r="AX29" s="69">
        <v>600</v>
      </c>
      <c r="AY29" s="81">
        <v>46</v>
      </c>
      <c r="AZ29" s="69"/>
      <c r="BA29" s="77">
        <f t="shared" ca="1" si="69"/>
        <v>38</v>
      </c>
      <c r="BB29" s="77">
        <f t="shared" si="51"/>
        <v>1000000</v>
      </c>
      <c r="BC29" s="77">
        <f t="shared" si="70"/>
        <v>3000</v>
      </c>
      <c r="BD29" s="78">
        <f t="shared" si="71"/>
        <v>1500</v>
      </c>
      <c r="BE29" s="79" t="s">
        <v>107</v>
      </c>
      <c r="BF29" s="80" t="s">
        <v>107</v>
      </c>
      <c r="BG29" s="79" t="s">
        <v>107</v>
      </c>
      <c r="BH29" s="79" t="s">
        <v>107</v>
      </c>
      <c r="BI29" s="79"/>
      <c r="BJ29" s="79"/>
      <c r="BK29" s="79"/>
      <c r="BL29" s="79"/>
      <c r="BM29" s="79"/>
      <c r="BN29" s="79"/>
      <c r="BO29" s="81"/>
      <c r="BP29" s="81" t="s">
        <v>107</v>
      </c>
      <c r="BQ29" s="81"/>
      <c r="BR29" s="81"/>
      <c r="BS29" s="81" t="str">
        <f t="shared" si="105"/>
        <v/>
      </c>
      <c r="BT29" s="81" t="str">
        <f t="shared" si="105"/>
        <v/>
      </c>
      <c r="BU29" s="81"/>
      <c r="BV29" s="81" t="str">
        <f t="shared" si="105"/>
        <v/>
      </c>
      <c r="BW29" s="81" t="str">
        <f t="shared" si="105"/>
        <v/>
      </c>
      <c r="BX29" s="81" t="str">
        <f t="shared" si="105"/>
        <v/>
      </c>
      <c r="BY29" s="82">
        <f t="shared" si="72"/>
        <v>609675.56959637953</v>
      </c>
      <c r="BZ29" s="82" t="str">
        <f t="shared" si="73"/>
        <v>NA</v>
      </c>
      <c r="CA29" s="82">
        <f t="shared" ref="CA29" si="110">IFERROR(IF(BY29-BZ29&lt;=0,"No Need",BY29-BZ29),BY29)</f>
        <v>609675.56959637953</v>
      </c>
      <c r="CB29" s="82">
        <f t="shared" ca="1" si="75"/>
        <v>477799.18752243026</v>
      </c>
      <c r="CC29" s="82" t="str">
        <f t="shared" si="76"/>
        <v>NA</v>
      </c>
      <c r="CD29" s="82">
        <f t="shared" ref="CD29" ca="1" si="111">IFERROR(IF(CB29-CC29&lt;=0,"No Need",CB29-CC29),CB29)</f>
        <v>477799.18752243026</v>
      </c>
      <c r="CE29" s="82">
        <f t="shared" si="78"/>
        <v>162799.09518392326</v>
      </c>
      <c r="CF29" s="82" t="str">
        <f t="shared" si="79"/>
        <v>NA</v>
      </c>
      <c r="CG29" s="82">
        <f t="shared" ref="CG29" si="112">IFERROR(IF(CE29-CF29&lt;=0,"No Need",CE29-CF29),CE29)</f>
        <v>162799.09518392326</v>
      </c>
      <c r="CH29" s="82" t="str">
        <f t="shared" si="81"/>
        <v>NA</v>
      </c>
      <c r="CI29" s="82" t="str">
        <f t="shared" si="82"/>
        <v>NA</v>
      </c>
      <c r="CJ29" s="82" t="str">
        <f t="shared" ref="CJ29" si="113">IFERROR(IF(CH29-CI29&lt;=0,"No Need",CH29-CI29),CH29)</f>
        <v>NA</v>
      </c>
      <c r="CK29" s="82" t="str">
        <f t="shared" si="84"/>
        <v>NA</v>
      </c>
      <c r="CL29" s="82" t="str">
        <f t="shared" si="85"/>
        <v>NA</v>
      </c>
      <c r="CM29" s="82" t="str">
        <f t="shared" ref="CM29" si="114">IFERROR(IF(CK29-CL29&lt;=0,"No Need",CK29-CL29),CK29)</f>
        <v>NA</v>
      </c>
      <c r="CN29" s="82" t="str">
        <f t="shared" si="87"/>
        <v>NA</v>
      </c>
      <c r="CO29" s="82" t="str">
        <f t="shared" si="88"/>
        <v>NA</v>
      </c>
      <c r="CP29" s="82" t="str">
        <f t="shared" ref="CP29" si="115">IFERROR(IF(CN29-CO29&lt;=0,"No Need",CN29-CO29),CN29)</f>
        <v>NA</v>
      </c>
      <c r="CQ29" s="82" t="str">
        <f t="shared" si="90"/>
        <v>NA</v>
      </c>
      <c r="CR29" s="82" t="str">
        <f t="shared" si="91"/>
        <v>NA</v>
      </c>
      <c r="CS29" s="82" t="str">
        <f t="shared" ref="CS29" si="116">IFERROR(IF(CQ29-CR29&lt;=0,"No Need",CQ29-CR29),CQ29)</f>
        <v>NA</v>
      </c>
      <c r="CT29" s="82" t="str">
        <f t="shared" si="93"/>
        <v>NA</v>
      </c>
      <c r="CU29" s="83" t="str">
        <f t="shared" si="94"/>
        <v>NA</v>
      </c>
      <c r="CV29" s="84" t="str">
        <f t="shared" ref="CV29" si="117">IFERROR(IF(CT29-CU29&lt;=0,"No Need",CT29-CU29),CT29)</f>
        <v>NA</v>
      </c>
      <c r="CW29" s="57" t="s">
        <v>137</v>
      </c>
      <c r="CX29" s="43" t="s">
        <v>330</v>
      </c>
      <c r="CY29" s="101">
        <v>174193</v>
      </c>
      <c r="CZ29" s="86"/>
      <c r="DA29" s="101">
        <v>526.04999999999995</v>
      </c>
      <c r="DB29" s="87">
        <v>46</v>
      </c>
      <c r="DC29" s="87" t="s">
        <v>140</v>
      </c>
      <c r="DD29" s="115" t="s">
        <v>133</v>
      </c>
      <c r="DE29" s="115" t="s">
        <v>403</v>
      </c>
      <c r="DF29" s="101">
        <v>526.04999999999995</v>
      </c>
      <c r="DG29" s="86"/>
      <c r="DH29" s="101">
        <v>28.5</v>
      </c>
      <c r="DI29" s="87">
        <v>46</v>
      </c>
      <c r="DJ29" s="88">
        <v>46</v>
      </c>
      <c r="DK29" s="86">
        <f t="shared" si="37"/>
        <v>554.54999999999995</v>
      </c>
      <c r="DL29" s="89" t="str">
        <f t="shared" si="53"/>
        <v>Death</v>
      </c>
      <c r="DM29" s="90">
        <f>CY29*3.5</f>
        <v>609675.5</v>
      </c>
      <c r="DN29" s="90">
        <f>DM29/CA29*100</f>
        <v>99.999988584686179</v>
      </c>
      <c r="DO29" s="89" t="str">
        <f t="shared" si="54"/>
        <v>TPD</v>
      </c>
      <c r="DP29" s="90">
        <f>CY29*3.5</f>
        <v>609675.5</v>
      </c>
      <c r="DQ29" s="90">
        <f ca="1">DP29/CD29*100</f>
        <v>127.60078206942929</v>
      </c>
      <c r="DR29" s="89" t="str">
        <f t="shared" si="55"/>
        <v>Late CI</v>
      </c>
      <c r="DS29" s="90">
        <f>CY29*3.5</f>
        <v>609675.5</v>
      </c>
      <c r="DT29" s="90">
        <f>DS29/CG29*100</f>
        <v>374.49563175471917</v>
      </c>
      <c r="DU29" s="43" t="s">
        <v>127</v>
      </c>
      <c r="DV29" s="47" t="s">
        <v>333</v>
      </c>
      <c r="DW29" s="86">
        <v>499999</v>
      </c>
      <c r="DX29" s="86"/>
      <c r="DY29" s="86">
        <v>232.65</v>
      </c>
      <c r="DZ29" s="87">
        <v>36</v>
      </c>
      <c r="EA29" s="87">
        <v>36</v>
      </c>
      <c r="EB29" s="96" t="s">
        <v>25</v>
      </c>
      <c r="EC29" s="95">
        <v>499999</v>
      </c>
      <c r="ED29" s="95">
        <f>EC29/CA29*100</f>
        <v>82.010666809400263</v>
      </c>
      <c r="EE29" s="96" t="s">
        <v>26</v>
      </c>
      <c r="EF29" s="96">
        <v>499999</v>
      </c>
      <c r="EG29" s="95">
        <f ca="1">EF29/CD29*100</f>
        <v>104.64626417484806</v>
      </c>
      <c r="EH29" s="96" t="s">
        <v>27</v>
      </c>
      <c r="EI29" s="96">
        <v>0</v>
      </c>
      <c r="EJ29" s="96">
        <v>0</v>
      </c>
      <c r="EK29" s="151"/>
      <c r="EL29" s="152"/>
      <c r="EM29" s="108"/>
      <c r="EN29" s="108"/>
      <c r="EO29" s="108"/>
      <c r="EP29" s="83" t="s">
        <v>130</v>
      </c>
      <c r="EQ29" s="103" t="s">
        <v>130</v>
      </c>
      <c r="ER29" s="96"/>
      <c r="ES29" s="96"/>
      <c r="ET29" s="96"/>
      <c r="EU29" s="96"/>
      <c r="EV29" s="96"/>
      <c r="EW29" s="96"/>
      <c r="EX29" s="96"/>
      <c r="EY29" s="96"/>
      <c r="EZ29" s="104"/>
    </row>
    <row r="30" spans="1:156" ht="24">
      <c r="A30" s="99" t="s">
        <v>545</v>
      </c>
      <c r="C30" s="69">
        <v>30</v>
      </c>
      <c r="D30" s="69" t="s">
        <v>117</v>
      </c>
      <c r="E30" s="70">
        <v>26481</v>
      </c>
      <c r="F30" s="71"/>
      <c r="G30" s="71">
        <v>1</v>
      </c>
      <c r="H30" s="71">
        <v>1</v>
      </c>
      <c r="I30" s="72"/>
      <c r="J30" s="69" t="s">
        <v>106</v>
      </c>
      <c r="K30" s="69">
        <v>1</v>
      </c>
      <c r="L30" s="69">
        <v>2</v>
      </c>
      <c r="M30" s="69"/>
      <c r="N30" s="69"/>
      <c r="O30" s="69"/>
      <c r="P30" s="69"/>
      <c r="Q30" s="69">
        <v>3</v>
      </c>
      <c r="R30" s="69"/>
      <c r="S30" s="73">
        <v>1000</v>
      </c>
      <c r="T30" s="73">
        <v>1000</v>
      </c>
      <c r="U30" s="73" t="str">
        <f t="shared" ref="U30:U31" si="118">IF(OR(K30=0,I30=0),"x","Value?")</f>
        <v>x</v>
      </c>
      <c r="V30" s="74">
        <v>20</v>
      </c>
      <c r="W30" s="75">
        <v>200000</v>
      </c>
      <c r="X30" s="75">
        <v>20</v>
      </c>
      <c r="Y30" s="75" t="s">
        <v>121</v>
      </c>
      <c r="Z30" s="75" t="s">
        <v>121</v>
      </c>
      <c r="AA30" s="75" t="str">
        <f t="shared" si="27"/>
        <v>x</v>
      </c>
      <c r="AB30" s="75" t="str">
        <f t="shared" si="28"/>
        <v>x</v>
      </c>
      <c r="AC30" s="76"/>
      <c r="AD30" s="69"/>
      <c r="AE30" s="69"/>
      <c r="AF30" s="69"/>
      <c r="AG30" s="69"/>
      <c r="AH30" s="69"/>
      <c r="AI30" s="69">
        <v>50000</v>
      </c>
      <c r="AJ30" s="69"/>
      <c r="AK30" s="69"/>
      <c r="AL30" s="69"/>
      <c r="AM30" s="69"/>
      <c r="AN30" s="69"/>
      <c r="AO30" s="69"/>
      <c r="AP30" s="69" t="s">
        <v>107</v>
      </c>
      <c r="AQ30" s="69"/>
      <c r="AR30" s="69" t="s">
        <v>108</v>
      </c>
      <c r="AS30" s="75">
        <v>5000</v>
      </c>
      <c r="AT30" s="75">
        <v>2000</v>
      </c>
      <c r="AU30" s="75">
        <v>1000000</v>
      </c>
      <c r="AV30" s="75">
        <v>0</v>
      </c>
      <c r="AW30" s="69" t="s">
        <v>109</v>
      </c>
      <c r="AX30" s="69">
        <v>280</v>
      </c>
      <c r="AY30" s="81">
        <v>38</v>
      </c>
      <c r="AZ30" s="69">
        <v>99</v>
      </c>
      <c r="BA30" s="77">
        <f t="shared" ca="1" si="69"/>
        <v>46</v>
      </c>
      <c r="BB30" s="77">
        <f t="shared" si="51"/>
        <v>1000000</v>
      </c>
      <c r="BC30" s="77">
        <f t="shared" si="70"/>
        <v>3000</v>
      </c>
      <c r="BD30" s="78">
        <f t="shared" si="71"/>
        <v>1500</v>
      </c>
      <c r="BE30" s="79" t="s">
        <v>107</v>
      </c>
      <c r="BF30" s="80" t="s">
        <v>107</v>
      </c>
      <c r="BG30" s="79" t="s">
        <v>107</v>
      </c>
      <c r="BH30" s="79" t="s">
        <v>107</v>
      </c>
      <c r="BI30" s="79"/>
      <c r="BJ30" s="79"/>
      <c r="BK30" s="79" t="s">
        <v>107</v>
      </c>
      <c r="BL30" s="79"/>
      <c r="BM30" s="79"/>
      <c r="BN30" s="79" t="s">
        <v>107</v>
      </c>
      <c r="BO30" s="81"/>
      <c r="BP30" s="81"/>
      <c r="BQ30" s="81"/>
      <c r="BR30" s="81"/>
      <c r="BS30" s="81"/>
      <c r="BT30" s="81"/>
      <c r="BU30" s="81"/>
      <c r="BV30" s="81"/>
      <c r="BW30" s="81"/>
      <c r="BX30" s="81"/>
      <c r="BY30" s="82">
        <f t="shared" si="72"/>
        <v>609675.56959637953</v>
      </c>
      <c r="BZ30" s="82" t="str">
        <f t="shared" si="73"/>
        <v>NA</v>
      </c>
      <c r="CA30" s="82">
        <f t="shared" si="29"/>
        <v>609675.56959637953</v>
      </c>
      <c r="CB30" s="82">
        <f t="shared" ca="1" si="75"/>
        <v>557197.91320388508</v>
      </c>
      <c r="CC30" s="82" t="str">
        <f t="shared" si="76"/>
        <v>NA</v>
      </c>
      <c r="CD30" s="82">
        <f t="shared" ca="1" si="30"/>
        <v>557197.91320388508</v>
      </c>
      <c r="CE30" s="82" t="str">
        <f t="shared" si="78"/>
        <v>NA</v>
      </c>
      <c r="CF30" s="82" t="str">
        <f t="shared" si="79"/>
        <v>NA</v>
      </c>
      <c r="CG30" s="82" t="str">
        <f t="shared" si="31"/>
        <v>NA</v>
      </c>
      <c r="CH30" s="82" t="str">
        <f t="shared" si="81"/>
        <v>NA</v>
      </c>
      <c r="CI30" s="82" t="str">
        <f t="shared" si="82"/>
        <v>NA</v>
      </c>
      <c r="CJ30" s="82" t="str">
        <f t="shared" si="32"/>
        <v>NA</v>
      </c>
      <c r="CK30" s="82" t="str">
        <f t="shared" si="84"/>
        <v>NA</v>
      </c>
      <c r="CL30" s="82" t="str">
        <f t="shared" si="85"/>
        <v>NA</v>
      </c>
      <c r="CM30" s="82" t="str">
        <f t="shared" si="33"/>
        <v>NA</v>
      </c>
      <c r="CN30" s="82">
        <f t="shared" si="87"/>
        <v>313938.35822331213</v>
      </c>
      <c r="CO30" s="82">
        <f t="shared" si="88"/>
        <v>50000</v>
      </c>
      <c r="CP30" s="82">
        <f t="shared" si="43"/>
        <v>263938.35822331213</v>
      </c>
      <c r="CQ30" s="82" t="str">
        <f t="shared" si="90"/>
        <v>NA</v>
      </c>
      <c r="CR30" s="82" t="str">
        <f t="shared" si="91"/>
        <v>NA</v>
      </c>
      <c r="CS30" s="82" t="str">
        <f t="shared" si="35"/>
        <v>NA</v>
      </c>
      <c r="CT30" s="82" t="str">
        <f t="shared" si="93"/>
        <v>NA</v>
      </c>
      <c r="CU30" s="83" t="str">
        <f t="shared" si="94"/>
        <v>NA</v>
      </c>
      <c r="CV30" s="84" t="str">
        <f t="shared" si="36"/>
        <v>NA</v>
      </c>
      <c r="CW30" s="57" t="s">
        <v>115</v>
      </c>
      <c r="CX30" s="43" t="s">
        <v>333</v>
      </c>
      <c r="CY30" s="101">
        <v>444585.6</v>
      </c>
      <c r="CZ30" s="86"/>
      <c r="DA30" s="86">
        <v>280</v>
      </c>
      <c r="DB30" s="87">
        <v>35</v>
      </c>
      <c r="DC30" s="87">
        <v>35</v>
      </c>
      <c r="DD30" s="55"/>
      <c r="DE30" s="55"/>
      <c r="DF30" s="106"/>
      <c r="DG30" s="106"/>
      <c r="DH30" s="106"/>
      <c r="DI30" s="82" t="s">
        <v>130</v>
      </c>
      <c r="DJ30" s="84" t="s">
        <v>130</v>
      </c>
      <c r="DK30" s="86">
        <f t="shared" si="37"/>
        <v>280</v>
      </c>
      <c r="DL30" s="89" t="str">
        <f t="shared" si="53"/>
        <v>Death</v>
      </c>
      <c r="DM30" s="90">
        <v>444625</v>
      </c>
      <c r="DN30" s="90">
        <f>DM30/CA30*100</f>
        <v>72.928131316521814</v>
      </c>
      <c r="DO30" s="89" t="str">
        <f t="shared" si="54"/>
        <v>TPD</v>
      </c>
      <c r="DP30" s="90">
        <v>444625</v>
      </c>
      <c r="DQ30" s="90">
        <f ca="1">DP30/CD30*100</f>
        <v>79.796601793321258</v>
      </c>
      <c r="DR30" s="89" t="str">
        <f t="shared" si="55"/>
        <v>General Savings</v>
      </c>
      <c r="DS30" s="90">
        <v>0</v>
      </c>
      <c r="DT30" s="90">
        <v>0</v>
      </c>
      <c r="DU30" s="43" t="s">
        <v>116</v>
      </c>
      <c r="DV30" s="47" t="s">
        <v>547</v>
      </c>
      <c r="DW30" s="86">
        <v>133333.35</v>
      </c>
      <c r="DX30" s="86"/>
      <c r="DY30" s="86">
        <v>280</v>
      </c>
      <c r="DZ30" s="87">
        <v>38</v>
      </c>
      <c r="EA30" s="87" t="s">
        <v>140</v>
      </c>
      <c r="EB30" s="96" t="s">
        <v>25</v>
      </c>
      <c r="EC30" s="95">
        <v>133333.35</v>
      </c>
      <c r="ED30" s="95">
        <f>EC30/CA30*100</f>
        <v>21.869557621977538</v>
      </c>
      <c r="EE30" s="96" t="s">
        <v>26</v>
      </c>
      <c r="EF30" s="95">
        <v>133333.35</v>
      </c>
      <c r="EG30" s="95">
        <f ca="1">EF30/CD30*100</f>
        <v>23.929262267572746</v>
      </c>
      <c r="EH30" s="96" t="s">
        <v>31</v>
      </c>
      <c r="EI30" s="96">
        <v>0</v>
      </c>
      <c r="EJ30" s="96">
        <v>0</v>
      </c>
      <c r="EK30" s="57" t="s">
        <v>134</v>
      </c>
      <c r="EL30" s="47" t="s">
        <v>548</v>
      </c>
      <c r="EM30" s="86">
        <v>100358.39999999999</v>
      </c>
      <c r="EN30" s="86"/>
      <c r="EO30" s="86">
        <v>280</v>
      </c>
      <c r="EP30" s="87">
        <v>20</v>
      </c>
      <c r="EQ30" s="88" t="s">
        <v>140</v>
      </c>
      <c r="ER30" s="96" t="s">
        <v>25</v>
      </c>
      <c r="ES30" s="95">
        <v>100358.39999999999</v>
      </c>
      <c r="ET30" s="95">
        <f>ES30/CA30*100</f>
        <v>16.460951529752087</v>
      </c>
      <c r="EU30" s="96" t="s">
        <v>26</v>
      </c>
      <c r="EV30" s="95">
        <v>100358.39999999999</v>
      </c>
      <c r="EW30" s="95">
        <f ca="1">EV30/CD30*100</f>
        <v>18.011266306246505</v>
      </c>
      <c r="EX30" s="96" t="s">
        <v>31</v>
      </c>
      <c r="EY30" s="96">
        <v>0</v>
      </c>
      <c r="EZ30" s="104">
        <v>0</v>
      </c>
    </row>
    <row r="31" spans="1:156" ht="24">
      <c r="A31" s="99" t="s">
        <v>874</v>
      </c>
      <c r="C31" s="69">
        <v>31</v>
      </c>
      <c r="D31" s="69" t="s">
        <v>105</v>
      </c>
      <c r="E31" s="70">
        <v>29434</v>
      </c>
      <c r="F31" s="71"/>
      <c r="G31" s="71">
        <v>1</v>
      </c>
      <c r="H31" s="71">
        <v>1</v>
      </c>
      <c r="I31" s="72"/>
      <c r="J31" s="69" t="s">
        <v>106</v>
      </c>
      <c r="K31" s="69">
        <v>2</v>
      </c>
      <c r="L31" s="69"/>
      <c r="M31" s="69"/>
      <c r="N31" s="69">
        <v>1</v>
      </c>
      <c r="O31" s="69"/>
      <c r="P31" s="69">
        <v>3</v>
      </c>
      <c r="Q31" s="69"/>
      <c r="R31" s="69"/>
      <c r="S31" s="73">
        <v>500</v>
      </c>
      <c r="T31" s="73">
        <v>1200</v>
      </c>
      <c r="U31" s="73" t="str">
        <f t="shared" si="118"/>
        <v>x</v>
      </c>
      <c r="V31" s="74">
        <v>10</v>
      </c>
      <c r="W31" s="75" t="str">
        <f t="shared" ref="W31" si="119">IF(Q31=0,"x","Value?")</f>
        <v>x</v>
      </c>
      <c r="X31" s="75" t="str">
        <f t="shared" ref="X31" si="120">IF(Q31=0,"x","Value?")</f>
        <v>x</v>
      </c>
      <c r="Y31" s="75">
        <v>55</v>
      </c>
      <c r="Z31" s="75">
        <v>400</v>
      </c>
      <c r="AA31" s="75" t="str">
        <f t="shared" si="27"/>
        <v>x</v>
      </c>
      <c r="AB31" s="75" t="str">
        <f t="shared" si="28"/>
        <v>x</v>
      </c>
      <c r="AC31" s="76">
        <v>100000</v>
      </c>
      <c r="AD31" s="69"/>
      <c r="AE31" s="69"/>
      <c r="AF31" s="69"/>
      <c r="AG31" s="69"/>
      <c r="AH31" s="69"/>
      <c r="AI31" s="69"/>
      <c r="AJ31" s="69"/>
      <c r="AK31" s="69"/>
      <c r="AL31" s="69"/>
      <c r="AM31" s="69"/>
      <c r="AN31" s="69"/>
      <c r="AO31" s="69"/>
      <c r="AP31" s="69" t="s">
        <v>107</v>
      </c>
      <c r="AQ31" s="69"/>
      <c r="AR31" s="69" t="s">
        <v>108</v>
      </c>
      <c r="AS31" s="75">
        <v>5000</v>
      </c>
      <c r="AT31" s="75">
        <v>3000</v>
      </c>
      <c r="AU31" s="75">
        <v>1000000</v>
      </c>
      <c r="AV31" s="75">
        <v>0</v>
      </c>
      <c r="AW31" s="69" t="s">
        <v>109</v>
      </c>
      <c r="AX31" s="69">
        <v>700</v>
      </c>
      <c r="AY31" s="69">
        <v>20</v>
      </c>
      <c r="AZ31" s="69">
        <v>20</v>
      </c>
      <c r="BA31" s="77">
        <f t="shared" ca="1" si="69"/>
        <v>38</v>
      </c>
      <c r="BB31" s="77">
        <f t="shared" si="51"/>
        <v>1000000</v>
      </c>
      <c r="BC31" s="77">
        <f t="shared" si="70"/>
        <v>2000</v>
      </c>
      <c r="BD31" s="78">
        <f t="shared" si="71"/>
        <v>1000</v>
      </c>
      <c r="BE31" s="79" t="s">
        <v>107</v>
      </c>
      <c r="BF31" s="80" t="s">
        <v>107</v>
      </c>
      <c r="BG31" s="79" t="s">
        <v>107</v>
      </c>
      <c r="BH31" s="79" t="s">
        <v>107</v>
      </c>
      <c r="BI31" s="79"/>
      <c r="BJ31" s="79"/>
      <c r="BK31" s="79" t="s">
        <v>107</v>
      </c>
      <c r="BL31" s="79" t="s">
        <v>107</v>
      </c>
      <c r="BM31" s="79" t="s">
        <v>107</v>
      </c>
      <c r="BN31" s="79" t="s">
        <v>107</v>
      </c>
      <c r="BO31" s="81"/>
      <c r="BP31" s="81"/>
      <c r="BQ31" s="81"/>
      <c r="BR31" s="81"/>
      <c r="BS31" s="81"/>
      <c r="BT31" s="81"/>
      <c r="BU31" s="81"/>
      <c r="BV31" s="81"/>
      <c r="BW31" s="81"/>
      <c r="BX31" s="81"/>
      <c r="BY31" s="82">
        <f t="shared" si="72"/>
        <v>236255.1597549585</v>
      </c>
      <c r="BZ31" s="82">
        <f t="shared" si="73"/>
        <v>100000</v>
      </c>
      <c r="CA31" s="82">
        <f t="shared" si="29"/>
        <v>136255.1597549585</v>
      </c>
      <c r="CB31" s="82" t="str">
        <f t="shared" si="75"/>
        <v>NA</v>
      </c>
      <c r="CC31" s="82" t="str">
        <f t="shared" si="76"/>
        <v>NA</v>
      </c>
      <c r="CD31" s="82" t="str">
        <f t="shared" si="30"/>
        <v>NA</v>
      </c>
      <c r="CE31" s="82" t="str">
        <f t="shared" si="78"/>
        <v>NA</v>
      </c>
      <c r="CF31" s="82" t="str">
        <f t="shared" si="79"/>
        <v>NA</v>
      </c>
      <c r="CG31" s="82" t="str">
        <f t="shared" si="31"/>
        <v>NA</v>
      </c>
      <c r="CH31" s="82">
        <f t="shared" si="81"/>
        <v>288397.28555176978</v>
      </c>
      <c r="CI31" s="82" t="str">
        <f t="shared" si="82"/>
        <v>NA</v>
      </c>
      <c r="CJ31" s="82">
        <f t="shared" si="32"/>
        <v>288397.28555176978</v>
      </c>
      <c r="CK31" s="82" t="str">
        <f t="shared" si="84"/>
        <v>NA</v>
      </c>
      <c r="CL31" s="82" t="str">
        <f t="shared" si="85"/>
        <v>NA</v>
      </c>
      <c r="CM31" s="82" t="str">
        <f t="shared" si="33"/>
        <v>NA</v>
      </c>
      <c r="CN31" s="82" t="str">
        <f t="shared" si="87"/>
        <v>NA</v>
      </c>
      <c r="CO31" s="82" t="str">
        <f t="shared" si="88"/>
        <v>NA</v>
      </c>
      <c r="CP31" s="82" t="str">
        <f t="shared" si="43"/>
        <v>NA</v>
      </c>
      <c r="CQ31" s="82">
        <f t="shared" si="90"/>
        <v>369814.94601735933</v>
      </c>
      <c r="CR31" s="82" t="str">
        <f t="shared" si="91"/>
        <v>NA</v>
      </c>
      <c r="CS31" s="82">
        <f t="shared" si="35"/>
        <v>369814.94601735933</v>
      </c>
      <c r="CT31" s="82" t="str">
        <f t="shared" si="93"/>
        <v>NA</v>
      </c>
      <c r="CU31" s="83" t="str">
        <f t="shared" si="94"/>
        <v>NA</v>
      </c>
      <c r="CV31" s="84" t="str">
        <f t="shared" si="36"/>
        <v>NA</v>
      </c>
      <c r="CW31" s="57" t="s">
        <v>137</v>
      </c>
      <c r="CX31" s="35" t="s">
        <v>330</v>
      </c>
      <c r="CY31" s="86">
        <v>92399.2</v>
      </c>
      <c r="CZ31" s="86">
        <f>CY31*350/100</f>
        <v>323397.2</v>
      </c>
      <c r="DA31" s="86">
        <v>369.6</v>
      </c>
      <c r="DB31" s="87">
        <v>20</v>
      </c>
      <c r="DC31" s="153" t="s">
        <v>875</v>
      </c>
      <c r="DD31" s="57" t="s">
        <v>876</v>
      </c>
      <c r="DE31" s="57"/>
      <c r="DF31" s="86">
        <v>82399</v>
      </c>
      <c r="DG31" s="86"/>
      <c r="DH31" s="86">
        <v>157.19999999999999</v>
      </c>
      <c r="DI31" s="87">
        <v>20</v>
      </c>
      <c r="DJ31" s="88" t="s">
        <v>140</v>
      </c>
      <c r="DK31" s="86">
        <f t="shared" si="37"/>
        <v>526.79999999999995</v>
      </c>
      <c r="DL31" s="89" t="str">
        <f t="shared" si="53"/>
        <v>Early CI</v>
      </c>
      <c r="DM31" s="90">
        <f>DF31*3.5</f>
        <v>288396.5</v>
      </c>
      <c r="DN31" s="90">
        <f>DM31/CJ31*100</f>
        <v>99.999727614714445</v>
      </c>
      <c r="DO31" s="89" t="str">
        <f t="shared" si="54"/>
        <v>Death</v>
      </c>
      <c r="DP31" s="90">
        <f>CY31*3.5</f>
        <v>323397.2</v>
      </c>
      <c r="DQ31" s="90">
        <f>DP31/CA31*100</f>
        <v>237.34675485434687</v>
      </c>
      <c r="DR31" s="89" t="str">
        <f t="shared" si="55"/>
        <v>Retirement</v>
      </c>
      <c r="DS31" s="90">
        <v>0</v>
      </c>
      <c r="DT31" s="90">
        <v>0</v>
      </c>
      <c r="DU31" s="105"/>
      <c r="DV31" s="55"/>
      <c r="DW31" s="106"/>
      <c r="DX31" s="106"/>
      <c r="DY31" s="106"/>
      <c r="DZ31" s="82"/>
      <c r="EA31" s="82"/>
      <c r="EB31" s="96"/>
      <c r="EC31" s="95"/>
      <c r="ED31" s="95"/>
      <c r="EE31" s="96"/>
      <c r="EF31" s="95"/>
      <c r="EG31" s="95"/>
      <c r="EH31" s="96"/>
      <c r="EI31" s="96"/>
      <c r="EJ31" s="96"/>
      <c r="EK31" s="55"/>
      <c r="EL31" s="55"/>
      <c r="EM31" s="112"/>
      <c r="EN31" s="106"/>
      <c r="EO31" s="112"/>
      <c r="EP31" s="82"/>
      <c r="EQ31" s="84"/>
      <c r="ER31" s="96"/>
      <c r="ES31" s="96"/>
      <c r="ET31" s="96"/>
      <c r="EU31" s="96"/>
      <c r="EV31" s="95"/>
      <c r="EW31" s="95"/>
      <c r="EX31" s="96"/>
      <c r="EY31" s="96"/>
      <c r="EZ31" s="104"/>
    </row>
    <row r="32" spans="1:156" ht="24">
      <c r="A32" s="99" t="s">
        <v>877</v>
      </c>
      <c r="C32" s="69">
        <v>32</v>
      </c>
      <c r="D32" s="69" t="s">
        <v>105</v>
      </c>
      <c r="E32" s="70">
        <v>26330</v>
      </c>
      <c r="F32" s="71"/>
      <c r="G32" s="71"/>
      <c r="H32" s="71"/>
      <c r="I32" s="72">
        <v>1</v>
      </c>
      <c r="J32" s="69" t="s">
        <v>106</v>
      </c>
      <c r="K32" s="69">
        <v>1</v>
      </c>
      <c r="L32" s="69">
        <v>2</v>
      </c>
      <c r="M32" s="69"/>
      <c r="N32" s="69"/>
      <c r="O32" s="69"/>
      <c r="P32" s="69"/>
      <c r="Q32" s="69">
        <v>3</v>
      </c>
      <c r="R32" s="69"/>
      <c r="S32" s="73" t="str">
        <f t="shared" ref="S32:S33" si="121">IF(OR(K32=0,G32=0),"x","Value?")</f>
        <v>x</v>
      </c>
      <c r="T32" s="73" t="str">
        <f t="shared" ref="T32:T34" si="122">IF(OR(K32=0,H32=0),"x","Value?")</f>
        <v>x</v>
      </c>
      <c r="U32" s="73">
        <v>1000</v>
      </c>
      <c r="V32" s="74">
        <v>20</v>
      </c>
      <c r="W32" s="75">
        <v>200000</v>
      </c>
      <c r="X32" s="75">
        <v>15</v>
      </c>
      <c r="Y32" s="75" t="str">
        <f t="shared" ref="Y32:Y34" si="123">IF(P32=0,"x","Value?")</f>
        <v>x</v>
      </c>
      <c r="Z32" s="75" t="str">
        <f t="shared" ref="Z32:Z34" si="124">IF(P32=0,"x","Value?")</f>
        <v>x</v>
      </c>
      <c r="AA32" s="75" t="str">
        <f t="shared" si="27"/>
        <v>x</v>
      </c>
      <c r="AB32" s="75" t="str">
        <f t="shared" si="28"/>
        <v>x</v>
      </c>
      <c r="AC32" s="76"/>
      <c r="AD32" s="69">
        <v>250000</v>
      </c>
      <c r="AE32" s="69"/>
      <c r="AF32" s="69"/>
      <c r="AG32" s="69"/>
      <c r="AH32" s="69"/>
      <c r="AI32" s="69"/>
      <c r="AJ32" s="69"/>
      <c r="AK32" s="69"/>
      <c r="AL32" s="69"/>
      <c r="AM32" s="69"/>
      <c r="AN32" s="69"/>
      <c r="AO32" s="69"/>
      <c r="AP32" s="69" t="s">
        <v>107</v>
      </c>
      <c r="AQ32" s="69"/>
      <c r="AR32" s="69" t="s">
        <v>108</v>
      </c>
      <c r="AS32" s="75">
        <v>7000</v>
      </c>
      <c r="AT32" s="75">
        <v>2000</v>
      </c>
      <c r="AU32" s="75">
        <v>1000000</v>
      </c>
      <c r="AV32" s="75">
        <v>0</v>
      </c>
      <c r="AW32" s="69" t="s">
        <v>109</v>
      </c>
      <c r="AX32" s="69">
        <v>1500</v>
      </c>
      <c r="AY32" s="81">
        <v>37</v>
      </c>
      <c r="AZ32" s="69">
        <v>99</v>
      </c>
      <c r="BA32" s="77">
        <f t="shared" ca="1" si="69"/>
        <v>47</v>
      </c>
      <c r="BB32" s="77">
        <f t="shared" si="51"/>
        <v>1000000</v>
      </c>
      <c r="BC32" s="77">
        <f t="shared" si="70"/>
        <v>5000</v>
      </c>
      <c r="BD32" s="78">
        <f t="shared" si="71"/>
        <v>2500</v>
      </c>
      <c r="BE32" s="79" t="s">
        <v>107</v>
      </c>
      <c r="BF32" s="80" t="s">
        <v>107</v>
      </c>
      <c r="BG32" s="79" t="s">
        <v>107</v>
      </c>
      <c r="BH32" s="79" t="s">
        <v>107</v>
      </c>
      <c r="BI32" s="79"/>
      <c r="BJ32" s="79"/>
      <c r="BK32" s="79" t="s">
        <v>107</v>
      </c>
      <c r="BL32" s="79"/>
      <c r="BM32" s="79"/>
      <c r="BN32" s="79" t="s">
        <v>107</v>
      </c>
      <c r="BO32" s="81"/>
      <c r="BP32" s="81"/>
      <c r="BQ32" s="81"/>
      <c r="BR32" s="81"/>
      <c r="BS32" s="81" t="str">
        <f>IF(BI32="Y","Select?","")</f>
        <v/>
      </c>
      <c r="BT32" s="81" t="str">
        <f>IF(BJ32="Y","Select?","")</f>
        <v/>
      </c>
      <c r="BU32" s="81"/>
      <c r="BV32" s="81" t="str">
        <f>IF(BL32="Y","Select?","")</f>
        <v/>
      </c>
      <c r="BW32" s="81" t="str">
        <f>IF(BM32="Y","Select?","")</f>
        <v/>
      </c>
      <c r="BX32" s="81"/>
      <c r="BY32" s="82">
        <f t="shared" si="72"/>
        <v>309837.78479818976</v>
      </c>
      <c r="BZ32" s="82" t="str">
        <f t="shared" si="73"/>
        <v>NA</v>
      </c>
      <c r="CA32" s="82">
        <f t="shared" si="29"/>
        <v>309837.78479818976</v>
      </c>
      <c r="CB32" s="82">
        <f t="shared" ca="1" si="75"/>
        <v>523541.17442695104</v>
      </c>
      <c r="CC32" s="82">
        <f t="shared" si="76"/>
        <v>250000</v>
      </c>
      <c r="CD32" s="82">
        <f t="shared" ca="1" si="30"/>
        <v>273541.17442695104</v>
      </c>
      <c r="CE32" s="82" t="str">
        <f t="shared" si="78"/>
        <v>NA</v>
      </c>
      <c r="CF32" s="82" t="str">
        <f t="shared" si="79"/>
        <v>NA</v>
      </c>
      <c r="CG32" s="82" t="str">
        <f t="shared" si="31"/>
        <v>NA</v>
      </c>
      <c r="CH32" s="82" t="str">
        <f t="shared" si="81"/>
        <v>NA</v>
      </c>
      <c r="CI32" s="82" t="str">
        <f t="shared" si="82"/>
        <v>NA</v>
      </c>
      <c r="CJ32" s="82" t="str">
        <f t="shared" si="32"/>
        <v>NA</v>
      </c>
      <c r="CK32" s="82" t="str">
        <f t="shared" si="84"/>
        <v>NA</v>
      </c>
      <c r="CL32" s="82" t="str">
        <f t="shared" si="85"/>
        <v>NA</v>
      </c>
      <c r="CM32" s="82" t="str">
        <f t="shared" si="33"/>
        <v>NA</v>
      </c>
      <c r="CN32" s="82">
        <f t="shared" si="87"/>
        <v>280472.82314112072</v>
      </c>
      <c r="CO32" s="82" t="str">
        <f t="shared" si="88"/>
        <v>NA</v>
      </c>
      <c r="CP32" s="82">
        <f t="shared" si="43"/>
        <v>280472.82314112072</v>
      </c>
      <c r="CQ32" s="82" t="str">
        <f t="shared" si="90"/>
        <v>NA</v>
      </c>
      <c r="CR32" s="82" t="str">
        <f t="shared" si="91"/>
        <v>NA</v>
      </c>
      <c r="CS32" s="82" t="str">
        <f t="shared" si="35"/>
        <v>NA</v>
      </c>
      <c r="CT32" s="82" t="str">
        <f t="shared" si="93"/>
        <v>NA</v>
      </c>
      <c r="CU32" s="83" t="str">
        <f t="shared" si="94"/>
        <v>NA</v>
      </c>
      <c r="CV32" s="84" t="str">
        <f t="shared" si="36"/>
        <v>NA</v>
      </c>
      <c r="CW32" s="57" t="s">
        <v>110</v>
      </c>
      <c r="CX32" s="43" t="s">
        <v>286</v>
      </c>
      <c r="CY32" s="86">
        <v>191834.6</v>
      </c>
      <c r="CZ32" s="86"/>
      <c r="DA32" s="86">
        <v>1275.7</v>
      </c>
      <c r="DB32" s="87">
        <v>15</v>
      </c>
      <c r="DC32" s="87">
        <v>15</v>
      </c>
      <c r="DD32" s="57" t="s">
        <v>143</v>
      </c>
      <c r="DE32" s="57" t="s">
        <v>560</v>
      </c>
      <c r="DF32" s="101">
        <v>309837.8</v>
      </c>
      <c r="DG32" s="154"/>
      <c r="DH32" s="155">
        <v>224.3</v>
      </c>
      <c r="DI32" s="87">
        <v>15</v>
      </c>
      <c r="DJ32" s="88">
        <v>15</v>
      </c>
      <c r="DK32" s="86">
        <f t="shared" si="37"/>
        <v>1500</v>
      </c>
      <c r="DL32" s="89" t="str">
        <f t="shared" si="53"/>
        <v>Death</v>
      </c>
      <c r="DM32" s="90">
        <v>309837.8</v>
      </c>
      <c r="DN32" s="90">
        <f>DM32/CA32*100</f>
        <v>100.00000490637713</v>
      </c>
      <c r="DO32" s="89" t="str">
        <f t="shared" si="54"/>
        <v>TPD</v>
      </c>
      <c r="DP32" s="90">
        <v>309837.8</v>
      </c>
      <c r="DQ32" s="90">
        <f ca="1">DP32/CD32*100</f>
        <v>113.26916346290015</v>
      </c>
      <c r="DR32" s="89" t="str">
        <f t="shared" si="55"/>
        <v>General Savings</v>
      </c>
      <c r="DS32" s="90">
        <v>275088</v>
      </c>
      <c r="DT32" s="90">
        <f>DS32/CP32*100</f>
        <v>98.080090940429073</v>
      </c>
      <c r="DU32" s="100" t="s">
        <v>123</v>
      </c>
      <c r="DV32" s="57" t="s">
        <v>331</v>
      </c>
      <c r="DW32" s="101">
        <v>309837.8</v>
      </c>
      <c r="DX32" s="86"/>
      <c r="DY32" s="101">
        <v>52.15</v>
      </c>
      <c r="DZ32" s="87">
        <v>20</v>
      </c>
      <c r="EA32" s="87">
        <v>20</v>
      </c>
      <c r="EB32" s="96" t="s">
        <v>25</v>
      </c>
      <c r="EC32" s="95">
        <v>309837.8</v>
      </c>
      <c r="ED32" s="95">
        <f>EC32/CA32*100</f>
        <v>100.00000490637713</v>
      </c>
      <c r="EE32" s="96" t="s">
        <v>26</v>
      </c>
      <c r="EF32" s="95">
        <v>309837.8</v>
      </c>
      <c r="EG32" s="95">
        <f ca="1">EF32/CD32*100</f>
        <v>113.26916346290015</v>
      </c>
      <c r="EH32" s="96" t="s">
        <v>31</v>
      </c>
      <c r="EI32" s="96">
        <v>0</v>
      </c>
      <c r="EJ32" s="96">
        <v>0</v>
      </c>
      <c r="EK32" s="57" t="s">
        <v>132</v>
      </c>
      <c r="EL32" s="57" t="s">
        <v>332</v>
      </c>
      <c r="EM32" s="101">
        <v>309837.8</v>
      </c>
      <c r="EN32" s="86"/>
      <c r="EO32" s="101">
        <v>35.450000000000003</v>
      </c>
      <c r="EP32" s="87">
        <v>5</v>
      </c>
      <c r="EQ32" s="88">
        <v>5</v>
      </c>
      <c r="ER32" s="96" t="s">
        <v>25</v>
      </c>
      <c r="ES32" s="95">
        <v>309837.8</v>
      </c>
      <c r="ET32" s="95">
        <f>ES32/CA32*100</f>
        <v>100.00000490637713</v>
      </c>
      <c r="EU32" s="96" t="s">
        <v>26</v>
      </c>
      <c r="EV32" s="95">
        <v>309837.8</v>
      </c>
      <c r="EW32" s="95">
        <f ca="1">EV32/CD32*100</f>
        <v>113.26916346290015</v>
      </c>
      <c r="EX32" s="96" t="s">
        <v>31</v>
      </c>
      <c r="EY32" s="96">
        <v>0</v>
      </c>
      <c r="EZ32" s="104">
        <v>0</v>
      </c>
    </row>
    <row r="33" spans="1:156" ht="24">
      <c r="A33" s="99" t="s">
        <v>881</v>
      </c>
      <c r="C33" s="69">
        <v>33</v>
      </c>
      <c r="D33" s="69" t="s">
        <v>105</v>
      </c>
      <c r="E33" s="70">
        <v>35688</v>
      </c>
      <c r="F33" s="71"/>
      <c r="G33" s="71"/>
      <c r="H33" s="71"/>
      <c r="I33" s="72">
        <v>1</v>
      </c>
      <c r="J33" s="69" t="s">
        <v>107</v>
      </c>
      <c r="K33" s="69">
        <v>1</v>
      </c>
      <c r="L33" s="69"/>
      <c r="M33" s="69">
        <v>3</v>
      </c>
      <c r="N33" s="69"/>
      <c r="O33" s="69"/>
      <c r="P33" s="69"/>
      <c r="Q33" s="69">
        <v>2</v>
      </c>
      <c r="R33" s="69"/>
      <c r="S33" s="73" t="str">
        <f t="shared" si="121"/>
        <v>x</v>
      </c>
      <c r="T33" s="73" t="str">
        <f t="shared" si="122"/>
        <v>x</v>
      </c>
      <c r="U33" s="73">
        <v>350</v>
      </c>
      <c r="V33" s="74">
        <v>20</v>
      </c>
      <c r="W33" s="75">
        <v>10000</v>
      </c>
      <c r="X33" s="75">
        <v>10</v>
      </c>
      <c r="Y33" s="75" t="str">
        <f t="shared" si="123"/>
        <v>x</v>
      </c>
      <c r="Z33" s="75" t="str">
        <f t="shared" si="124"/>
        <v>x</v>
      </c>
      <c r="AA33" s="75" t="str">
        <f t="shared" si="27"/>
        <v>x</v>
      </c>
      <c r="AB33" s="75" t="str">
        <f t="shared" si="28"/>
        <v>x</v>
      </c>
      <c r="AC33" s="76"/>
      <c r="AD33" s="69"/>
      <c r="AE33" s="69">
        <v>60000</v>
      </c>
      <c r="AF33" s="69"/>
      <c r="AG33" s="69"/>
      <c r="AH33" s="69">
        <v>15000</v>
      </c>
      <c r="AI33" s="69"/>
      <c r="AJ33" s="69"/>
      <c r="AK33" s="69"/>
      <c r="AL33" s="69"/>
      <c r="AM33" s="69"/>
      <c r="AN33" s="69"/>
      <c r="AO33" s="69"/>
      <c r="AP33" s="69" t="s">
        <v>107</v>
      </c>
      <c r="AQ33" s="69"/>
      <c r="AR33" s="69" t="s">
        <v>108</v>
      </c>
      <c r="AS33" s="75">
        <v>1500</v>
      </c>
      <c r="AT33" s="75">
        <v>800</v>
      </c>
      <c r="AU33" s="75">
        <v>1000000</v>
      </c>
      <c r="AV33" s="75">
        <v>0</v>
      </c>
      <c r="AW33" s="69" t="s">
        <v>109</v>
      </c>
      <c r="AX33" s="69">
        <v>150</v>
      </c>
      <c r="AY33" s="69">
        <v>65</v>
      </c>
      <c r="AZ33" s="69">
        <v>99</v>
      </c>
      <c r="BA33" s="77">
        <f t="shared" ca="1" si="69"/>
        <v>21</v>
      </c>
      <c r="BB33" s="77">
        <f t="shared" si="51"/>
        <v>1000000</v>
      </c>
      <c r="BC33" s="77">
        <f t="shared" si="70"/>
        <v>700</v>
      </c>
      <c r="BD33" s="78">
        <f t="shared" si="71"/>
        <v>350</v>
      </c>
      <c r="BE33" s="79" t="s">
        <v>107</v>
      </c>
      <c r="BF33" s="80" t="s">
        <v>107</v>
      </c>
      <c r="BG33" s="79" t="s">
        <v>107</v>
      </c>
      <c r="BH33" s="79" t="s">
        <v>107</v>
      </c>
      <c r="BI33" s="79"/>
      <c r="BJ33" s="79"/>
      <c r="BK33" s="79"/>
      <c r="BL33" s="79"/>
      <c r="BM33" s="79"/>
      <c r="BN33" s="79"/>
      <c r="BO33" s="81"/>
      <c r="BP33" s="81" t="s">
        <v>107</v>
      </c>
      <c r="BQ33" s="81"/>
      <c r="BR33" s="81" t="s">
        <v>107</v>
      </c>
      <c r="BS33" s="81" t="str">
        <f t="shared" ref="BS33:BS34" si="125">IF(BI33="Y","Select?","")</f>
        <v/>
      </c>
      <c r="BT33" s="81" t="str">
        <f>IF(BJ33="Y","Select?","")</f>
        <v/>
      </c>
      <c r="BU33" s="81"/>
      <c r="BV33" s="81"/>
      <c r="BW33" s="81" t="str">
        <f t="shared" ref="BW33:BX34" si="126">IF(BM33="Y","Select?","")</f>
        <v/>
      </c>
      <c r="BX33" s="81" t="str">
        <f t="shared" si="126"/>
        <v/>
      </c>
      <c r="BY33" s="82">
        <f t="shared" si="72"/>
        <v>114943.22467936642</v>
      </c>
      <c r="BZ33" s="82" t="str">
        <f t="shared" si="73"/>
        <v>NA</v>
      </c>
      <c r="CA33" s="82">
        <f>IFERROR(IF(BY33-BZ33&lt;=0,"No Need",BY33-BZ33),BY33)</f>
        <v>114943.22467936642</v>
      </c>
      <c r="CB33" s="82" t="str">
        <f t="shared" si="75"/>
        <v>NA</v>
      </c>
      <c r="CC33" s="82" t="str">
        <f t="shared" si="76"/>
        <v>NA</v>
      </c>
      <c r="CD33" s="82" t="str">
        <f t="shared" si="30"/>
        <v>NA</v>
      </c>
      <c r="CE33" s="82">
        <f t="shared" si="78"/>
        <v>150239.27614713859</v>
      </c>
      <c r="CF33" s="82">
        <f t="shared" si="79"/>
        <v>60000</v>
      </c>
      <c r="CG33" s="82">
        <f t="shared" si="31"/>
        <v>90239.276147138589</v>
      </c>
      <c r="CH33" s="82" t="str">
        <f t="shared" si="81"/>
        <v>NA</v>
      </c>
      <c r="CI33" s="82" t="str">
        <f t="shared" si="82"/>
        <v>NA</v>
      </c>
      <c r="CJ33" s="82" t="str">
        <f t="shared" si="32"/>
        <v>NA</v>
      </c>
      <c r="CK33" s="82" t="str">
        <f t="shared" si="84"/>
        <v>NA</v>
      </c>
      <c r="CL33" s="82" t="str">
        <f t="shared" si="85"/>
        <v>NA</v>
      </c>
      <c r="CM33" s="82" t="str">
        <f t="shared" si="33"/>
        <v>NA</v>
      </c>
      <c r="CN33" s="82">
        <f t="shared" si="87"/>
        <v>12528.734138437772</v>
      </c>
      <c r="CO33" s="82">
        <f t="shared" si="88"/>
        <v>15000</v>
      </c>
      <c r="CP33" s="82" t="str">
        <f t="shared" si="43"/>
        <v>No Need</v>
      </c>
      <c r="CQ33" s="82" t="str">
        <f t="shared" si="90"/>
        <v>NA</v>
      </c>
      <c r="CR33" s="82" t="str">
        <f t="shared" si="91"/>
        <v>NA</v>
      </c>
      <c r="CS33" s="82" t="str">
        <f t="shared" si="35"/>
        <v>NA</v>
      </c>
      <c r="CT33" s="82" t="str">
        <f t="shared" si="93"/>
        <v>NA</v>
      </c>
      <c r="CU33" s="83" t="str">
        <f t="shared" si="94"/>
        <v>NA</v>
      </c>
      <c r="CV33" s="82" t="str">
        <f t="shared" si="36"/>
        <v>NA</v>
      </c>
      <c r="CW33" s="47" t="s">
        <v>137</v>
      </c>
      <c r="CX33" s="47" t="s">
        <v>330</v>
      </c>
      <c r="CY33" s="101">
        <v>32840.9</v>
      </c>
      <c r="CZ33" s="86"/>
      <c r="DA33" s="101">
        <v>52.55</v>
      </c>
      <c r="DB33" s="87">
        <v>63</v>
      </c>
      <c r="DC33" s="87" t="s">
        <v>140</v>
      </c>
      <c r="DD33" s="57" t="s">
        <v>133</v>
      </c>
      <c r="DE33" s="57" t="s">
        <v>403</v>
      </c>
      <c r="DF33" s="101">
        <v>52.55</v>
      </c>
      <c r="DG33" s="86"/>
      <c r="DH33" s="101">
        <v>2.15</v>
      </c>
      <c r="DI33" s="87">
        <v>63</v>
      </c>
      <c r="DJ33" s="88" t="s">
        <v>140</v>
      </c>
      <c r="DK33" s="86">
        <f t="shared" si="37"/>
        <v>54.699999999999996</v>
      </c>
      <c r="DL33" s="89" t="str">
        <f t="shared" si="53"/>
        <v>Death</v>
      </c>
      <c r="DM33" s="90">
        <f>CY33*3.5</f>
        <v>114943.15000000001</v>
      </c>
      <c r="DN33" s="90">
        <f>DM33/CA33*100</f>
        <v>99.999935029344599</v>
      </c>
      <c r="DO33" s="89" t="str">
        <f t="shared" si="54"/>
        <v>General Savings</v>
      </c>
      <c r="DP33" s="90">
        <v>0</v>
      </c>
      <c r="DQ33" s="90">
        <v>0</v>
      </c>
      <c r="DR33" s="89" t="str">
        <f t="shared" si="55"/>
        <v>Late CI</v>
      </c>
      <c r="DS33" s="90">
        <f>CY33*3.5</f>
        <v>114943.15000000001</v>
      </c>
      <c r="DT33" s="90">
        <f>DS33/CG33*100</f>
        <v>127.37596632821035</v>
      </c>
      <c r="DU33" s="100" t="s">
        <v>123</v>
      </c>
      <c r="DV33" s="57" t="s">
        <v>331</v>
      </c>
      <c r="DW33" s="101">
        <v>114943.2</v>
      </c>
      <c r="DX33" s="86"/>
      <c r="DY33" s="101">
        <v>11.6</v>
      </c>
      <c r="DZ33" s="87">
        <v>43</v>
      </c>
      <c r="EA33" s="87">
        <v>43</v>
      </c>
      <c r="EB33" s="96" t="s">
        <v>25</v>
      </c>
      <c r="EC33" s="95">
        <v>114943.2</v>
      </c>
      <c r="ED33" s="95">
        <f>EC33/CA33*100</f>
        <v>99.999978529081218</v>
      </c>
      <c r="EE33" s="96" t="s">
        <v>31</v>
      </c>
      <c r="EF33" s="96">
        <v>0</v>
      </c>
      <c r="EG33" s="96">
        <v>0</v>
      </c>
      <c r="EH33" s="96" t="s">
        <v>27</v>
      </c>
      <c r="EI33" s="95">
        <v>114943.2</v>
      </c>
      <c r="EJ33" s="95">
        <f>EI33/CG33*100</f>
        <v>127.37602173645621</v>
      </c>
      <c r="EK33" s="57" t="s">
        <v>132</v>
      </c>
      <c r="EL33" s="57" t="s">
        <v>332</v>
      </c>
      <c r="EM33" s="101">
        <v>114943.2</v>
      </c>
      <c r="EN33" s="86"/>
      <c r="EO33" s="101">
        <v>6.9</v>
      </c>
      <c r="EP33" s="87">
        <v>5</v>
      </c>
      <c r="EQ33" s="88">
        <v>5</v>
      </c>
      <c r="ER33" s="96" t="s">
        <v>25</v>
      </c>
      <c r="ES33" s="95">
        <v>114943.2</v>
      </c>
      <c r="ET33" s="95">
        <f>ES33/CA33*100</f>
        <v>99.999978529081218</v>
      </c>
      <c r="EU33" s="96" t="s">
        <v>31</v>
      </c>
      <c r="EV33" s="96">
        <v>0</v>
      </c>
      <c r="EW33" s="96">
        <v>0</v>
      </c>
      <c r="EX33" s="96" t="s">
        <v>27</v>
      </c>
      <c r="EY33" s="95">
        <v>114943.2</v>
      </c>
      <c r="EZ33" s="156">
        <f>EY33/CG33*100</f>
        <v>127.37602173645621</v>
      </c>
    </row>
    <row r="34" spans="1:156" ht="24">
      <c r="A34" s="99" t="s">
        <v>882</v>
      </c>
      <c r="C34" s="69">
        <v>34</v>
      </c>
      <c r="D34" s="69" t="s">
        <v>105</v>
      </c>
      <c r="E34" s="70">
        <v>26090</v>
      </c>
      <c r="F34" s="71"/>
      <c r="G34" s="71">
        <v>1</v>
      </c>
      <c r="H34" s="71"/>
      <c r="I34" s="72">
        <v>1</v>
      </c>
      <c r="J34" s="69" t="s">
        <v>106</v>
      </c>
      <c r="K34" s="69">
        <v>1</v>
      </c>
      <c r="L34" s="69">
        <v>3</v>
      </c>
      <c r="M34" s="69"/>
      <c r="N34" s="69"/>
      <c r="O34" s="69"/>
      <c r="P34" s="69"/>
      <c r="Q34" s="69">
        <v>2</v>
      </c>
      <c r="R34" s="69"/>
      <c r="S34" s="73">
        <v>1000</v>
      </c>
      <c r="T34" s="73" t="str">
        <f t="shared" si="122"/>
        <v>x</v>
      </c>
      <c r="U34" s="73">
        <v>1000</v>
      </c>
      <c r="V34" s="74">
        <v>20</v>
      </c>
      <c r="W34" s="75">
        <v>500000</v>
      </c>
      <c r="X34" s="75">
        <v>10</v>
      </c>
      <c r="Y34" s="75" t="str">
        <f t="shared" si="123"/>
        <v>x</v>
      </c>
      <c r="Z34" s="75" t="str">
        <f t="shared" si="124"/>
        <v>x</v>
      </c>
      <c r="AA34" s="75" t="str">
        <f t="shared" si="27"/>
        <v>x</v>
      </c>
      <c r="AB34" s="75" t="str">
        <f t="shared" si="28"/>
        <v>x</v>
      </c>
      <c r="AC34" s="76"/>
      <c r="AD34" s="69"/>
      <c r="AE34" s="69"/>
      <c r="AF34" s="69"/>
      <c r="AG34" s="69"/>
      <c r="AH34" s="69"/>
      <c r="AI34" s="69"/>
      <c r="AJ34" s="69"/>
      <c r="AK34" s="69"/>
      <c r="AL34" s="69"/>
      <c r="AM34" s="69"/>
      <c r="AN34" s="69"/>
      <c r="AO34" s="69"/>
      <c r="AP34" s="69" t="s">
        <v>107</v>
      </c>
      <c r="AQ34" s="69"/>
      <c r="AR34" s="69" t="s">
        <v>108</v>
      </c>
      <c r="AS34" s="75">
        <v>8000</v>
      </c>
      <c r="AT34" s="75">
        <v>2000</v>
      </c>
      <c r="AU34" s="75">
        <v>1000000</v>
      </c>
      <c r="AV34" s="75">
        <v>0</v>
      </c>
      <c r="AW34" s="69" t="s">
        <v>109</v>
      </c>
      <c r="AX34" s="69">
        <v>250</v>
      </c>
      <c r="AY34" s="69">
        <v>40</v>
      </c>
      <c r="AZ34" s="69">
        <v>40</v>
      </c>
      <c r="BA34" s="77">
        <f t="shared" ca="1" si="69"/>
        <v>47</v>
      </c>
      <c r="BB34" s="77">
        <f t="shared" si="51"/>
        <v>1000000</v>
      </c>
      <c r="BC34" s="77">
        <f t="shared" si="70"/>
        <v>6000</v>
      </c>
      <c r="BD34" s="78">
        <f t="shared" si="71"/>
        <v>3000</v>
      </c>
      <c r="BE34" s="79" t="s">
        <v>107</v>
      </c>
      <c r="BF34" s="80" t="s">
        <v>107</v>
      </c>
      <c r="BG34" s="79" t="s">
        <v>107</v>
      </c>
      <c r="BH34" s="79" t="s">
        <v>107</v>
      </c>
      <c r="BI34" s="79"/>
      <c r="BJ34" s="79"/>
      <c r="BK34" s="79" t="s">
        <v>107</v>
      </c>
      <c r="BL34" s="79"/>
      <c r="BM34" s="79"/>
      <c r="BN34" s="79" t="s">
        <v>107</v>
      </c>
      <c r="BO34" s="81"/>
      <c r="BP34" s="81"/>
      <c r="BQ34" s="81"/>
      <c r="BR34" s="81"/>
      <c r="BS34" s="81" t="str">
        <f t="shared" si="125"/>
        <v/>
      </c>
      <c r="BT34" s="81" t="str">
        <f>IF(BJ34="Y","Select?","")</f>
        <v/>
      </c>
      <c r="BU34" s="81"/>
      <c r="BV34" s="81" t="str">
        <f>IF(BL34="Y","Select?","")</f>
        <v/>
      </c>
      <c r="BW34" s="81" t="str">
        <f t="shared" si="126"/>
        <v/>
      </c>
      <c r="BX34" s="81"/>
      <c r="BY34" s="82">
        <f t="shared" si="72"/>
        <v>609675.56959637953</v>
      </c>
      <c r="BZ34" s="82" t="str">
        <f t="shared" si="73"/>
        <v>NA</v>
      </c>
      <c r="CA34" s="82">
        <f>IFERROR(IF(BY34-BZ34&lt;=0,"No Need",BY34-BZ34),BY34)</f>
        <v>609675.56959637953</v>
      </c>
      <c r="CB34" s="82">
        <f t="shared" ca="1" si="75"/>
        <v>523541.17442695104</v>
      </c>
      <c r="CC34" s="82" t="str">
        <f t="shared" si="76"/>
        <v>NA</v>
      </c>
      <c r="CD34" s="82">
        <f t="shared" ca="1" si="30"/>
        <v>523541.17442695104</v>
      </c>
      <c r="CE34" s="82" t="str">
        <f t="shared" si="78"/>
        <v>NA</v>
      </c>
      <c r="CF34" s="82" t="str">
        <f t="shared" si="79"/>
        <v>NA</v>
      </c>
      <c r="CG34" s="82" t="str">
        <f t="shared" si="31"/>
        <v>NA</v>
      </c>
      <c r="CH34" s="82" t="str">
        <f t="shared" si="81"/>
        <v>NA</v>
      </c>
      <c r="CI34" s="82" t="str">
        <f t="shared" si="82"/>
        <v>NA</v>
      </c>
      <c r="CJ34" s="82" t="str">
        <f t="shared" si="32"/>
        <v>NA</v>
      </c>
      <c r="CK34" s="82" t="str">
        <f t="shared" si="84"/>
        <v>NA</v>
      </c>
      <c r="CL34" s="82" t="str">
        <f t="shared" si="85"/>
        <v>NA</v>
      </c>
      <c r="CM34" s="82" t="str">
        <f t="shared" si="33"/>
        <v>NA</v>
      </c>
      <c r="CN34" s="82">
        <f t="shared" si="87"/>
        <v>626436.70692188863</v>
      </c>
      <c r="CO34" s="82" t="str">
        <f t="shared" si="88"/>
        <v>NA</v>
      </c>
      <c r="CP34" s="82">
        <f t="shared" si="43"/>
        <v>626436.70692188863</v>
      </c>
      <c r="CQ34" s="82" t="str">
        <f t="shared" si="90"/>
        <v>NA</v>
      </c>
      <c r="CR34" s="82" t="str">
        <f t="shared" si="91"/>
        <v>NA</v>
      </c>
      <c r="CS34" s="82" t="str">
        <f t="shared" si="35"/>
        <v>NA</v>
      </c>
      <c r="CT34" s="82" t="str">
        <f t="shared" si="93"/>
        <v>NA</v>
      </c>
      <c r="CU34" s="83" t="str">
        <f t="shared" si="94"/>
        <v>NA</v>
      </c>
      <c r="CV34" s="82" t="str">
        <f t="shared" si="36"/>
        <v>NA</v>
      </c>
      <c r="CW34" s="47" t="s">
        <v>115</v>
      </c>
      <c r="CX34" s="47" t="s">
        <v>333</v>
      </c>
      <c r="CY34" s="101">
        <v>467412.05</v>
      </c>
      <c r="CZ34" s="101"/>
      <c r="DA34" s="101">
        <v>250</v>
      </c>
      <c r="DB34" s="87">
        <v>35</v>
      </c>
      <c r="DC34" s="87">
        <v>35</v>
      </c>
      <c r="DD34" s="55"/>
      <c r="DE34" s="55"/>
      <c r="DF34" s="112"/>
      <c r="DG34" s="112"/>
      <c r="DH34" s="112"/>
      <c r="DI34" s="82"/>
      <c r="DJ34" s="84"/>
      <c r="DK34" s="86">
        <f t="shared" si="37"/>
        <v>250</v>
      </c>
      <c r="DL34" s="89" t="str">
        <f t="shared" si="53"/>
        <v>Death</v>
      </c>
      <c r="DM34" s="90">
        <v>467412.05</v>
      </c>
      <c r="DN34" s="90">
        <f>DM34/CA34*100</f>
        <v>76.665701121899716</v>
      </c>
      <c r="DO34" s="89" t="str">
        <f t="shared" si="54"/>
        <v>General Savings</v>
      </c>
      <c r="DP34" s="90">
        <v>0</v>
      </c>
      <c r="DQ34" s="90">
        <v>0</v>
      </c>
      <c r="DR34" s="89" t="str">
        <f t="shared" si="55"/>
        <v>TPD</v>
      </c>
      <c r="DS34" s="90">
        <v>467412.05</v>
      </c>
      <c r="DT34" s="90">
        <f ca="1">DS34/CD34*100</f>
        <v>89.278947450811685</v>
      </c>
      <c r="DU34" s="105"/>
      <c r="DV34" s="55"/>
      <c r="DW34" s="112"/>
      <c r="DX34" s="112"/>
      <c r="DY34" s="112"/>
      <c r="DZ34" s="82"/>
      <c r="EA34" s="82"/>
      <c r="EB34" s="96"/>
      <c r="EC34" s="95"/>
      <c r="ED34" s="95"/>
      <c r="EE34" s="96"/>
      <c r="EF34" s="96"/>
      <c r="EG34" s="96"/>
      <c r="EH34" s="96"/>
      <c r="EI34" s="95"/>
      <c r="EJ34" s="95"/>
      <c r="EK34" s="55"/>
      <c r="EL34" s="55"/>
      <c r="EM34" s="112"/>
      <c r="EN34" s="112"/>
      <c r="EO34" s="112"/>
      <c r="EP34" s="82"/>
      <c r="EQ34" s="84"/>
      <c r="ER34" s="96"/>
      <c r="ES34" s="96"/>
      <c r="ET34" s="95"/>
      <c r="EU34" s="96"/>
      <c r="EV34" s="96"/>
      <c r="EW34" s="96"/>
      <c r="EX34" s="96"/>
      <c r="EY34" s="96"/>
      <c r="EZ34" s="95"/>
    </row>
    <row r="35" spans="1:156" ht="22.5" customHeight="1">
      <c r="A35" s="99" t="s">
        <v>877</v>
      </c>
      <c r="C35" s="69">
        <v>35</v>
      </c>
      <c r="D35" s="69" t="s">
        <v>105</v>
      </c>
      <c r="E35" s="70">
        <v>26151</v>
      </c>
      <c r="F35" s="71"/>
      <c r="G35" s="71">
        <v>1</v>
      </c>
      <c r="H35" s="71"/>
      <c r="I35" s="72">
        <v>1</v>
      </c>
      <c r="J35" s="69" t="s">
        <v>106</v>
      </c>
      <c r="K35" s="69">
        <v>1</v>
      </c>
      <c r="L35" s="69">
        <v>3</v>
      </c>
      <c r="M35" s="69"/>
      <c r="N35" s="69"/>
      <c r="O35" s="69"/>
      <c r="P35" s="69"/>
      <c r="Q35" s="69">
        <v>2</v>
      </c>
      <c r="R35" s="69"/>
      <c r="S35" s="73">
        <v>1000</v>
      </c>
      <c r="T35" s="73" t="s">
        <v>121</v>
      </c>
      <c r="U35" s="73">
        <v>1000</v>
      </c>
      <c r="V35" s="74">
        <v>20</v>
      </c>
      <c r="W35" s="75">
        <v>500000</v>
      </c>
      <c r="X35" s="75">
        <v>10</v>
      </c>
      <c r="Y35" s="75" t="s">
        <v>121</v>
      </c>
      <c r="Z35" s="75" t="s">
        <v>121</v>
      </c>
      <c r="AA35" s="75" t="s">
        <v>121</v>
      </c>
      <c r="AB35" s="75" t="s">
        <v>121</v>
      </c>
      <c r="AC35" s="76"/>
      <c r="AD35" s="69"/>
      <c r="AE35" s="69"/>
      <c r="AF35" s="69"/>
      <c r="AG35" s="69"/>
      <c r="AH35" s="69"/>
      <c r="AI35" s="69"/>
      <c r="AJ35" s="69"/>
      <c r="AK35" s="69"/>
      <c r="AL35" s="69"/>
      <c r="AM35" s="69"/>
      <c r="AN35" s="69"/>
      <c r="AO35" s="69"/>
      <c r="AP35" s="69" t="s">
        <v>107</v>
      </c>
      <c r="AQ35" s="69"/>
      <c r="AR35" s="69" t="s">
        <v>108</v>
      </c>
      <c r="AS35" s="75">
        <v>8000</v>
      </c>
      <c r="AT35" s="75">
        <v>2000</v>
      </c>
      <c r="AU35" s="75">
        <v>1000000</v>
      </c>
      <c r="AV35" s="75">
        <v>0</v>
      </c>
      <c r="AW35" s="69" t="s">
        <v>109</v>
      </c>
      <c r="AX35" s="69">
        <v>380</v>
      </c>
      <c r="AY35" s="69">
        <v>40</v>
      </c>
      <c r="AZ35" s="69">
        <v>40</v>
      </c>
      <c r="BA35" s="77">
        <v>47</v>
      </c>
      <c r="BB35" s="77">
        <v>0</v>
      </c>
      <c r="BC35" s="77">
        <v>6000</v>
      </c>
      <c r="BD35" s="78">
        <v>3000</v>
      </c>
      <c r="BE35" s="79" t="s">
        <v>107</v>
      </c>
      <c r="BF35" s="80" t="s">
        <v>107</v>
      </c>
      <c r="BG35" s="79" t="s">
        <v>107</v>
      </c>
      <c r="BH35" s="79" t="s">
        <v>107</v>
      </c>
      <c r="BI35" s="79"/>
      <c r="BJ35" s="79"/>
      <c r="BK35" s="79" t="s">
        <v>107</v>
      </c>
      <c r="BL35" s="79"/>
      <c r="BM35" s="79"/>
      <c r="BN35" s="79" t="s">
        <v>107</v>
      </c>
      <c r="BO35" s="81"/>
      <c r="BP35" s="81"/>
      <c r="BQ35" s="81"/>
      <c r="BR35" s="81"/>
      <c r="BS35" s="81" t="s">
        <v>130</v>
      </c>
      <c r="BT35" s="81" t="s">
        <v>130</v>
      </c>
      <c r="BU35" s="81"/>
      <c r="BV35" s="81" t="s">
        <v>130</v>
      </c>
      <c r="BW35" s="81" t="s">
        <v>130</v>
      </c>
      <c r="BX35" s="81"/>
      <c r="BY35" s="82">
        <v>609675.56959637953</v>
      </c>
      <c r="BZ35" s="82" t="s">
        <v>131</v>
      </c>
      <c r="CA35" s="82">
        <v>609675.56959637953</v>
      </c>
      <c r="CB35" s="82">
        <v>523541.17442695104</v>
      </c>
      <c r="CC35" s="82" t="s">
        <v>131</v>
      </c>
      <c r="CD35" s="82">
        <v>523541.17442695104</v>
      </c>
      <c r="CE35" s="82" t="s">
        <v>131</v>
      </c>
      <c r="CF35" s="82" t="s">
        <v>131</v>
      </c>
      <c r="CG35" s="82" t="s">
        <v>131</v>
      </c>
      <c r="CH35" s="82" t="s">
        <v>131</v>
      </c>
      <c r="CI35" s="82" t="s">
        <v>131</v>
      </c>
      <c r="CJ35" s="82" t="s">
        <v>131</v>
      </c>
      <c r="CK35" s="82" t="s">
        <v>131</v>
      </c>
      <c r="CL35" s="82" t="s">
        <v>131</v>
      </c>
      <c r="CM35" s="82" t="s">
        <v>131</v>
      </c>
      <c r="CN35" s="82">
        <v>626436.70692188863</v>
      </c>
      <c r="CO35" s="82" t="s">
        <v>131</v>
      </c>
      <c r="CP35" s="82">
        <v>626436.70692188863</v>
      </c>
      <c r="CQ35" s="82" t="s">
        <v>131</v>
      </c>
      <c r="CR35" s="82" t="s">
        <v>131</v>
      </c>
      <c r="CS35" s="82" t="s">
        <v>131</v>
      </c>
      <c r="CT35" s="82" t="s">
        <v>131</v>
      </c>
      <c r="CU35" s="83" t="s">
        <v>131</v>
      </c>
      <c r="CV35" s="82" t="s">
        <v>131</v>
      </c>
      <c r="CW35" s="47" t="s">
        <v>115</v>
      </c>
      <c r="CX35" s="47" t="s">
        <v>333</v>
      </c>
      <c r="CY35" s="86">
        <v>426772.9</v>
      </c>
      <c r="CZ35" s="86"/>
      <c r="DA35" s="86">
        <v>228.25</v>
      </c>
      <c r="DB35" s="87">
        <v>35</v>
      </c>
      <c r="DC35" s="87">
        <v>35</v>
      </c>
      <c r="DD35" s="57" t="s">
        <v>110</v>
      </c>
      <c r="DE35" s="57" t="s">
        <v>286</v>
      </c>
      <c r="DF35" s="86">
        <v>15235.95</v>
      </c>
      <c r="DG35" s="86">
        <v>19416</v>
      </c>
      <c r="DH35" s="86">
        <v>151.75</v>
      </c>
      <c r="DI35" s="87">
        <v>10</v>
      </c>
      <c r="DJ35" s="88">
        <v>10</v>
      </c>
      <c r="DK35" s="86">
        <f t="shared" si="37"/>
        <v>380</v>
      </c>
      <c r="DL35" s="89" t="str">
        <f t="shared" si="53"/>
        <v>Death</v>
      </c>
      <c r="DM35" s="90">
        <v>426772.9</v>
      </c>
      <c r="DN35" s="90">
        <f>DM35/CA35*100</f>
        <v>70.00000021036341</v>
      </c>
      <c r="DO35" s="89" t="str">
        <f t="shared" si="54"/>
        <v>General Savings</v>
      </c>
      <c r="DP35" s="90">
        <v>19416</v>
      </c>
      <c r="DQ35" s="90">
        <f>DP35/CP35*100</f>
        <v>3.0994352319173744</v>
      </c>
      <c r="DR35" s="89" t="str">
        <f t="shared" si="55"/>
        <v>TPD</v>
      </c>
      <c r="DS35" s="90">
        <v>426772.9</v>
      </c>
      <c r="DT35" s="90">
        <f>DS35/CD35*100</f>
        <v>81.51658758590095</v>
      </c>
      <c r="DU35" s="105"/>
      <c r="DV35" s="55"/>
      <c r="DW35" s="112"/>
      <c r="DX35" s="112"/>
      <c r="DY35" s="112"/>
      <c r="DZ35" s="82"/>
      <c r="EA35" s="82"/>
      <c r="EB35" s="96"/>
      <c r="EC35" s="95"/>
      <c r="ED35" s="95"/>
      <c r="EE35" s="96"/>
      <c r="EF35" s="96"/>
      <c r="EG35" s="96"/>
      <c r="EH35" s="96"/>
      <c r="EI35" s="95"/>
      <c r="EJ35" s="95"/>
      <c r="EK35" s="55"/>
      <c r="EL35" s="55"/>
      <c r="EM35" s="112"/>
      <c r="EN35" s="112"/>
      <c r="EO35" s="112"/>
      <c r="EP35" s="82"/>
      <c r="EQ35" s="84"/>
      <c r="ER35" s="96"/>
      <c r="ES35" s="96"/>
      <c r="ET35" s="95"/>
      <c r="EU35" s="96"/>
      <c r="EV35" s="96"/>
      <c r="EW35" s="96"/>
      <c r="EX35" s="96"/>
      <c r="EY35" s="96"/>
      <c r="EZ35" s="95"/>
    </row>
    <row r="36" spans="1:156" ht="24">
      <c r="A36" s="99" t="s">
        <v>549</v>
      </c>
      <c r="C36" s="69">
        <v>36</v>
      </c>
      <c r="D36" s="69" t="s">
        <v>105</v>
      </c>
      <c r="E36" s="70">
        <v>30310</v>
      </c>
      <c r="F36" s="71"/>
      <c r="G36" s="71">
        <v>1</v>
      </c>
      <c r="H36" s="71"/>
      <c r="I36" s="72"/>
      <c r="J36" s="69" t="s">
        <v>106</v>
      </c>
      <c r="K36" s="69"/>
      <c r="L36" s="69"/>
      <c r="M36" s="69"/>
      <c r="N36" s="69">
        <v>1</v>
      </c>
      <c r="O36" s="69"/>
      <c r="P36" s="69"/>
      <c r="Q36" s="69"/>
      <c r="R36" s="69"/>
      <c r="S36" s="73" t="str">
        <f t="shared" ref="S36" si="127">IF(OR(K36=0,G36=0),"x","Value?")</f>
        <v>x</v>
      </c>
      <c r="T36" s="73" t="str">
        <f t="shared" ref="T36" si="128">IF(OR(K36=0,H36=0),"x","Value?")</f>
        <v>x</v>
      </c>
      <c r="U36" s="73" t="str">
        <f t="shared" ref="U36" si="129">IF(OR(K36=0,I36=0),"x","Value?")</f>
        <v>x</v>
      </c>
      <c r="V36" s="74">
        <v>10</v>
      </c>
      <c r="W36" s="75" t="str">
        <f t="shared" si="57"/>
        <v>x</v>
      </c>
      <c r="X36" s="75" t="str">
        <f t="shared" si="58"/>
        <v>x</v>
      </c>
      <c r="Y36" s="75" t="str">
        <f t="shared" si="25"/>
        <v>x</v>
      </c>
      <c r="Z36" s="75" t="str">
        <f t="shared" si="26"/>
        <v>x</v>
      </c>
      <c r="AA36" s="75" t="str">
        <f t="shared" si="27"/>
        <v>x</v>
      </c>
      <c r="AB36" s="75" t="str">
        <f t="shared" si="28"/>
        <v>x</v>
      </c>
      <c r="AC36" s="76"/>
      <c r="AD36" s="69"/>
      <c r="AE36" s="69"/>
      <c r="AF36" s="69"/>
      <c r="AG36" s="69"/>
      <c r="AH36" s="69"/>
      <c r="AI36" s="69"/>
      <c r="AJ36" s="69"/>
      <c r="AK36" s="69"/>
      <c r="AL36" s="69"/>
      <c r="AM36" s="69"/>
      <c r="AN36" s="69"/>
      <c r="AO36" s="69"/>
      <c r="AP36" s="69" t="s">
        <v>107</v>
      </c>
      <c r="AQ36" s="69"/>
      <c r="AR36" s="81" t="s">
        <v>122</v>
      </c>
      <c r="AS36" s="75">
        <v>8000</v>
      </c>
      <c r="AT36" s="75">
        <v>3000</v>
      </c>
      <c r="AU36" s="75">
        <v>1000000</v>
      </c>
      <c r="AV36" s="75">
        <v>0</v>
      </c>
      <c r="AW36" s="69" t="s">
        <v>109</v>
      </c>
      <c r="AX36" s="69"/>
      <c r="AY36" s="69">
        <v>48</v>
      </c>
      <c r="AZ36" s="69"/>
      <c r="BA36" s="77">
        <f ca="1">INT(YEARFRAC(E36,TODAY()))</f>
        <v>36</v>
      </c>
      <c r="BB36" s="77">
        <f>IF(AND(AU36="x",AV36="x"),"0",AU36-AV36)</f>
        <v>1000000</v>
      </c>
      <c r="BC36" s="77">
        <f>IF(AND(AS36="x",AT36="x"),"0",AS36-AT36)</f>
        <v>5000</v>
      </c>
      <c r="BD36" s="78">
        <f>IF(EXACT(AR36,"Employee"),0.5*BC36,0.25*BC36)</f>
        <v>1250</v>
      </c>
      <c r="BE36" s="79" t="s">
        <v>109</v>
      </c>
      <c r="BF36" s="80"/>
      <c r="BG36" s="79"/>
      <c r="BH36" s="79"/>
      <c r="BI36" s="79"/>
      <c r="BJ36" s="79"/>
      <c r="BK36" s="79"/>
      <c r="BL36" s="79"/>
      <c r="BM36" s="79"/>
      <c r="BN36" s="79"/>
      <c r="BO36" s="81" t="str">
        <f t="shared" ref="BO36:BX42" si="130">IF(BE36="Y","Select?","")</f>
        <v/>
      </c>
      <c r="BP36" s="81"/>
      <c r="BQ36" s="81"/>
      <c r="BR36" s="81"/>
      <c r="BS36" s="81" t="str">
        <f t="shared" si="130"/>
        <v/>
      </c>
      <c r="BT36" s="81" t="str">
        <f t="shared" si="130"/>
        <v/>
      </c>
      <c r="BU36" s="81" t="str">
        <f t="shared" si="130"/>
        <v/>
      </c>
      <c r="BV36" s="81" t="str">
        <f t="shared" si="130"/>
        <v/>
      </c>
      <c r="BW36" s="81" t="str">
        <f t="shared" si="130"/>
        <v/>
      </c>
      <c r="BX36" s="81" t="str">
        <f t="shared" si="130"/>
        <v/>
      </c>
      <c r="BY36" s="82" t="str">
        <f>IF(K36=0,"NA",FV(0.0228,V36,-SUM(S36:U36)*12)+10000)</f>
        <v>NA</v>
      </c>
      <c r="BZ36" s="82" t="str">
        <f>IF(AC36=0,"NA",AC36)</f>
        <v>NA</v>
      </c>
      <c r="CA36" s="82" t="str">
        <f>IFERROR(IF(BY36-BZ36&lt;=0,"No Need",BY36-BZ36),BY36)</f>
        <v>NA</v>
      </c>
      <c r="CB36" s="82" t="str">
        <f>IF(L36=0,"NA",FV(0.0228,62-BA36,-AT36*12)+100000)</f>
        <v>NA</v>
      </c>
      <c r="CC36" s="82" t="str">
        <f>IF(AD36=0,"NA",AD36)</f>
        <v>NA</v>
      </c>
      <c r="CD36" s="82" t="str">
        <f>IFERROR(IF(CB36-CC36&lt;=0,"No Need",CB36-CC36),CB36)</f>
        <v>NA</v>
      </c>
      <c r="CE36" s="82" t="str">
        <f>IF(M36=0,"NA",FV(0.0228,5,-AT36*12)+100000)</f>
        <v>NA</v>
      </c>
      <c r="CF36" s="82" t="str">
        <f>IF(AE36=0,"NA",AE36)</f>
        <v>NA</v>
      </c>
      <c r="CG36" s="82" t="str">
        <f>IFERROR(IF(CE36-CF36&lt;=0,"No Need",CE36-CF36),CE36)</f>
        <v>NA</v>
      </c>
      <c r="CH36" s="82">
        <f>IF(N36=0,"NA",FV(0.0228,5,-AT36*12)+100000)</f>
        <v>288397.28555176978</v>
      </c>
      <c r="CI36" s="82" t="str">
        <f>IF(AF36=0,"NA",AF36)</f>
        <v>NA</v>
      </c>
      <c r="CJ36" s="82">
        <f>IFERROR(IF(CH36-CI36&lt;=0,"No Need",CH36-CI36),CH36)</f>
        <v>288397.28555176978</v>
      </c>
      <c r="CK36" s="82" t="str">
        <f>IF(O36=0,"NA",FV(0.0228,5,-AT36*12)+100000)</f>
        <v>NA</v>
      </c>
      <c r="CL36" s="82" t="str">
        <f>IF(AG36=0,"NA",AG36)</f>
        <v>NA</v>
      </c>
      <c r="CM36" s="82" t="str">
        <f>IFERROR(IF(CK36-CL36&lt;=0,"No Need",CK36-CL36),CK36)</f>
        <v>NA</v>
      </c>
      <c r="CN36" s="82" t="str">
        <f>IF(Q36=0,"NA",FV(0.0228,X36,,-W36))</f>
        <v>NA</v>
      </c>
      <c r="CO36" s="82" t="str">
        <f>IF((AH36+AI36)=0,"NA",(AH36+AI36))</f>
        <v>NA</v>
      </c>
      <c r="CP36" s="82" t="str">
        <f>IFERROR(IF(CN36-CO36&lt;=0,"No Need",CN36-CO36),CN36)</f>
        <v>NA</v>
      </c>
      <c r="CQ36" s="82" t="str">
        <f>IF(P36=0,"NA",FV(0.0228,90-Y36,,-Z36*12*(90-Y36)))</f>
        <v>NA</v>
      </c>
      <c r="CR36" s="82" t="str">
        <f>IF(AND(AJ36=0,AK36=0,AL36=0,AM36=0),"NA",AJ36+(AK36*12*(90-P36))+AL36+(AM36*12*(90-P36)))</f>
        <v>NA</v>
      </c>
      <c r="CS36" s="82" t="str">
        <f>IFERROR(IF(CQ36-CR36&lt;=0,"No Need",CQ36-CR36),CQ36)</f>
        <v>NA</v>
      </c>
      <c r="CT36" s="82" t="str">
        <f>IF(R36=0,"NA",FV(0.0228,19-AA36,,-AB36))</f>
        <v>NA</v>
      </c>
      <c r="CU36" s="83" t="str">
        <f>IF((AN36+AO36)=0,"NA",(AN36+AO36))</f>
        <v>NA</v>
      </c>
      <c r="CV36" s="84" t="str">
        <f>IFERROR(IF(CT36-CU36&lt;=0,"No Need",CT36-CU36),CT36)</f>
        <v>NA</v>
      </c>
      <c r="CW36" s="57" t="s">
        <v>137</v>
      </c>
      <c r="CX36" s="43" t="s">
        <v>330</v>
      </c>
      <c r="CY36" s="86">
        <v>92399.2</v>
      </c>
      <c r="CZ36" s="86"/>
      <c r="DA36" s="86">
        <v>255.95</v>
      </c>
      <c r="DB36" s="87">
        <v>48</v>
      </c>
      <c r="DC36" s="87" t="s">
        <v>140</v>
      </c>
      <c r="DD36" s="57" t="s">
        <v>136</v>
      </c>
      <c r="DE36" s="57" t="s">
        <v>552</v>
      </c>
      <c r="DF36" s="86">
        <v>82399</v>
      </c>
      <c r="DG36" s="86"/>
      <c r="DH36" s="86">
        <v>120.7</v>
      </c>
      <c r="DI36" s="157">
        <v>48</v>
      </c>
      <c r="DJ36" s="158" t="s">
        <v>140</v>
      </c>
      <c r="DK36" s="86">
        <f t="shared" si="37"/>
        <v>376.65</v>
      </c>
      <c r="DL36" s="89" t="str">
        <f t="shared" si="53"/>
        <v>Early CI</v>
      </c>
      <c r="DM36" s="90">
        <f>DF36*3.5</f>
        <v>288396.5</v>
      </c>
      <c r="DN36" s="90">
        <f>DM36/CJ36*100</f>
        <v>99.999727614714445</v>
      </c>
      <c r="DO36" s="89" t="str">
        <f t="shared" si="54"/>
        <v/>
      </c>
      <c r="DP36" s="90"/>
      <c r="DQ36" s="90"/>
      <c r="DR36" s="89" t="str">
        <f t="shared" si="55"/>
        <v/>
      </c>
      <c r="DS36" s="90"/>
      <c r="DT36" s="90"/>
      <c r="DU36" s="110"/>
      <c r="DV36" s="83"/>
      <c r="DW36" s="108"/>
      <c r="DX36" s="108"/>
      <c r="DY36" s="108"/>
      <c r="DZ36" s="83" t="s">
        <v>130</v>
      </c>
      <c r="EA36" s="83" t="s">
        <v>130</v>
      </c>
      <c r="EB36" s="96"/>
      <c r="EC36" s="95"/>
      <c r="ED36" s="95"/>
      <c r="EE36" s="96" t="s">
        <v>130</v>
      </c>
      <c r="EF36" s="96"/>
      <c r="EG36" s="96"/>
      <c r="EH36" s="96" t="s">
        <v>130</v>
      </c>
      <c r="EI36" s="96"/>
      <c r="EJ36" s="95"/>
      <c r="EK36" s="111"/>
      <c r="EL36" s="83"/>
      <c r="EM36" s="108"/>
      <c r="EN36" s="108"/>
      <c r="EO36" s="108"/>
      <c r="EP36" s="83" t="s">
        <v>130</v>
      </c>
      <c r="EQ36" s="103" t="s">
        <v>130</v>
      </c>
      <c r="ER36" s="96"/>
      <c r="ES36" s="96"/>
      <c r="ET36" s="96"/>
      <c r="EU36" s="96" t="s">
        <v>130</v>
      </c>
      <c r="EV36" s="96"/>
      <c r="EW36" s="96"/>
      <c r="EX36" s="96" t="s">
        <v>130</v>
      </c>
      <c r="EY36" s="96"/>
      <c r="EZ36" s="104"/>
    </row>
    <row r="37" spans="1:156" ht="24">
      <c r="A37" s="99" t="s">
        <v>382</v>
      </c>
      <c r="C37" s="69">
        <v>37</v>
      </c>
      <c r="D37" s="69" t="s">
        <v>117</v>
      </c>
      <c r="E37" s="70">
        <v>25752</v>
      </c>
      <c r="F37" s="71">
        <v>1</v>
      </c>
      <c r="G37" s="71"/>
      <c r="H37" s="71"/>
      <c r="I37" s="72"/>
      <c r="J37" s="69" t="s">
        <v>107</v>
      </c>
      <c r="K37" s="69"/>
      <c r="L37" s="69"/>
      <c r="M37" s="69">
        <v>1</v>
      </c>
      <c r="N37" s="69"/>
      <c r="O37" s="69"/>
      <c r="P37" s="69"/>
      <c r="Q37" s="69">
        <v>3</v>
      </c>
      <c r="R37" s="69">
        <v>2</v>
      </c>
      <c r="S37" s="73" t="str">
        <f t="shared" si="23"/>
        <v>x</v>
      </c>
      <c r="T37" s="73" t="str">
        <f t="shared" si="41"/>
        <v>x</v>
      </c>
      <c r="U37" s="73" t="str">
        <f t="shared" si="38"/>
        <v>x</v>
      </c>
      <c r="V37" s="74" t="str">
        <f t="shared" ref="V37" si="131">IF(AND(G37=0,H37=0,I37=0),"x","Value?")</f>
        <v>x</v>
      </c>
      <c r="W37" s="75">
        <v>20000</v>
      </c>
      <c r="X37" s="75">
        <v>5</v>
      </c>
      <c r="Y37" s="75" t="str">
        <f t="shared" si="25"/>
        <v>x</v>
      </c>
      <c r="Z37" s="75" t="str">
        <f t="shared" si="26"/>
        <v>x</v>
      </c>
      <c r="AA37" s="75">
        <v>18</v>
      </c>
      <c r="AB37" s="75">
        <v>50000</v>
      </c>
      <c r="AC37" s="76"/>
      <c r="AD37" s="69"/>
      <c r="AE37" s="69">
        <v>150000</v>
      </c>
      <c r="AF37" s="69"/>
      <c r="AG37" s="69"/>
      <c r="AH37" s="69">
        <v>15000</v>
      </c>
      <c r="AI37" s="69"/>
      <c r="AJ37" s="69"/>
      <c r="AK37" s="69"/>
      <c r="AL37" s="69"/>
      <c r="AM37" s="69"/>
      <c r="AN37" s="69"/>
      <c r="AO37" s="69">
        <v>40000</v>
      </c>
      <c r="AP37" s="69" t="s">
        <v>107</v>
      </c>
      <c r="AQ37" s="69"/>
      <c r="AR37" s="69" t="s">
        <v>108</v>
      </c>
      <c r="AS37" s="75">
        <v>8500</v>
      </c>
      <c r="AT37" s="75">
        <v>4000</v>
      </c>
      <c r="AU37" s="75">
        <v>1000000</v>
      </c>
      <c r="AV37" s="75">
        <v>30000</v>
      </c>
      <c r="AW37" s="69" t="s">
        <v>109</v>
      </c>
      <c r="AX37" s="69"/>
      <c r="AY37" s="69">
        <v>36</v>
      </c>
      <c r="AZ37" s="69">
        <v>50</v>
      </c>
      <c r="BA37" s="77">
        <f ca="1">INT(YEARFRAC(E37,TODAY()))</f>
        <v>48</v>
      </c>
      <c r="BB37" s="77">
        <f>IF(AND(AU37="x",AV37="x"),"0",AU37-AV37)</f>
        <v>970000</v>
      </c>
      <c r="BC37" s="77">
        <f>IF(AND(AS37="x",AT37="x"),"0",AS37-AT37)</f>
        <v>4500</v>
      </c>
      <c r="BD37" s="78">
        <f>IF(EXACT(AR37,"Employee"),0.5*BC37,0.25*BC37)</f>
        <v>2250</v>
      </c>
      <c r="BE37" s="79" t="s">
        <v>107</v>
      </c>
      <c r="BF37" s="80" t="s">
        <v>107</v>
      </c>
      <c r="BG37" s="79" t="s">
        <v>107</v>
      </c>
      <c r="BH37" s="79" t="s">
        <v>107</v>
      </c>
      <c r="BI37" s="79"/>
      <c r="BJ37" s="79"/>
      <c r="BK37" s="79"/>
      <c r="BL37" s="79"/>
      <c r="BM37" s="79"/>
      <c r="BN37" s="79"/>
      <c r="BO37" s="81"/>
      <c r="BP37" s="81"/>
      <c r="BQ37" s="81"/>
      <c r="BR37" s="81"/>
      <c r="BS37" s="81" t="str">
        <f t="shared" si="130"/>
        <v/>
      </c>
      <c r="BT37" s="81" t="str">
        <f t="shared" si="130"/>
        <v/>
      </c>
      <c r="BU37" s="81" t="str">
        <f t="shared" si="130"/>
        <v/>
      </c>
      <c r="BV37" s="81" t="str">
        <f t="shared" si="130"/>
        <v/>
      </c>
      <c r="BW37" s="81" t="str">
        <f t="shared" si="130"/>
        <v/>
      </c>
      <c r="BX37" s="81" t="str">
        <f t="shared" si="130"/>
        <v/>
      </c>
      <c r="BY37" s="82" t="str">
        <f>IF(K37=0,"NA",FV(0.0228,V37,-SUM(S37:U37)*12)+10000)</f>
        <v>NA</v>
      </c>
      <c r="BZ37" s="82" t="str">
        <f>IF(AC37=0,"NA",AC37)</f>
        <v>NA</v>
      </c>
      <c r="CA37" s="82" t="str">
        <f>IFERROR(IF(BY37-BZ37&lt;=0,"No Need",BY37-BZ37),BY37)</f>
        <v>NA</v>
      </c>
      <c r="CB37" s="82" t="str">
        <f>IF(L37=0,"NA",FV(0.0228,62-BA37,-AT37*12)+100000)</f>
        <v>NA</v>
      </c>
      <c r="CC37" s="82" t="str">
        <f>IF(AD37=0,"NA",AD37)</f>
        <v>NA</v>
      </c>
      <c r="CD37" s="82" t="str">
        <f>IFERROR(IF(CB37-CC37&lt;=0,"No Need",CB37-CC37),CB37)</f>
        <v>NA</v>
      </c>
      <c r="CE37" s="82">
        <f>IF(M37=0,"NA",FV(0.0228,5,-AT37*12)+100000)</f>
        <v>351196.38073569303</v>
      </c>
      <c r="CF37" s="82">
        <f>IF(AE37=0,"NA",AE37)</f>
        <v>150000</v>
      </c>
      <c r="CG37" s="82">
        <f>IFERROR(IF(CE37-CF37&lt;=0,"No Need",CE37-CF37),CE37)</f>
        <v>201196.38073569303</v>
      </c>
      <c r="CH37" s="82" t="str">
        <f>IF(N37=0,"NA",FV(0.0228,5,-AT37*12)+100000)</f>
        <v>NA</v>
      </c>
      <c r="CI37" s="82" t="str">
        <f>IF(AF37=0,"NA",AF37)</f>
        <v>NA</v>
      </c>
      <c r="CJ37" s="82" t="str">
        <f>IFERROR(IF(CH37-CI37&lt;=0,"No Need",CH37-CI37),CH37)</f>
        <v>NA</v>
      </c>
      <c r="CK37" s="82" t="str">
        <f>IF(O37=0,"NA",FV(0.0228,5,-AT37*12)+100000)</f>
        <v>NA</v>
      </c>
      <c r="CL37" s="82" t="str">
        <f>IF(AG37=0,"NA",AG37)</f>
        <v>NA</v>
      </c>
      <c r="CM37" s="82" t="str">
        <f>IFERROR(IF(CK37-CL37&lt;=0,"No Need",CK37-CL37),CK37)</f>
        <v>NA</v>
      </c>
      <c r="CN37" s="82">
        <f>IF(Q37=0,"NA",FV(0.0228,X37,,-W37))</f>
        <v>22386.365616989082</v>
      </c>
      <c r="CO37" s="82">
        <f>IF((AH37+AI37)=0,"NA",(AH37+AI37))</f>
        <v>15000</v>
      </c>
      <c r="CP37" s="82">
        <f>IFERROR(IF(CN37-CO37&lt;=0,"No Need",CN37-CO37),CN37)</f>
        <v>7386.3656169890819</v>
      </c>
      <c r="CQ37" s="82" t="str">
        <f>IF(P37=0,"NA",FV(0.0228,90-Y37,,-Z37*12*(90-Y37)))</f>
        <v>NA</v>
      </c>
      <c r="CR37" s="82" t="str">
        <f>IF(AND(AJ37=0,AK37=0,AL37=0,AM37=0),"NA",AJ37+(AK37*12*(90-P37))+AL37+(AM37*12*(90-P37)))</f>
        <v>NA</v>
      </c>
      <c r="CS37" s="82" t="str">
        <f>IFERROR(IF(CQ37-CR37&lt;=0,"No Need",CQ37-CR37),CQ37)</f>
        <v>NA</v>
      </c>
      <c r="CT37" s="82">
        <f>IF(R37=0,"NA",FV(0.0228,19-AA37,,-AB37))</f>
        <v>51140</v>
      </c>
      <c r="CU37" s="83">
        <f>IF((AN37+AO37)=0,"NA",(AN37+AO37))</f>
        <v>40000</v>
      </c>
      <c r="CV37" s="84">
        <f>IFERROR(IF(CT37-CU37&lt;=0,"No Need",CT37-CU37),CT37)</f>
        <v>11140</v>
      </c>
      <c r="CW37" s="57" t="s">
        <v>123</v>
      </c>
      <c r="CX37" s="159" t="s">
        <v>331</v>
      </c>
      <c r="CY37" s="85">
        <v>201196.4</v>
      </c>
      <c r="CZ37" s="86"/>
      <c r="DA37" s="85">
        <v>85</v>
      </c>
      <c r="DB37" s="87">
        <v>16</v>
      </c>
      <c r="DC37" s="87">
        <v>16</v>
      </c>
      <c r="DD37" s="92" t="s">
        <v>883</v>
      </c>
      <c r="DE37" s="57" t="s">
        <v>884</v>
      </c>
      <c r="DF37" s="160">
        <v>201196.4</v>
      </c>
      <c r="DG37" s="86"/>
      <c r="DH37" s="160">
        <v>146.44999999999999</v>
      </c>
      <c r="DI37" s="87">
        <v>16</v>
      </c>
      <c r="DJ37" s="88">
        <v>16</v>
      </c>
      <c r="DK37" s="86">
        <f t="shared" si="37"/>
        <v>231.45</v>
      </c>
      <c r="DL37" s="89" t="str">
        <f t="shared" si="53"/>
        <v>Late CI</v>
      </c>
      <c r="DM37" s="90">
        <v>201196.4</v>
      </c>
      <c r="DN37" s="90">
        <f>DM37/CG37*100</f>
        <v>100.0000095748775</v>
      </c>
      <c r="DO37" s="89" t="str">
        <f t="shared" si="54"/>
        <v>Children's Education</v>
      </c>
      <c r="DP37" s="90">
        <v>0</v>
      </c>
      <c r="DQ37" s="90">
        <v>0</v>
      </c>
      <c r="DR37" s="89" t="str">
        <f t="shared" si="55"/>
        <v>General Savings</v>
      </c>
      <c r="DS37" s="90">
        <v>0</v>
      </c>
      <c r="DT37" s="127">
        <v>0</v>
      </c>
      <c r="DU37" s="161" t="s">
        <v>137</v>
      </c>
      <c r="DV37" s="162" t="s">
        <v>330</v>
      </c>
      <c r="DW37" s="85">
        <v>57484.7</v>
      </c>
      <c r="DX37" s="86"/>
      <c r="DY37" s="117">
        <v>329.4</v>
      </c>
      <c r="DZ37" s="87">
        <v>36</v>
      </c>
      <c r="EA37" s="87" t="s">
        <v>140</v>
      </c>
      <c r="EB37" s="96" t="s">
        <v>27</v>
      </c>
      <c r="EC37" s="95">
        <f>DW37*3.5</f>
        <v>201196.44999999998</v>
      </c>
      <c r="ED37" s="95">
        <f>EC37/CG37*100</f>
        <v>100.00003442621914</v>
      </c>
      <c r="EE37" s="96" t="s">
        <v>32</v>
      </c>
      <c r="EF37" s="96">
        <v>0</v>
      </c>
      <c r="EG37" s="96">
        <v>0</v>
      </c>
      <c r="EH37" s="96" t="s">
        <v>31</v>
      </c>
      <c r="EI37" s="96">
        <v>0</v>
      </c>
      <c r="EJ37" s="96">
        <v>0</v>
      </c>
      <c r="EK37" s="96"/>
      <c r="EL37" s="96"/>
      <c r="EM37" s="108"/>
      <c r="EN37" s="108"/>
      <c r="EO37" s="108"/>
      <c r="EP37" s="83" t="s">
        <v>130</v>
      </c>
      <c r="EQ37" s="103" t="s">
        <v>130</v>
      </c>
      <c r="ER37" s="96"/>
      <c r="ES37" s="96"/>
      <c r="ET37" s="96"/>
      <c r="EU37" s="96"/>
      <c r="EV37" s="96"/>
      <c r="EW37" s="96"/>
      <c r="EX37" s="96"/>
      <c r="EY37" s="96"/>
      <c r="EZ37" s="104"/>
    </row>
    <row r="38" spans="1:156" ht="24">
      <c r="A38" s="99" t="s">
        <v>867</v>
      </c>
      <c r="C38" s="69">
        <v>38</v>
      </c>
      <c r="D38" s="69" t="s">
        <v>117</v>
      </c>
      <c r="E38" s="70">
        <v>26308</v>
      </c>
      <c r="F38" s="71">
        <v>1</v>
      </c>
      <c r="G38" s="71"/>
      <c r="H38" s="71"/>
      <c r="I38" s="72"/>
      <c r="J38" s="69" t="s">
        <v>106</v>
      </c>
      <c r="K38" s="69"/>
      <c r="L38" s="69"/>
      <c r="M38" s="69"/>
      <c r="N38" s="69"/>
      <c r="O38" s="69"/>
      <c r="P38" s="69">
        <v>3</v>
      </c>
      <c r="Q38" s="69">
        <v>2</v>
      </c>
      <c r="R38" s="69">
        <v>1</v>
      </c>
      <c r="S38" s="73" t="s">
        <v>121</v>
      </c>
      <c r="T38" s="73" t="s">
        <v>121</v>
      </c>
      <c r="U38" s="73" t="s">
        <v>121</v>
      </c>
      <c r="V38" s="74" t="s">
        <v>121</v>
      </c>
      <c r="W38" s="75">
        <v>120000</v>
      </c>
      <c r="X38" s="75">
        <v>10</v>
      </c>
      <c r="Y38" s="75">
        <v>60</v>
      </c>
      <c r="Z38" s="75">
        <v>700</v>
      </c>
      <c r="AA38" s="75">
        <v>5</v>
      </c>
      <c r="AB38" s="75">
        <v>40000</v>
      </c>
      <c r="AC38" s="76"/>
      <c r="AD38" s="69"/>
      <c r="AE38" s="69"/>
      <c r="AF38" s="69"/>
      <c r="AG38" s="69"/>
      <c r="AH38" s="69"/>
      <c r="AI38" s="69">
        <v>155000</v>
      </c>
      <c r="AJ38" s="69"/>
      <c r="AK38" s="69"/>
      <c r="AL38" s="69">
        <v>500000</v>
      </c>
      <c r="AM38" s="69"/>
      <c r="AN38" s="69"/>
      <c r="AO38" s="69"/>
      <c r="AP38" s="163" t="s">
        <v>107</v>
      </c>
      <c r="AQ38" s="163"/>
      <c r="AR38" s="164" t="s">
        <v>126</v>
      </c>
      <c r="AS38" s="75">
        <v>4800</v>
      </c>
      <c r="AT38" s="75">
        <v>2000</v>
      </c>
      <c r="AU38" s="75">
        <v>1000000</v>
      </c>
      <c r="AV38" s="75">
        <v>100000</v>
      </c>
      <c r="AW38" s="69"/>
      <c r="AX38" s="69"/>
      <c r="AY38" s="69"/>
      <c r="AZ38" s="69">
        <v>14</v>
      </c>
      <c r="BA38" s="77">
        <v>47</v>
      </c>
      <c r="BB38" s="77">
        <v>50000</v>
      </c>
      <c r="BC38" s="77">
        <v>2800</v>
      </c>
      <c r="BD38" s="78">
        <v>700</v>
      </c>
      <c r="BE38" s="79"/>
      <c r="BF38" s="80"/>
      <c r="BG38" s="79"/>
      <c r="BH38" s="79"/>
      <c r="BI38" s="79"/>
      <c r="BJ38" s="79"/>
      <c r="BK38" s="79" t="s">
        <v>107</v>
      </c>
      <c r="BL38" s="79"/>
      <c r="BM38" s="79"/>
      <c r="BN38" s="79" t="s">
        <v>107</v>
      </c>
      <c r="BO38" s="81" t="s">
        <v>130</v>
      </c>
      <c r="BP38" s="81" t="s">
        <v>130</v>
      </c>
      <c r="BQ38" s="81" t="s">
        <v>130</v>
      </c>
      <c r="BR38" s="81" t="s">
        <v>130</v>
      </c>
      <c r="BS38" s="81" t="s">
        <v>130</v>
      </c>
      <c r="BT38" s="81" t="s">
        <v>130</v>
      </c>
      <c r="BU38" s="81"/>
      <c r="BV38" s="81" t="s">
        <v>130</v>
      </c>
      <c r="BW38" s="81" t="s">
        <v>130</v>
      </c>
      <c r="BX38" s="81"/>
      <c r="BY38" s="82" t="s">
        <v>131</v>
      </c>
      <c r="BZ38" s="82" t="s">
        <v>131</v>
      </c>
      <c r="CA38" s="82" t="s">
        <v>131</v>
      </c>
      <c r="CB38" s="82" t="s">
        <v>131</v>
      </c>
      <c r="CC38" s="82" t="s">
        <v>131</v>
      </c>
      <c r="CD38" s="82" t="s">
        <v>131</v>
      </c>
      <c r="CE38" s="82" t="s">
        <v>131</v>
      </c>
      <c r="CF38" s="82" t="s">
        <v>131</v>
      </c>
      <c r="CG38" s="82" t="s">
        <v>131</v>
      </c>
      <c r="CH38" s="82" t="s">
        <v>131</v>
      </c>
      <c r="CI38" s="82" t="s">
        <v>131</v>
      </c>
      <c r="CJ38" s="82" t="s">
        <v>131</v>
      </c>
      <c r="CK38" s="82" t="s">
        <v>131</v>
      </c>
      <c r="CL38" s="82" t="s">
        <v>131</v>
      </c>
      <c r="CM38" s="82" t="s">
        <v>131</v>
      </c>
      <c r="CN38" s="82">
        <v>150344.80966125327</v>
      </c>
      <c r="CO38" s="82">
        <v>155000</v>
      </c>
      <c r="CP38" s="82" t="s">
        <v>148</v>
      </c>
      <c r="CQ38" s="82">
        <v>495589.52848072717</v>
      </c>
      <c r="CR38" s="82">
        <v>500000</v>
      </c>
      <c r="CS38" s="82" t="s">
        <v>148</v>
      </c>
      <c r="CT38" s="82">
        <v>54844.118721376748</v>
      </c>
      <c r="CU38" s="83" t="s">
        <v>131</v>
      </c>
      <c r="CV38" s="84">
        <v>54844.118721376748</v>
      </c>
      <c r="CW38" s="57" t="s">
        <v>110</v>
      </c>
      <c r="CX38" s="43" t="s">
        <v>286</v>
      </c>
      <c r="CY38" s="86">
        <v>43036.25</v>
      </c>
      <c r="CZ38" s="86">
        <v>54844</v>
      </c>
      <c r="DA38" s="86">
        <v>429.95</v>
      </c>
      <c r="DB38" s="87">
        <v>10</v>
      </c>
      <c r="DC38" s="87">
        <v>10</v>
      </c>
      <c r="DD38" s="57" t="s">
        <v>886</v>
      </c>
      <c r="DE38" s="57" t="s">
        <v>334</v>
      </c>
      <c r="DF38" s="86">
        <v>429.95</v>
      </c>
      <c r="DG38" s="86"/>
      <c r="DH38" s="86">
        <v>16.100000000000001</v>
      </c>
      <c r="DI38" s="87">
        <v>10</v>
      </c>
      <c r="DJ38" s="88">
        <v>10</v>
      </c>
      <c r="DK38" s="86">
        <f t="shared" si="37"/>
        <v>446.05</v>
      </c>
      <c r="DL38" s="89" t="str">
        <f t="shared" si="53"/>
        <v>Children's Education</v>
      </c>
      <c r="DM38" s="90">
        <v>54844</v>
      </c>
      <c r="DN38" s="90">
        <f>DM38/CV38*100</f>
        <v>99.999783529429379</v>
      </c>
      <c r="DO38" s="89" t="str">
        <f t="shared" si="54"/>
        <v>General Savings</v>
      </c>
      <c r="DP38" s="90">
        <v>0</v>
      </c>
      <c r="DQ38" s="90">
        <v>0</v>
      </c>
      <c r="DR38" s="89" t="str">
        <f t="shared" si="55"/>
        <v>Retirement</v>
      </c>
      <c r="DS38" s="90">
        <v>0</v>
      </c>
      <c r="DT38" s="90">
        <v>0</v>
      </c>
      <c r="DU38" s="165"/>
      <c r="DV38" s="166"/>
      <c r="DW38" s="167"/>
      <c r="DX38" s="167"/>
      <c r="DY38" s="167"/>
      <c r="DZ38" s="166"/>
      <c r="EA38" s="166"/>
      <c r="EB38" s="96"/>
      <c r="EC38" s="95"/>
      <c r="ED38" s="95"/>
      <c r="EE38" s="96"/>
      <c r="EF38" s="96"/>
      <c r="EG38" s="96"/>
      <c r="EH38" s="96"/>
      <c r="EI38" s="96"/>
      <c r="EJ38" s="168"/>
      <c r="EK38" s="169"/>
      <c r="EL38" s="166"/>
      <c r="EM38" s="167"/>
      <c r="EN38" s="167"/>
      <c r="EO38" s="167"/>
      <c r="EP38" s="166"/>
      <c r="EQ38" s="170"/>
      <c r="ER38" s="96"/>
      <c r="ES38" s="96"/>
      <c r="ET38" s="96"/>
      <c r="EU38" s="96"/>
      <c r="EV38" s="96"/>
      <c r="EW38" s="96"/>
      <c r="EX38" s="96"/>
      <c r="EY38" s="168"/>
      <c r="EZ38" s="104"/>
    </row>
    <row r="39" spans="1:156" s="149" customFormat="1" ht="24">
      <c r="A39" s="99" t="s">
        <v>885</v>
      </c>
      <c r="B39" s="145"/>
      <c r="C39" s="69">
        <v>39</v>
      </c>
      <c r="D39" s="69" t="s">
        <v>105</v>
      </c>
      <c r="E39" s="70">
        <v>31057</v>
      </c>
      <c r="F39" s="71"/>
      <c r="G39" s="71"/>
      <c r="H39" s="71">
        <v>1</v>
      </c>
      <c r="I39" s="72"/>
      <c r="J39" s="69" t="s">
        <v>106</v>
      </c>
      <c r="K39" s="69">
        <v>1</v>
      </c>
      <c r="L39" s="69"/>
      <c r="M39" s="69"/>
      <c r="N39" s="69"/>
      <c r="O39" s="69">
        <v>2</v>
      </c>
      <c r="P39" s="69"/>
      <c r="Q39" s="69">
        <v>3</v>
      </c>
      <c r="R39" s="69"/>
      <c r="S39" s="73" t="str">
        <f t="shared" si="23"/>
        <v>x</v>
      </c>
      <c r="T39" s="73">
        <v>500</v>
      </c>
      <c r="U39" s="73" t="str">
        <f t="shared" si="38"/>
        <v>x</v>
      </c>
      <c r="V39" s="74">
        <v>10</v>
      </c>
      <c r="W39" s="75">
        <v>100000</v>
      </c>
      <c r="X39" s="75">
        <v>10</v>
      </c>
      <c r="Y39" s="75" t="str">
        <f t="shared" si="25"/>
        <v>x</v>
      </c>
      <c r="Z39" s="75" t="str">
        <f t="shared" si="26"/>
        <v>x</v>
      </c>
      <c r="AA39" s="75" t="str">
        <f t="shared" si="27"/>
        <v>x</v>
      </c>
      <c r="AB39" s="75" t="str">
        <f t="shared" si="28"/>
        <v>x</v>
      </c>
      <c r="AC39" s="76">
        <v>30000</v>
      </c>
      <c r="AD39" s="69"/>
      <c r="AE39" s="69"/>
      <c r="AF39" s="69"/>
      <c r="AG39" s="69">
        <v>300000</v>
      </c>
      <c r="AH39" s="69"/>
      <c r="AI39" s="69"/>
      <c r="AJ39" s="69"/>
      <c r="AK39" s="69"/>
      <c r="AL39" s="69"/>
      <c r="AM39" s="69"/>
      <c r="AN39" s="69"/>
      <c r="AO39" s="69"/>
      <c r="AP39" s="69" t="s">
        <v>107</v>
      </c>
      <c r="AQ39" s="69"/>
      <c r="AR39" s="69" t="s">
        <v>108</v>
      </c>
      <c r="AS39" s="75">
        <v>5000</v>
      </c>
      <c r="AT39" s="75">
        <v>3000</v>
      </c>
      <c r="AU39" s="75">
        <v>1000000</v>
      </c>
      <c r="AV39" s="75">
        <v>0</v>
      </c>
      <c r="AW39" s="69"/>
      <c r="AX39" s="69"/>
      <c r="AY39" s="69">
        <v>5</v>
      </c>
      <c r="AZ39" s="69">
        <v>99</v>
      </c>
      <c r="BA39" s="77">
        <f ca="1">INT(YEARFRAC(E39,TODAY()))</f>
        <v>34</v>
      </c>
      <c r="BB39" s="77">
        <f>IF(AND(AU39="x",AV39="x"),"0",AU39-AV39)</f>
        <v>1000000</v>
      </c>
      <c r="BC39" s="77">
        <f>IF(AND(AS39="x",AT39="x"),"0",AS39-AT39)</f>
        <v>2000</v>
      </c>
      <c r="BD39" s="78">
        <f>IF(EXACT(AR39,"Employee"),0.5*BC39,0.25*BC39)</f>
        <v>1000</v>
      </c>
      <c r="BE39" s="79"/>
      <c r="BF39" s="79"/>
      <c r="BG39" s="79"/>
      <c r="BH39" s="79"/>
      <c r="BI39" s="79"/>
      <c r="BJ39" s="79"/>
      <c r="BK39" s="79" t="s">
        <v>107</v>
      </c>
      <c r="BL39" s="79"/>
      <c r="BM39" s="79"/>
      <c r="BN39" s="79" t="s">
        <v>107</v>
      </c>
      <c r="BO39" s="81"/>
      <c r="BP39" s="81"/>
      <c r="BQ39" s="81"/>
      <c r="BR39" s="81"/>
      <c r="BS39" s="81" t="str">
        <f t="shared" si="130"/>
        <v/>
      </c>
      <c r="BT39" s="81" t="str">
        <f t="shared" si="130"/>
        <v/>
      </c>
      <c r="BU39" s="81"/>
      <c r="BV39" s="81" t="str">
        <f t="shared" si="130"/>
        <v/>
      </c>
      <c r="BW39" s="81" t="str">
        <f t="shared" si="130"/>
        <v/>
      </c>
      <c r="BX39" s="81"/>
      <c r="BY39" s="82">
        <f t="shared" ref="BY39:BY62" si="132">IF(K39=0,"NA",FV(0.0228,V39,-SUM(S39:U39)*12)+10000)</f>
        <v>76545.635222046621</v>
      </c>
      <c r="BZ39" s="82">
        <f t="shared" ref="BZ39:BZ66" si="133">IF(AC39=0,"NA",AC39)</f>
        <v>30000</v>
      </c>
      <c r="CA39" s="82">
        <f>IFERROR(IF(BY39-BZ39&lt;=0,"No Need",BY39-BZ39),BY39)</f>
        <v>46545.635222046621</v>
      </c>
      <c r="CB39" s="82" t="str">
        <f t="shared" ref="CB39:CB66" si="134">IF(L39=0,"NA",FV(0.0228,62-BA39,-AT39*12)+100000)</f>
        <v>NA</v>
      </c>
      <c r="CC39" s="82" t="str">
        <f t="shared" ref="CC39:CC66" si="135">IF(AD39=0,"NA",AD39)</f>
        <v>NA</v>
      </c>
      <c r="CD39" s="82" t="str">
        <f>IFERROR(IF(CB39-CC39&lt;=0,"No Need",CB39-CC39),CB39)</f>
        <v>NA</v>
      </c>
      <c r="CE39" s="82" t="str">
        <f t="shared" ref="CE39:CE66" si="136">IF(M39=0,"NA",FV(0.0228,5,-AT39*12)+100000)</f>
        <v>NA</v>
      </c>
      <c r="CF39" s="82" t="str">
        <f t="shared" ref="CF39:CF66" si="137">IF(AE39=0,"NA",AE39)</f>
        <v>NA</v>
      </c>
      <c r="CG39" s="82" t="str">
        <f>IFERROR(IF(CE39-CF39&lt;=0,"No Need",CE39-CF39),CE39)</f>
        <v>NA</v>
      </c>
      <c r="CH39" s="82" t="str">
        <f t="shared" ref="CH39:CH53" si="138">IF(N39=0,"NA",FV(0.0228,5,-AT39*12)+100000)</f>
        <v>NA</v>
      </c>
      <c r="CI39" s="82" t="str">
        <f t="shared" ref="CI39:CI53" si="139">IF(AF39=0,"NA",AF39)</f>
        <v>NA</v>
      </c>
      <c r="CJ39" s="82" t="str">
        <f>IFERROR(IF(CH39-CI39&lt;=0,"No Need",CH39-CI39),CH39)</f>
        <v>NA</v>
      </c>
      <c r="CK39" s="82">
        <f t="shared" ref="CK39:CK66" si="140">IF(O39=0,"NA",FV(0.0228,5,-AT39*12)+100000)</f>
        <v>288397.28555176978</v>
      </c>
      <c r="CL39" s="82">
        <f t="shared" ref="CL39:CL66" si="141">IF(AG39=0,"NA",AG39)</f>
        <v>300000</v>
      </c>
      <c r="CM39" s="82" t="str">
        <f>IFERROR(IF(CK39-CL39&lt;=0,"No Need",CK39-CL39),CK39)</f>
        <v>No Need</v>
      </c>
      <c r="CN39" s="82">
        <f t="shared" ref="CN39:CN66" si="142">IF(Q39=0,"NA",FV(0.0228,X39,,-W39))</f>
        <v>125287.34138437771</v>
      </c>
      <c r="CO39" s="82" t="str">
        <f t="shared" ref="CO39:CO63" si="143">IF((AH39+AI39)=0,"NA",(AH39+AI39))</f>
        <v>NA</v>
      </c>
      <c r="CP39" s="82">
        <f>IFERROR(IF(CN39-CO39&lt;=0,"No Need",CN39-CO39),CN39)</f>
        <v>125287.34138437771</v>
      </c>
      <c r="CQ39" s="82" t="str">
        <f t="shared" ref="CQ39:CQ66" si="144">IF(P39=0,"NA",FV(0.0228,90-Y39,,-Z39*12*(90-Y39)))</f>
        <v>NA</v>
      </c>
      <c r="CR39" s="82" t="str">
        <f t="shared" ref="CR39:CR66" si="145">IF(AND(AJ39=0,AK39=0,AL39=0,AM39=0),"NA",AJ39+(AK39*12*(90-P39))+AL39+(AM39*12*(90-P39)))</f>
        <v>NA</v>
      </c>
      <c r="CS39" s="82" t="str">
        <f>IFERROR(IF(CQ39-CR39&lt;=0,"No Need",CQ39-CR39),CQ39)</f>
        <v>NA</v>
      </c>
      <c r="CT39" s="82" t="str">
        <f t="shared" ref="CT39:CT66" si="146">IF(R39=0,"NA",FV(0.0228,19-AA39,,-AB39))</f>
        <v>NA</v>
      </c>
      <c r="CU39" s="83" t="str">
        <f t="shared" ref="CU39:CU66" si="147">IF((AN39+AO39)=0,"NA",(AN39+AO39))</f>
        <v>NA</v>
      </c>
      <c r="CV39" s="84" t="str">
        <f>IFERROR(IF(CT39-CU39&lt;=0,"No Need",CT39-CU39),CT39)</f>
        <v>NA</v>
      </c>
      <c r="CW39" s="57" t="s">
        <v>110</v>
      </c>
      <c r="CX39" s="43" t="s">
        <v>286</v>
      </c>
      <c r="CY39" s="101">
        <v>98313.1</v>
      </c>
      <c r="CZ39" s="101">
        <v>125287</v>
      </c>
      <c r="DA39" s="101">
        <v>975.25</v>
      </c>
      <c r="DB39" s="87">
        <v>10</v>
      </c>
      <c r="DC39" s="87">
        <v>10</v>
      </c>
      <c r="DD39" s="57" t="s">
        <v>886</v>
      </c>
      <c r="DE39" s="57" t="s">
        <v>334</v>
      </c>
      <c r="DF39" s="101">
        <v>975.25</v>
      </c>
      <c r="DG39" s="117"/>
      <c r="DH39" s="101">
        <v>24</v>
      </c>
      <c r="DI39" s="171">
        <v>10</v>
      </c>
      <c r="DJ39" s="88">
        <v>10</v>
      </c>
      <c r="DK39" s="86">
        <f t="shared" si="37"/>
        <v>999.25</v>
      </c>
      <c r="DL39" s="89" t="str">
        <f t="shared" si="53"/>
        <v>Death</v>
      </c>
      <c r="DM39" s="90">
        <v>0</v>
      </c>
      <c r="DN39" s="90">
        <v>0</v>
      </c>
      <c r="DO39" s="89" t="str">
        <f t="shared" si="54"/>
        <v>Cancer</v>
      </c>
      <c r="DP39" s="90">
        <v>0</v>
      </c>
      <c r="DQ39" s="90">
        <v>0</v>
      </c>
      <c r="DR39" s="89" t="str">
        <f t="shared" si="55"/>
        <v>General Savings</v>
      </c>
      <c r="DS39" s="90">
        <v>125287</v>
      </c>
      <c r="DT39" s="90">
        <f>DS39/CP39*100</f>
        <v>99.999727518858691</v>
      </c>
      <c r="DU39" s="110"/>
      <c r="DV39" s="83"/>
      <c r="DW39" s="108"/>
      <c r="DX39" s="108"/>
      <c r="DY39" s="108"/>
      <c r="DZ39" s="83" t="s">
        <v>130</v>
      </c>
      <c r="EA39" s="83" t="s">
        <v>130</v>
      </c>
      <c r="EB39" s="96"/>
      <c r="EC39" s="95"/>
      <c r="ED39" s="95"/>
      <c r="EE39" s="96"/>
      <c r="EF39" s="96"/>
      <c r="EG39" s="96"/>
      <c r="EH39" s="96"/>
      <c r="EI39" s="96"/>
      <c r="EJ39" s="96"/>
      <c r="EK39" s="111"/>
      <c r="EL39" s="83"/>
      <c r="EM39" s="108"/>
      <c r="EN39" s="108"/>
      <c r="EO39" s="108"/>
      <c r="EP39" s="83"/>
      <c r="EQ39" s="103"/>
      <c r="ER39" s="96"/>
      <c r="ES39" s="96"/>
      <c r="ET39" s="96"/>
      <c r="EU39" s="96"/>
      <c r="EV39" s="96"/>
      <c r="EW39" s="96"/>
      <c r="EX39" s="96"/>
      <c r="EY39" s="96"/>
      <c r="EZ39" s="172"/>
    </row>
    <row r="40" spans="1:156" s="149" customFormat="1" ht="24">
      <c r="A40" s="99" t="s">
        <v>887</v>
      </c>
      <c r="B40" s="145"/>
      <c r="C40" s="69">
        <v>40</v>
      </c>
      <c r="D40" s="69" t="s">
        <v>105</v>
      </c>
      <c r="E40" s="70">
        <v>30310</v>
      </c>
      <c r="F40" s="71"/>
      <c r="G40" s="71">
        <v>1</v>
      </c>
      <c r="H40" s="71"/>
      <c r="I40" s="72"/>
      <c r="J40" s="69" t="s">
        <v>106</v>
      </c>
      <c r="K40" s="69">
        <v>1</v>
      </c>
      <c r="L40" s="69"/>
      <c r="M40" s="69"/>
      <c r="N40" s="69">
        <v>3</v>
      </c>
      <c r="O40" s="69"/>
      <c r="P40" s="69"/>
      <c r="Q40" s="69">
        <v>2</v>
      </c>
      <c r="R40" s="69"/>
      <c r="S40" s="73">
        <v>500</v>
      </c>
      <c r="T40" s="73" t="str">
        <f t="shared" ref="T40:T41" si="148">IF(OR(K40=0,H40=0),"x","Value?")</f>
        <v>x</v>
      </c>
      <c r="U40" s="73" t="str">
        <f t="shared" si="38"/>
        <v>x</v>
      </c>
      <c r="V40" s="74">
        <v>5</v>
      </c>
      <c r="W40" s="75">
        <v>150000</v>
      </c>
      <c r="X40" s="75">
        <v>10</v>
      </c>
      <c r="Y40" s="75" t="str">
        <f t="shared" si="25"/>
        <v>x</v>
      </c>
      <c r="Z40" s="75" t="str">
        <f t="shared" si="26"/>
        <v>x</v>
      </c>
      <c r="AA40" s="75" t="str">
        <f t="shared" si="27"/>
        <v>x</v>
      </c>
      <c r="AB40" s="75" t="str">
        <f t="shared" si="28"/>
        <v>x</v>
      </c>
      <c r="AC40" s="76">
        <v>13000</v>
      </c>
      <c r="AD40" s="69"/>
      <c r="AE40" s="69"/>
      <c r="AF40" s="69">
        <v>500000</v>
      </c>
      <c r="AG40" s="69"/>
      <c r="AH40" s="69">
        <v>10000</v>
      </c>
      <c r="AI40" s="69"/>
      <c r="AJ40" s="69"/>
      <c r="AK40" s="69"/>
      <c r="AL40" s="69"/>
      <c r="AM40" s="69"/>
      <c r="AN40" s="69"/>
      <c r="AO40" s="69"/>
      <c r="AP40" s="69" t="s">
        <v>107</v>
      </c>
      <c r="AQ40" s="69"/>
      <c r="AR40" s="81" t="s">
        <v>122</v>
      </c>
      <c r="AS40" s="75">
        <v>7000</v>
      </c>
      <c r="AT40" s="75">
        <v>4000</v>
      </c>
      <c r="AU40" s="75">
        <v>1000000</v>
      </c>
      <c r="AV40" s="75">
        <v>0</v>
      </c>
      <c r="AW40" s="69" t="s">
        <v>109</v>
      </c>
      <c r="AX40" s="69"/>
      <c r="AY40" s="69">
        <v>38</v>
      </c>
      <c r="AZ40" s="69">
        <v>99</v>
      </c>
      <c r="BA40" s="77">
        <f ca="1">INT(YEARFRAC(E40,TODAY()))</f>
        <v>36</v>
      </c>
      <c r="BB40" s="77">
        <f>IF(AND(AU40="x",AV40="x"),"0",AU40-AV40)</f>
        <v>1000000</v>
      </c>
      <c r="BC40" s="77">
        <f>IF(AND(AS40="x",AT40="x"),"0",AS40-AT40)</f>
        <v>3000</v>
      </c>
      <c r="BD40" s="78">
        <f>IF(EXACT(AR40,"Employee"),0.5*BC40,0.25*BC40)</f>
        <v>750</v>
      </c>
      <c r="BE40" s="79"/>
      <c r="BF40" s="80"/>
      <c r="BG40" s="79"/>
      <c r="BH40" s="79"/>
      <c r="BI40" s="79"/>
      <c r="BJ40" s="79"/>
      <c r="BK40" s="79" t="s">
        <v>107</v>
      </c>
      <c r="BL40" s="79"/>
      <c r="BM40" s="79"/>
      <c r="BN40" s="79" t="s">
        <v>107</v>
      </c>
      <c r="BO40" s="81"/>
      <c r="BP40" s="81" t="str">
        <f t="shared" ref="BP40:BW40" si="149">IF(BF40="Y","Select?","")</f>
        <v/>
      </c>
      <c r="BQ40" s="81" t="str">
        <f t="shared" si="149"/>
        <v/>
      </c>
      <c r="BR40" s="81" t="str">
        <f t="shared" si="149"/>
        <v/>
      </c>
      <c r="BS40" s="81" t="str">
        <f t="shared" si="149"/>
        <v/>
      </c>
      <c r="BT40" s="81" t="str">
        <f t="shared" si="149"/>
        <v/>
      </c>
      <c r="BU40" s="81"/>
      <c r="BV40" s="81" t="str">
        <f t="shared" si="149"/>
        <v/>
      </c>
      <c r="BW40" s="81" t="str">
        <f t="shared" si="149"/>
        <v/>
      </c>
      <c r="BX40" s="81"/>
      <c r="BY40" s="82">
        <f t="shared" si="132"/>
        <v>41399.547591961629</v>
      </c>
      <c r="BZ40" s="82">
        <f t="shared" si="133"/>
        <v>13000</v>
      </c>
      <c r="CA40" s="82">
        <f t="shared" ref="CA40:CA41" si="150">IFERROR(IF(BY40-BZ40&lt;=0,"No Need",BY40-BZ40),BY40)</f>
        <v>28399.547591961629</v>
      </c>
      <c r="CB40" s="82" t="str">
        <f t="shared" si="134"/>
        <v>NA</v>
      </c>
      <c r="CC40" s="82" t="str">
        <f t="shared" si="135"/>
        <v>NA</v>
      </c>
      <c r="CD40" s="82" t="str">
        <f t="shared" ref="CD40:CD41" si="151">IFERROR(IF(CB40-CC40&lt;=0,"No Need",CB40-CC40),CB40)</f>
        <v>NA</v>
      </c>
      <c r="CE40" s="82" t="str">
        <f t="shared" si="136"/>
        <v>NA</v>
      </c>
      <c r="CF40" s="82" t="str">
        <f t="shared" si="137"/>
        <v>NA</v>
      </c>
      <c r="CG40" s="82" t="str">
        <f t="shared" ref="CG40:CG41" si="152">IFERROR(IF(CE40-CF40&lt;=0,"No Need",CE40-CF40),CE40)</f>
        <v>NA</v>
      </c>
      <c r="CH40" s="82">
        <f t="shared" si="138"/>
        <v>351196.38073569303</v>
      </c>
      <c r="CI40" s="82">
        <f t="shared" si="139"/>
        <v>500000</v>
      </c>
      <c r="CJ40" s="82" t="str">
        <f t="shared" ref="CJ40:CJ41" si="153">IFERROR(IF(CH40-CI40&lt;=0,"No Need",CH40-CI40),CH40)</f>
        <v>No Need</v>
      </c>
      <c r="CK40" s="82" t="str">
        <f t="shared" si="140"/>
        <v>NA</v>
      </c>
      <c r="CL40" s="82" t="str">
        <f t="shared" si="141"/>
        <v>NA</v>
      </c>
      <c r="CM40" s="82" t="str">
        <f t="shared" ref="CM40:CM41" si="154">IFERROR(IF(CK40-CL40&lt;=0,"No Need",CK40-CL40),CK40)</f>
        <v>NA</v>
      </c>
      <c r="CN40" s="82">
        <f t="shared" si="142"/>
        <v>187931.01207656658</v>
      </c>
      <c r="CO40" s="82">
        <f t="shared" si="143"/>
        <v>10000</v>
      </c>
      <c r="CP40" s="82">
        <f t="shared" ref="CP40:CP41" si="155">IFERROR(IF(CN40-CO40&lt;=0,"No Need",CN40-CO40),CN40)</f>
        <v>177931.01207656658</v>
      </c>
      <c r="CQ40" s="82" t="str">
        <f t="shared" si="144"/>
        <v>NA</v>
      </c>
      <c r="CR40" s="82" t="str">
        <f t="shared" si="145"/>
        <v>NA</v>
      </c>
      <c r="CS40" s="82" t="str">
        <f t="shared" ref="CS40:CS41" si="156">IFERROR(IF(CQ40-CR40&lt;=0,"No Need",CQ40-CR40),CQ40)</f>
        <v>NA</v>
      </c>
      <c r="CT40" s="82" t="str">
        <f t="shared" si="146"/>
        <v>NA</v>
      </c>
      <c r="CU40" s="83" t="str">
        <f t="shared" si="147"/>
        <v>NA</v>
      </c>
      <c r="CV40" s="84" t="str">
        <f t="shared" ref="CV40:CV41" si="157">IFERROR(IF(CT40-CU40&lt;=0,"No Need",CT40-CU40),CT40)</f>
        <v>NA</v>
      </c>
      <c r="CW40" s="57" t="s">
        <v>110</v>
      </c>
      <c r="CX40" s="43" t="s">
        <v>286</v>
      </c>
      <c r="CY40" s="86">
        <v>75000</v>
      </c>
      <c r="CZ40" s="86">
        <v>95578</v>
      </c>
      <c r="DA40" s="86">
        <v>744</v>
      </c>
      <c r="DB40" s="87">
        <v>10</v>
      </c>
      <c r="DC40" s="87">
        <v>10</v>
      </c>
      <c r="DD40" s="57" t="s">
        <v>143</v>
      </c>
      <c r="DE40" s="57" t="s">
        <v>560</v>
      </c>
      <c r="DF40" s="86">
        <v>19879.7</v>
      </c>
      <c r="DG40" s="86"/>
      <c r="DH40" s="86">
        <v>6</v>
      </c>
      <c r="DI40" s="87">
        <v>10</v>
      </c>
      <c r="DJ40" s="88">
        <v>10</v>
      </c>
      <c r="DK40" s="86">
        <f t="shared" si="37"/>
        <v>750</v>
      </c>
      <c r="DL40" s="89" t="str">
        <f t="shared" si="53"/>
        <v>Death</v>
      </c>
      <c r="DM40" s="90">
        <v>19879.7</v>
      </c>
      <c r="DN40" s="90">
        <f>DM40/CA40*100</f>
        <v>70.000058753143179</v>
      </c>
      <c r="DO40" s="89" t="str">
        <f t="shared" si="54"/>
        <v>General Savings</v>
      </c>
      <c r="DP40" s="90">
        <v>95578</v>
      </c>
      <c r="DQ40" s="90">
        <f>DP40/CP40*100</f>
        <v>53.716324593753924</v>
      </c>
      <c r="DR40" s="89" t="str">
        <f t="shared" si="55"/>
        <v>Early CI</v>
      </c>
      <c r="DS40" s="90">
        <v>0</v>
      </c>
      <c r="DT40" s="90">
        <v>0</v>
      </c>
      <c r="DU40" s="173"/>
      <c r="DV40" s="174"/>
      <c r="DW40" s="175"/>
      <c r="DX40" s="106"/>
      <c r="DY40" s="176"/>
      <c r="DZ40" s="82"/>
      <c r="EA40" s="82"/>
      <c r="EB40" s="96"/>
      <c r="EC40" s="95"/>
      <c r="ED40" s="95"/>
      <c r="EE40" s="96"/>
      <c r="EF40" s="96"/>
      <c r="EG40" s="95"/>
      <c r="EH40" s="96"/>
      <c r="EI40" s="96"/>
      <c r="EJ40" s="96"/>
      <c r="EK40" s="55"/>
      <c r="EL40" s="55"/>
      <c r="EM40" s="112"/>
      <c r="EN40" s="112"/>
      <c r="EO40" s="112"/>
      <c r="EP40" s="82"/>
      <c r="EQ40" s="84"/>
      <c r="ER40" s="96"/>
      <c r="ES40" s="96"/>
      <c r="ET40" s="96"/>
      <c r="EU40" s="96"/>
      <c r="EV40" s="96"/>
      <c r="EW40" s="95"/>
      <c r="EX40" s="96"/>
      <c r="EY40" s="96"/>
      <c r="EZ40" s="120"/>
    </row>
    <row r="41" spans="1:156" s="149" customFormat="1" ht="29.75" customHeight="1">
      <c r="A41" s="99" t="s">
        <v>553</v>
      </c>
      <c r="B41" s="145"/>
      <c r="C41" s="69">
        <v>41</v>
      </c>
      <c r="D41" s="69" t="s">
        <v>105</v>
      </c>
      <c r="E41" s="70">
        <v>25575</v>
      </c>
      <c r="F41" s="71"/>
      <c r="G41" s="71"/>
      <c r="H41" s="71"/>
      <c r="I41" s="72">
        <v>1</v>
      </c>
      <c r="J41" s="69" t="s">
        <v>107</v>
      </c>
      <c r="K41" s="69">
        <v>1</v>
      </c>
      <c r="L41" s="69"/>
      <c r="M41" s="69"/>
      <c r="N41" s="69"/>
      <c r="O41" s="69"/>
      <c r="P41" s="69"/>
      <c r="Q41" s="69"/>
      <c r="R41" s="69"/>
      <c r="S41" s="73" t="str">
        <f t="shared" ref="S41" si="158">IF(OR(K41=0,G41=0),"x","Value?")</f>
        <v>x</v>
      </c>
      <c r="T41" s="73" t="str">
        <f t="shared" si="148"/>
        <v>x</v>
      </c>
      <c r="U41" s="73">
        <v>800</v>
      </c>
      <c r="V41" s="74">
        <v>5</v>
      </c>
      <c r="W41" s="75" t="str">
        <f t="shared" ref="W41" si="159">IF(Q41=0,"x","Value?")</f>
        <v>x</v>
      </c>
      <c r="X41" s="75" t="str">
        <f t="shared" ref="X41" si="160">IF(Q41=0,"x","Value?")</f>
        <v>x</v>
      </c>
      <c r="Y41" s="75" t="str">
        <f t="shared" si="25"/>
        <v>x</v>
      </c>
      <c r="Z41" s="75" t="str">
        <f t="shared" si="26"/>
        <v>x</v>
      </c>
      <c r="AA41" s="75" t="str">
        <f t="shared" si="27"/>
        <v>x</v>
      </c>
      <c r="AB41" s="75" t="str">
        <f t="shared" si="28"/>
        <v>x</v>
      </c>
      <c r="AC41" s="76">
        <v>6000</v>
      </c>
      <c r="AD41" s="69"/>
      <c r="AE41" s="69"/>
      <c r="AF41" s="69"/>
      <c r="AG41" s="69"/>
      <c r="AH41" s="69"/>
      <c r="AI41" s="69"/>
      <c r="AJ41" s="69"/>
      <c r="AK41" s="69"/>
      <c r="AL41" s="69"/>
      <c r="AM41" s="69"/>
      <c r="AN41" s="69"/>
      <c r="AO41" s="69"/>
      <c r="AP41" s="69" t="s">
        <v>107</v>
      </c>
      <c r="AQ41" s="69"/>
      <c r="AR41" s="81" t="s">
        <v>122</v>
      </c>
      <c r="AS41" s="75">
        <v>7000</v>
      </c>
      <c r="AT41" s="75">
        <v>5000</v>
      </c>
      <c r="AU41" s="75">
        <v>1000000</v>
      </c>
      <c r="AV41" s="75">
        <v>0</v>
      </c>
      <c r="AW41" s="69" t="s">
        <v>109</v>
      </c>
      <c r="AX41" s="69"/>
      <c r="AY41" s="69">
        <v>99</v>
      </c>
      <c r="AZ41" s="69">
        <v>99</v>
      </c>
      <c r="BA41" s="77">
        <f ca="1">INT(YEARFRAC(E41,TODAY()))</f>
        <v>49</v>
      </c>
      <c r="BB41" s="77">
        <f>IF(AND(AU41="x",AV41="x"),"0",AU41-AV41)</f>
        <v>1000000</v>
      </c>
      <c r="BC41" s="77">
        <f>IF(AND(AS41="x",AT41="x"),"0",AS41-AT41)</f>
        <v>2000</v>
      </c>
      <c r="BD41" s="78">
        <f>IF(EXACT(AR41,"Employee"),0.5*BC41,0.25*BC41)</f>
        <v>500</v>
      </c>
      <c r="BE41" s="79" t="s">
        <v>107</v>
      </c>
      <c r="BF41" s="80" t="s">
        <v>107</v>
      </c>
      <c r="BG41" s="79" t="s">
        <v>107</v>
      </c>
      <c r="BH41" s="79"/>
      <c r="BI41" s="79"/>
      <c r="BJ41" s="79"/>
      <c r="BK41" s="79"/>
      <c r="BL41" s="79"/>
      <c r="BM41" s="79"/>
      <c r="BN41" s="79"/>
      <c r="BO41" s="81"/>
      <c r="BP41" s="81" t="s">
        <v>107</v>
      </c>
      <c r="BQ41" s="81"/>
      <c r="BR41" s="81" t="str">
        <f t="shared" si="130"/>
        <v/>
      </c>
      <c r="BS41" s="81" t="str">
        <f t="shared" si="130"/>
        <v/>
      </c>
      <c r="BT41" s="81" t="str">
        <f t="shared" si="130"/>
        <v/>
      </c>
      <c r="BU41" s="81" t="str">
        <f t="shared" si="130"/>
        <v/>
      </c>
      <c r="BV41" s="81" t="str">
        <f t="shared" si="130"/>
        <v/>
      </c>
      <c r="BW41" s="81" t="str">
        <f t="shared" si="130"/>
        <v/>
      </c>
      <c r="BX41" s="81" t="str">
        <f t="shared" si="130"/>
        <v/>
      </c>
      <c r="BY41" s="82">
        <f t="shared" si="132"/>
        <v>60239.276147138597</v>
      </c>
      <c r="BZ41" s="82">
        <f t="shared" si="133"/>
        <v>6000</v>
      </c>
      <c r="CA41" s="82">
        <f t="shared" si="150"/>
        <v>54239.276147138597</v>
      </c>
      <c r="CB41" s="82" t="str">
        <f t="shared" si="134"/>
        <v>NA</v>
      </c>
      <c r="CC41" s="82" t="str">
        <f t="shared" si="135"/>
        <v>NA</v>
      </c>
      <c r="CD41" s="82" t="str">
        <f t="shared" si="151"/>
        <v>NA</v>
      </c>
      <c r="CE41" s="82" t="str">
        <f t="shared" si="136"/>
        <v>NA</v>
      </c>
      <c r="CF41" s="82" t="str">
        <f t="shared" si="137"/>
        <v>NA</v>
      </c>
      <c r="CG41" s="82" t="str">
        <f t="shared" si="152"/>
        <v>NA</v>
      </c>
      <c r="CH41" s="82" t="str">
        <f t="shared" si="138"/>
        <v>NA</v>
      </c>
      <c r="CI41" s="82" t="str">
        <f t="shared" si="139"/>
        <v>NA</v>
      </c>
      <c r="CJ41" s="82" t="str">
        <f t="shared" si="153"/>
        <v>NA</v>
      </c>
      <c r="CK41" s="82" t="str">
        <f t="shared" si="140"/>
        <v>NA</v>
      </c>
      <c r="CL41" s="82" t="str">
        <f t="shared" si="141"/>
        <v>NA</v>
      </c>
      <c r="CM41" s="82" t="str">
        <f t="shared" si="154"/>
        <v>NA</v>
      </c>
      <c r="CN41" s="82" t="str">
        <f t="shared" si="142"/>
        <v>NA</v>
      </c>
      <c r="CO41" s="82" t="str">
        <f t="shared" si="143"/>
        <v>NA</v>
      </c>
      <c r="CP41" s="82" t="str">
        <f t="shared" si="155"/>
        <v>NA</v>
      </c>
      <c r="CQ41" s="82" t="str">
        <f t="shared" si="144"/>
        <v>NA</v>
      </c>
      <c r="CR41" s="82" t="str">
        <f t="shared" si="145"/>
        <v>NA</v>
      </c>
      <c r="CS41" s="82" t="str">
        <f t="shared" si="156"/>
        <v>NA</v>
      </c>
      <c r="CT41" s="82" t="str">
        <f t="shared" si="146"/>
        <v>NA</v>
      </c>
      <c r="CU41" s="83" t="str">
        <f t="shared" si="147"/>
        <v>NA</v>
      </c>
      <c r="CV41" s="84" t="str">
        <f t="shared" si="157"/>
        <v>NA</v>
      </c>
      <c r="CW41" s="57" t="s">
        <v>138</v>
      </c>
      <c r="CX41" s="43" t="s">
        <v>554</v>
      </c>
      <c r="CY41" s="86">
        <v>54239.3</v>
      </c>
      <c r="CZ41" s="86"/>
      <c r="DA41" s="86">
        <v>105.75</v>
      </c>
      <c r="DB41" s="87">
        <v>35</v>
      </c>
      <c r="DC41" s="87" t="s">
        <v>140</v>
      </c>
      <c r="DD41" s="107"/>
      <c r="DE41" s="107"/>
      <c r="DF41" s="108"/>
      <c r="DG41" s="108"/>
      <c r="DH41" s="108"/>
      <c r="DI41" s="83" t="s">
        <v>130</v>
      </c>
      <c r="DJ41" s="103" t="s">
        <v>130</v>
      </c>
      <c r="DK41" s="86">
        <f t="shared" si="37"/>
        <v>105.75</v>
      </c>
      <c r="DL41" s="89" t="str">
        <f t="shared" si="53"/>
        <v>Death</v>
      </c>
      <c r="DM41" s="90">
        <v>54239.3</v>
      </c>
      <c r="DN41" s="90">
        <f>DM41/CA41*100</f>
        <v>100.0000439771013</v>
      </c>
      <c r="DO41" s="89" t="str">
        <f t="shared" si="54"/>
        <v/>
      </c>
      <c r="DP41" s="90"/>
      <c r="DQ41" s="90"/>
      <c r="DR41" s="89" t="str">
        <f t="shared" si="55"/>
        <v/>
      </c>
      <c r="DS41" s="90"/>
      <c r="DT41" s="90"/>
      <c r="DU41" s="100" t="s">
        <v>123</v>
      </c>
      <c r="DV41" s="57" t="s">
        <v>331</v>
      </c>
      <c r="DW41" s="86">
        <v>54239.3</v>
      </c>
      <c r="DX41" s="86"/>
      <c r="DY41" s="86">
        <v>21.85</v>
      </c>
      <c r="DZ41" s="87">
        <v>20</v>
      </c>
      <c r="EA41" s="87">
        <v>20</v>
      </c>
      <c r="EB41" s="96" t="s">
        <v>25</v>
      </c>
      <c r="EC41" s="95">
        <v>54239.3</v>
      </c>
      <c r="ED41" s="95">
        <f>EC41/CA41*100</f>
        <v>100.0000439771013</v>
      </c>
      <c r="EE41" s="96" t="s">
        <v>130</v>
      </c>
      <c r="EF41" s="96"/>
      <c r="EG41" s="96"/>
      <c r="EH41" s="96" t="s">
        <v>130</v>
      </c>
      <c r="EI41" s="96"/>
      <c r="EJ41" s="96"/>
      <c r="EK41" s="97" t="s">
        <v>132</v>
      </c>
      <c r="EL41" s="92" t="s">
        <v>332</v>
      </c>
      <c r="EM41" s="85">
        <v>54239.3</v>
      </c>
      <c r="EN41" s="86"/>
      <c r="EO41" s="93">
        <v>13</v>
      </c>
      <c r="EP41" s="87">
        <v>5</v>
      </c>
      <c r="EQ41" s="88">
        <v>5</v>
      </c>
      <c r="ER41" s="96" t="s">
        <v>25</v>
      </c>
      <c r="ES41" s="96">
        <v>54239.3</v>
      </c>
      <c r="ET41" s="95">
        <f>ES41/CA41*100</f>
        <v>100.0000439771013</v>
      </c>
      <c r="EU41" s="96" t="s">
        <v>130</v>
      </c>
      <c r="EV41" s="96"/>
      <c r="EW41" s="96"/>
      <c r="EX41" s="96" t="s">
        <v>130</v>
      </c>
      <c r="EY41" s="96"/>
      <c r="EZ41" s="172"/>
    </row>
    <row r="42" spans="1:156" s="149" customFormat="1" ht="24.75" customHeight="1">
      <c r="A42" s="99" t="s">
        <v>123</v>
      </c>
      <c r="B42" s="69"/>
      <c r="C42" s="69">
        <v>42</v>
      </c>
      <c r="D42" s="69" t="s">
        <v>117</v>
      </c>
      <c r="E42" s="70">
        <v>31241</v>
      </c>
      <c r="F42" s="71"/>
      <c r="G42" s="71">
        <v>1</v>
      </c>
      <c r="H42" s="71">
        <v>1</v>
      </c>
      <c r="I42" s="72"/>
      <c r="J42" s="69" t="s">
        <v>107</v>
      </c>
      <c r="K42" s="69">
        <v>1</v>
      </c>
      <c r="L42" s="69">
        <v>2</v>
      </c>
      <c r="M42" s="69"/>
      <c r="N42" s="69"/>
      <c r="O42" s="69"/>
      <c r="P42" s="69"/>
      <c r="Q42" s="69"/>
      <c r="R42" s="69"/>
      <c r="S42" s="73">
        <v>450</v>
      </c>
      <c r="T42" s="73">
        <v>900</v>
      </c>
      <c r="U42" s="73" t="str">
        <f>IF(OR(K42=0,I42=0),"x","Value?")</f>
        <v>x</v>
      </c>
      <c r="V42" s="74">
        <v>12</v>
      </c>
      <c r="W42" s="75" t="str">
        <f>IF(Q42=0,"x","Value?")</f>
        <v>x</v>
      </c>
      <c r="X42" s="75" t="str">
        <f>IF(Q42=0,"x","Value?")</f>
        <v>x</v>
      </c>
      <c r="Y42" s="75" t="str">
        <f>IF(P42=0,"x","Value?")</f>
        <v>x</v>
      </c>
      <c r="Z42" s="75" t="str">
        <f>IF(P42=0,"x","Value?")</f>
        <v>x</v>
      </c>
      <c r="AA42" s="75" t="str">
        <f>IF(R42=0,"x","Value?")</f>
        <v>x</v>
      </c>
      <c r="AB42" s="75" t="str">
        <f>IF(R42=0,"x","Value?")</f>
        <v>x</v>
      </c>
      <c r="AC42" s="76"/>
      <c r="AD42" s="69"/>
      <c r="AE42" s="69"/>
      <c r="AF42" s="69"/>
      <c r="AG42" s="69"/>
      <c r="AH42" s="69"/>
      <c r="AI42" s="69"/>
      <c r="AJ42" s="69"/>
      <c r="AK42" s="69"/>
      <c r="AL42" s="69"/>
      <c r="AM42" s="69"/>
      <c r="AN42" s="69"/>
      <c r="AO42" s="69"/>
      <c r="AP42" s="69" t="s">
        <v>107</v>
      </c>
      <c r="AQ42" s="69"/>
      <c r="AR42" s="69" t="s">
        <v>108</v>
      </c>
      <c r="AS42" s="75">
        <v>3800</v>
      </c>
      <c r="AT42" s="75">
        <v>2300</v>
      </c>
      <c r="AU42" s="75">
        <v>1000000</v>
      </c>
      <c r="AV42" s="75">
        <v>0</v>
      </c>
      <c r="AW42" s="69" t="s">
        <v>109</v>
      </c>
      <c r="AX42" s="69">
        <v>76</v>
      </c>
      <c r="AY42" s="69">
        <v>51</v>
      </c>
      <c r="AZ42" s="69"/>
      <c r="BA42" s="77">
        <f ca="1">INT(YEARFRAC(E42,TODAY()))</f>
        <v>33</v>
      </c>
      <c r="BB42" s="77">
        <f>IF(AND(AU42="x",AV42="x"),"0",AU42-AV42)</f>
        <v>1000000</v>
      </c>
      <c r="BC42" s="77">
        <f>IF(AND(AS42="x",AT42="x"),"0",AS42-AT42)</f>
        <v>1500</v>
      </c>
      <c r="BD42" s="78">
        <f>IF(EXACT(AR42,"Employee"),0.5*BC42,0.25*BC42)</f>
        <v>750</v>
      </c>
      <c r="BE42" s="79" t="s">
        <v>107</v>
      </c>
      <c r="BF42" s="80" t="s">
        <v>107</v>
      </c>
      <c r="BG42" s="79" t="s">
        <v>107</v>
      </c>
      <c r="BH42" s="79" t="s">
        <v>107</v>
      </c>
      <c r="BI42" s="79"/>
      <c r="BJ42" s="79"/>
      <c r="BK42" s="79"/>
      <c r="BL42" s="79"/>
      <c r="BM42" s="79"/>
      <c r="BN42" s="79"/>
      <c r="BO42" s="81" t="s">
        <v>107</v>
      </c>
      <c r="BP42" s="81"/>
      <c r="BQ42" s="81"/>
      <c r="BR42" s="81"/>
      <c r="BS42" s="81" t="str">
        <f t="shared" si="130"/>
        <v/>
      </c>
      <c r="BT42" s="81" t="str">
        <f t="shared" si="130"/>
        <v/>
      </c>
      <c r="BU42" s="81" t="str">
        <f t="shared" si="130"/>
        <v/>
      </c>
      <c r="BV42" s="81" t="str">
        <f t="shared" si="130"/>
        <v/>
      </c>
      <c r="BW42" s="81" t="str">
        <f t="shared" si="130"/>
        <v/>
      </c>
      <c r="BX42" s="81" t="str">
        <f t="shared" si="130"/>
        <v/>
      </c>
      <c r="BY42" s="82">
        <f t="shared" si="132"/>
        <v>230729.07503220142</v>
      </c>
      <c r="BZ42" s="82" t="str">
        <f t="shared" si="133"/>
        <v>NA</v>
      </c>
      <c r="CA42" s="82">
        <f>IFERROR(IF(BY42-BZ42&lt;=0,"No Need",BY42-BZ42),BY42)</f>
        <v>230729.07503220142</v>
      </c>
      <c r="CB42" s="82">
        <f t="shared" ca="1" si="134"/>
        <v>1217056.2542160556</v>
      </c>
      <c r="CC42" s="82" t="str">
        <f t="shared" si="135"/>
        <v>NA</v>
      </c>
      <c r="CD42" s="82">
        <f ca="1">IFERROR(IF(CB42-CC42&lt;=0,"No Need",CB42-CC42),CB42)</f>
        <v>1217056.2542160556</v>
      </c>
      <c r="CE42" s="82" t="str">
        <f t="shared" si="136"/>
        <v>NA</v>
      </c>
      <c r="CF42" s="82" t="str">
        <f t="shared" si="137"/>
        <v>NA</v>
      </c>
      <c r="CG42" s="82" t="str">
        <f>IFERROR(IF(CE42-CF42&lt;=0,"No Need",CE42-CF42),CE42)</f>
        <v>NA</v>
      </c>
      <c r="CH42" s="82" t="str">
        <f t="shared" si="138"/>
        <v>NA</v>
      </c>
      <c r="CI42" s="82" t="str">
        <f t="shared" si="139"/>
        <v>NA</v>
      </c>
      <c r="CJ42" s="82" t="str">
        <f>IFERROR(IF(CH42-CI42&lt;=0,"No Need",CH42-CI42),CH42)</f>
        <v>NA</v>
      </c>
      <c r="CK42" s="82" t="str">
        <f t="shared" si="140"/>
        <v>NA</v>
      </c>
      <c r="CL42" s="82" t="str">
        <f t="shared" si="141"/>
        <v>NA</v>
      </c>
      <c r="CM42" s="82" t="str">
        <f>IFERROR(IF(CK42-CL42&lt;=0,"No Need",CK42-CL42),CK42)</f>
        <v>NA</v>
      </c>
      <c r="CN42" s="82" t="str">
        <f t="shared" si="142"/>
        <v>NA</v>
      </c>
      <c r="CO42" s="82" t="str">
        <f t="shared" si="143"/>
        <v>NA</v>
      </c>
      <c r="CP42" s="82" t="str">
        <f>IFERROR(IF(CN42-CO42&lt;=0,"No Need",CN42-CO42),CN42)</f>
        <v>NA</v>
      </c>
      <c r="CQ42" s="82" t="str">
        <f t="shared" si="144"/>
        <v>NA</v>
      </c>
      <c r="CR42" s="82" t="str">
        <f t="shared" si="145"/>
        <v>NA</v>
      </c>
      <c r="CS42" s="82" t="str">
        <f>IFERROR(IF(CQ42-CR42&lt;=0,"No Need",CQ42-CR42),CQ42)</f>
        <v>NA</v>
      </c>
      <c r="CT42" s="82" t="str">
        <f t="shared" si="146"/>
        <v>NA</v>
      </c>
      <c r="CU42" s="83" t="str">
        <f t="shared" si="147"/>
        <v>NA</v>
      </c>
      <c r="CV42" s="84" t="str">
        <f>IFERROR(IF(CT42-CU42&lt;=0,"No Need",CT42-CU42),CT42)</f>
        <v>NA</v>
      </c>
      <c r="CW42" s="57" t="s">
        <v>123</v>
      </c>
      <c r="CX42" s="100" t="s">
        <v>331</v>
      </c>
      <c r="CY42" s="101">
        <v>400000</v>
      </c>
      <c r="CZ42" s="86"/>
      <c r="DA42" s="101">
        <v>75.05</v>
      </c>
      <c r="DB42" s="87">
        <v>31</v>
      </c>
      <c r="DC42" s="87">
        <v>31</v>
      </c>
      <c r="DD42" s="107"/>
      <c r="DE42" s="107"/>
      <c r="DF42" s="108"/>
      <c r="DG42" s="108"/>
      <c r="DH42" s="108"/>
      <c r="DI42" s="83" t="s">
        <v>130</v>
      </c>
      <c r="DJ42" s="103" t="s">
        <v>130</v>
      </c>
      <c r="DK42" s="86">
        <f t="shared" si="37"/>
        <v>75.05</v>
      </c>
      <c r="DL42" s="89" t="str">
        <f t="shared" si="53"/>
        <v>Death</v>
      </c>
      <c r="DM42" s="90">
        <v>400000</v>
      </c>
      <c r="DN42" s="90">
        <f>DM42/CA42*100</f>
        <v>173.36350000283861</v>
      </c>
      <c r="DO42" s="89" t="str">
        <f t="shared" si="54"/>
        <v>TPD</v>
      </c>
      <c r="DP42" s="90">
        <v>400000</v>
      </c>
      <c r="DQ42" s="90">
        <f ca="1">DP42/CD42*100</f>
        <v>32.866188281301149</v>
      </c>
      <c r="DR42" s="89" t="str">
        <f t="shared" si="55"/>
        <v/>
      </c>
      <c r="DS42" s="90"/>
      <c r="DT42" s="90"/>
      <c r="DU42" s="100" t="s">
        <v>888</v>
      </c>
      <c r="DV42" s="57" t="s">
        <v>332</v>
      </c>
      <c r="DW42" s="86">
        <v>400000</v>
      </c>
      <c r="DX42" s="86"/>
      <c r="DY42" s="86">
        <v>75.05</v>
      </c>
      <c r="DZ42" s="87">
        <v>5</v>
      </c>
      <c r="EA42" s="87">
        <v>5</v>
      </c>
      <c r="EB42" s="96" t="s">
        <v>25</v>
      </c>
      <c r="EC42" s="95">
        <v>400000</v>
      </c>
      <c r="ED42" s="95">
        <f>EC42/CA42*100</f>
        <v>173.36350000283861</v>
      </c>
      <c r="EE42" s="96" t="s">
        <v>26</v>
      </c>
      <c r="EF42" s="95">
        <v>400000</v>
      </c>
      <c r="EG42" s="95">
        <f>EF42/CA42*100</f>
        <v>173.36350000283861</v>
      </c>
      <c r="EH42" s="96" t="s">
        <v>130</v>
      </c>
      <c r="EI42" s="96"/>
      <c r="EJ42" s="96"/>
      <c r="EK42" s="111"/>
      <c r="EL42" s="83"/>
      <c r="EM42" s="108"/>
      <c r="EN42" s="108"/>
      <c r="EO42" s="108"/>
      <c r="EP42" s="83" t="s">
        <v>130</v>
      </c>
      <c r="EQ42" s="103" t="s">
        <v>130</v>
      </c>
      <c r="ER42" s="96"/>
      <c r="ES42" s="96"/>
      <c r="ET42" s="96"/>
      <c r="EU42" s="96"/>
      <c r="EV42" s="96"/>
      <c r="EW42" s="96"/>
      <c r="EX42" s="96" t="s">
        <v>130</v>
      </c>
      <c r="EY42" s="96"/>
      <c r="EZ42" s="172"/>
    </row>
    <row r="43" spans="1:156" s="149" customFormat="1" ht="24">
      <c r="A43" s="99" t="s">
        <v>139</v>
      </c>
      <c r="B43" s="69"/>
      <c r="C43" s="69">
        <v>43</v>
      </c>
      <c r="D43" s="69" t="s">
        <v>117</v>
      </c>
      <c r="E43" s="70">
        <v>21005</v>
      </c>
      <c r="F43" s="71"/>
      <c r="G43" s="71">
        <v>1</v>
      </c>
      <c r="H43" s="71"/>
      <c r="I43" s="72"/>
      <c r="J43" s="69" t="s">
        <v>106</v>
      </c>
      <c r="K43" s="69">
        <v>1</v>
      </c>
      <c r="L43" s="69"/>
      <c r="M43" s="69"/>
      <c r="N43" s="69"/>
      <c r="O43" s="69"/>
      <c r="P43" s="69"/>
      <c r="Q43" s="69"/>
      <c r="R43" s="69"/>
      <c r="S43" s="73">
        <v>500</v>
      </c>
      <c r="T43" s="73" t="str">
        <f t="shared" ref="T43:T53" si="161">IF(OR(K43=0,H43=0),"x","Value?")</f>
        <v>x</v>
      </c>
      <c r="U43" s="73" t="str">
        <f t="shared" ref="U43:U47" si="162">IF(OR(K43=0,I43=0),"x","Value?")</f>
        <v>x</v>
      </c>
      <c r="V43" s="74">
        <v>10</v>
      </c>
      <c r="W43" s="75" t="str">
        <f t="shared" ref="W43:W44" si="163">IF(Q43=0,"x","Value?")</f>
        <v>x</v>
      </c>
      <c r="X43" s="75" t="str">
        <f t="shared" ref="X43:X44" si="164">IF(Q43=0,"x","Value?")</f>
        <v>x</v>
      </c>
      <c r="Y43" s="75" t="str">
        <f t="shared" ref="Y43:Y61" si="165">IF(P43=0,"x","Value?")</f>
        <v>x</v>
      </c>
      <c r="Z43" s="75" t="str">
        <f t="shared" ref="Z43:Z61" si="166">IF(P43=0,"x","Value?")</f>
        <v>x</v>
      </c>
      <c r="AA43" s="75" t="str">
        <f t="shared" ref="AA43:AA51" si="167">IF(R43=0,"x","Value?")</f>
        <v>x</v>
      </c>
      <c r="AB43" s="75" t="str">
        <f t="shared" ref="AB43:AB51" si="168">IF(R43=0,"x","Value?")</f>
        <v>x</v>
      </c>
      <c r="AC43" s="76">
        <v>65000</v>
      </c>
      <c r="AD43" s="69"/>
      <c r="AE43" s="69"/>
      <c r="AF43" s="69"/>
      <c r="AG43" s="69"/>
      <c r="AH43" s="69"/>
      <c r="AI43" s="69"/>
      <c r="AJ43" s="69"/>
      <c r="AK43" s="69"/>
      <c r="AL43" s="69"/>
      <c r="AM43" s="69"/>
      <c r="AN43" s="69"/>
      <c r="AO43" s="69"/>
      <c r="AP43" s="69" t="s">
        <v>107</v>
      </c>
      <c r="AQ43" s="69"/>
      <c r="AR43" s="81" t="s">
        <v>122</v>
      </c>
      <c r="AS43" s="75">
        <v>3800</v>
      </c>
      <c r="AT43" s="75">
        <v>2500</v>
      </c>
      <c r="AU43" s="75">
        <v>1000000</v>
      </c>
      <c r="AV43" s="75">
        <v>0</v>
      </c>
      <c r="AW43" s="69" t="s">
        <v>109</v>
      </c>
      <c r="AX43" s="69">
        <v>150</v>
      </c>
      <c r="AY43" s="69">
        <v>10</v>
      </c>
      <c r="AZ43" s="69"/>
      <c r="BA43" s="77">
        <f ca="1">INT(YEARFRAC(E43,TODAY()))</f>
        <v>61</v>
      </c>
      <c r="BB43" s="77">
        <f>IF(AND(AU43="x",AV43="x"),"0",AU43-AV43)</f>
        <v>1000000</v>
      </c>
      <c r="BC43" s="77">
        <f>IF(AND(AS43="x",AT43="x"),"0",AS43-AT43)</f>
        <v>1300</v>
      </c>
      <c r="BD43" s="78">
        <f>IF(EXACT(AR43,"Employee"),0.5*BC43,0.25*BC43)</f>
        <v>325</v>
      </c>
      <c r="BE43" s="79" t="s">
        <v>107</v>
      </c>
      <c r="BF43" s="80" t="s">
        <v>107</v>
      </c>
      <c r="BG43" s="79"/>
      <c r="BH43" s="79"/>
      <c r="BI43" s="79"/>
      <c r="BJ43" s="79"/>
      <c r="BK43" s="79"/>
      <c r="BL43" s="79"/>
      <c r="BM43" s="79"/>
      <c r="BN43" s="79"/>
      <c r="BO43" s="81"/>
      <c r="BP43" s="81" t="s">
        <v>107</v>
      </c>
      <c r="BQ43" s="81" t="str">
        <f t="shared" ref="BQ43:BX43" si="169">IF(BG43="Y","Select?","")</f>
        <v/>
      </c>
      <c r="BR43" s="81" t="str">
        <f t="shared" si="169"/>
        <v/>
      </c>
      <c r="BS43" s="81" t="str">
        <f t="shared" si="169"/>
        <v/>
      </c>
      <c r="BT43" s="81" t="str">
        <f t="shared" si="169"/>
        <v/>
      </c>
      <c r="BU43" s="81" t="str">
        <f t="shared" si="169"/>
        <v/>
      </c>
      <c r="BV43" s="81" t="str">
        <f t="shared" si="169"/>
        <v/>
      </c>
      <c r="BW43" s="81" t="str">
        <f t="shared" si="169"/>
        <v/>
      </c>
      <c r="BX43" s="81" t="str">
        <f t="shared" si="169"/>
        <v/>
      </c>
      <c r="BY43" s="82">
        <f t="shared" si="132"/>
        <v>76545.635222046621</v>
      </c>
      <c r="BZ43" s="82">
        <f t="shared" si="133"/>
        <v>65000</v>
      </c>
      <c r="CA43" s="82">
        <f t="shared" ref="CA43:CA50" si="170">IFERROR(IF(BY43-BZ43&lt;=0,"No Need",BY43-BZ43),BY43)</f>
        <v>11545.635222046621</v>
      </c>
      <c r="CB43" s="82" t="str">
        <f t="shared" si="134"/>
        <v>NA</v>
      </c>
      <c r="CC43" s="82" t="str">
        <f t="shared" si="135"/>
        <v>NA</v>
      </c>
      <c r="CD43" s="82" t="str">
        <f t="shared" ref="CD43:CD50" si="171">IFERROR(IF(CB43-CC43&lt;=0,"No Need",CB43-CC43),CB43)</f>
        <v>NA</v>
      </c>
      <c r="CE43" s="82" t="str">
        <f t="shared" si="136"/>
        <v>NA</v>
      </c>
      <c r="CF43" s="82" t="str">
        <f t="shared" si="137"/>
        <v>NA</v>
      </c>
      <c r="CG43" s="82" t="str">
        <f t="shared" ref="CG43:CG50" si="172">IFERROR(IF(CE43-CF43&lt;=0,"No Need",CE43-CF43),CE43)</f>
        <v>NA</v>
      </c>
      <c r="CH43" s="82" t="str">
        <f t="shared" si="138"/>
        <v>NA</v>
      </c>
      <c r="CI43" s="82" t="str">
        <f t="shared" si="139"/>
        <v>NA</v>
      </c>
      <c r="CJ43" s="82" t="str">
        <f t="shared" ref="CJ43:CJ50" si="173">IFERROR(IF(CH43-CI43&lt;=0,"No Need",CH43-CI43),CH43)</f>
        <v>NA</v>
      </c>
      <c r="CK43" s="82" t="str">
        <f t="shared" si="140"/>
        <v>NA</v>
      </c>
      <c r="CL43" s="82" t="str">
        <f t="shared" si="141"/>
        <v>NA</v>
      </c>
      <c r="CM43" s="82" t="str">
        <f t="shared" ref="CM43:CM50" si="174">IFERROR(IF(CK43-CL43&lt;=0,"No Need",CK43-CL43),CK43)</f>
        <v>NA</v>
      </c>
      <c r="CN43" s="82" t="str">
        <f t="shared" si="142"/>
        <v>NA</v>
      </c>
      <c r="CO43" s="82" t="str">
        <f t="shared" si="143"/>
        <v>NA</v>
      </c>
      <c r="CP43" s="82" t="str">
        <f t="shared" ref="CP43:CP50" si="175">IFERROR(IF(CN43-CO43&lt;=0,"No Need",CN43-CO43),CN43)</f>
        <v>NA</v>
      </c>
      <c r="CQ43" s="82" t="str">
        <f t="shared" si="144"/>
        <v>NA</v>
      </c>
      <c r="CR43" s="82" t="str">
        <f t="shared" si="145"/>
        <v>NA</v>
      </c>
      <c r="CS43" s="82" t="str">
        <f t="shared" ref="CS43:CS50" si="176">IFERROR(IF(CQ43-CR43&lt;=0,"No Need",CQ43-CR43),CQ43)</f>
        <v>NA</v>
      </c>
      <c r="CT43" s="82" t="str">
        <f t="shared" si="146"/>
        <v>NA</v>
      </c>
      <c r="CU43" s="83" t="str">
        <f t="shared" si="147"/>
        <v>NA</v>
      </c>
      <c r="CV43" s="84" t="str">
        <f t="shared" ref="CV43:CV50" si="177">IFERROR(IF(CT43-CU43&lt;=0,"No Need",CT43-CU43),CT43)</f>
        <v>NA</v>
      </c>
      <c r="CW43" s="57" t="s">
        <v>139</v>
      </c>
      <c r="CX43" s="43" t="s">
        <v>555</v>
      </c>
      <c r="CY43" s="101">
        <v>11545.65</v>
      </c>
      <c r="CZ43" s="86"/>
      <c r="DA43" s="101">
        <v>103.2</v>
      </c>
      <c r="DB43" s="87">
        <v>10</v>
      </c>
      <c r="DC43" s="87" t="s">
        <v>140</v>
      </c>
      <c r="DD43" s="54"/>
      <c r="DE43" s="54"/>
      <c r="DF43" s="109"/>
      <c r="DG43" s="109"/>
      <c r="DH43" s="109"/>
      <c r="DI43" s="134" t="s">
        <v>130</v>
      </c>
      <c r="DJ43" s="134" t="s">
        <v>130</v>
      </c>
      <c r="DK43" s="86">
        <f t="shared" si="37"/>
        <v>103.2</v>
      </c>
      <c r="DL43" s="89" t="str">
        <f t="shared" si="53"/>
        <v>Death</v>
      </c>
      <c r="DM43" s="90">
        <v>11545.65</v>
      </c>
      <c r="DN43" s="90">
        <f>DM43/CA43*100</f>
        <v>100.00012799601836</v>
      </c>
      <c r="DO43" s="89" t="str">
        <f t="shared" si="54"/>
        <v/>
      </c>
      <c r="DP43" s="90"/>
      <c r="DQ43" s="90"/>
      <c r="DR43" s="89" t="str">
        <f t="shared" si="55"/>
        <v/>
      </c>
      <c r="DS43" s="90"/>
      <c r="DT43" s="90"/>
      <c r="DU43" s="43" t="s">
        <v>115</v>
      </c>
      <c r="DV43" s="47" t="s">
        <v>333</v>
      </c>
      <c r="DW43" s="101">
        <v>11545.65</v>
      </c>
      <c r="DX43" s="86"/>
      <c r="DY43" s="101">
        <v>12.35</v>
      </c>
      <c r="DZ43" s="87">
        <v>10</v>
      </c>
      <c r="EA43" s="87">
        <v>10</v>
      </c>
      <c r="EB43" s="96" t="s">
        <v>25</v>
      </c>
      <c r="EC43" s="95">
        <v>11545.65</v>
      </c>
      <c r="ED43" s="95">
        <f>EC43/CA43*100</f>
        <v>100.00012799601836</v>
      </c>
      <c r="EE43" s="96" t="s">
        <v>130</v>
      </c>
      <c r="EF43" s="96"/>
      <c r="EG43" s="96"/>
      <c r="EH43" s="96" t="s">
        <v>130</v>
      </c>
      <c r="EI43" s="96"/>
      <c r="EJ43" s="96"/>
      <c r="EK43" s="111"/>
      <c r="EL43" s="83"/>
      <c r="EM43" s="108"/>
      <c r="EN43" s="108"/>
      <c r="EO43" s="108"/>
      <c r="EP43" s="83" t="s">
        <v>130</v>
      </c>
      <c r="EQ43" s="103" t="s">
        <v>130</v>
      </c>
      <c r="ER43" s="96"/>
      <c r="ES43" s="96"/>
      <c r="ET43" s="96"/>
      <c r="EU43" s="96" t="s">
        <v>130</v>
      </c>
      <c r="EV43" s="96"/>
      <c r="EW43" s="96"/>
      <c r="EX43" s="96" t="s">
        <v>130</v>
      </c>
      <c r="EY43" s="96"/>
      <c r="EZ43" s="172"/>
    </row>
    <row r="44" spans="1:156" ht="24.75" customHeight="1">
      <c r="A44" s="177" t="s">
        <v>889</v>
      </c>
      <c r="B44" s="69"/>
      <c r="C44" s="69">
        <v>44</v>
      </c>
      <c r="D44" s="69"/>
      <c r="E44" s="70"/>
      <c r="F44" s="71"/>
      <c r="G44" s="71"/>
      <c r="H44" s="71"/>
      <c r="I44" s="72"/>
      <c r="J44" s="69"/>
      <c r="K44" s="69"/>
      <c r="L44" s="69"/>
      <c r="M44" s="69"/>
      <c r="N44" s="69"/>
      <c r="O44" s="69"/>
      <c r="P44" s="69"/>
      <c r="Q44" s="69"/>
      <c r="R44" s="69"/>
      <c r="S44" s="73" t="str">
        <f t="shared" ref="S44:S49" si="178">IF(OR(K44=0,G44=0),"x","Value?")</f>
        <v>x</v>
      </c>
      <c r="T44" s="73" t="str">
        <f t="shared" si="161"/>
        <v>x</v>
      </c>
      <c r="U44" s="73" t="str">
        <f t="shared" si="162"/>
        <v>x</v>
      </c>
      <c r="V44" s="74" t="str">
        <f t="shared" ref="V44" si="179">IF(AND(G44=0,H44=0,I44=0),"x","Value?")</f>
        <v>x</v>
      </c>
      <c r="W44" s="75" t="str">
        <f t="shared" si="163"/>
        <v>x</v>
      </c>
      <c r="X44" s="75" t="str">
        <f t="shared" si="164"/>
        <v>x</v>
      </c>
      <c r="Y44" s="75" t="str">
        <f t="shared" si="165"/>
        <v>x</v>
      </c>
      <c r="Z44" s="75" t="str">
        <f t="shared" si="166"/>
        <v>x</v>
      </c>
      <c r="AA44" s="75" t="str">
        <f t="shared" si="167"/>
        <v>x</v>
      </c>
      <c r="AB44" s="75" t="str">
        <f t="shared" si="168"/>
        <v>x</v>
      </c>
      <c r="AC44" s="76"/>
      <c r="AD44" s="69"/>
      <c r="AE44" s="69"/>
      <c r="AF44" s="69"/>
      <c r="AG44" s="69"/>
      <c r="AH44" s="69"/>
      <c r="AI44" s="69"/>
      <c r="AJ44" s="69"/>
      <c r="AK44" s="69"/>
      <c r="AL44" s="69"/>
      <c r="AM44" s="69"/>
      <c r="AN44" s="69"/>
      <c r="AO44" s="69"/>
      <c r="AP44" s="69"/>
      <c r="AQ44" s="69"/>
      <c r="AR44" s="69"/>
      <c r="AS44" s="75"/>
      <c r="AT44" s="75"/>
      <c r="AU44" s="75"/>
      <c r="AV44" s="75"/>
      <c r="AW44" s="69"/>
      <c r="AX44" s="69"/>
      <c r="AY44" s="69"/>
      <c r="AZ44" s="69"/>
      <c r="BA44" s="77"/>
      <c r="BB44" s="77"/>
      <c r="BC44" s="77"/>
      <c r="BD44" s="78"/>
      <c r="BE44" s="79"/>
      <c r="BF44" s="80"/>
      <c r="BG44" s="79"/>
      <c r="BH44" s="79"/>
      <c r="BI44" s="79"/>
      <c r="BJ44" s="79"/>
      <c r="BK44" s="79"/>
      <c r="BL44" s="79"/>
      <c r="BM44" s="79"/>
      <c r="BN44" s="79"/>
      <c r="BO44" s="81" t="str">
        <f t="shared" ref="BO44:BX56" si="180">IF(BE44="Y","Select?","")</f>
        <v/>
      </c>
      <c r="BP44" s="81" t="str">
        <f t="shared" si="180"/>
        <v/>
      </c>
      <c r="BQ44" s="81" t="str">
        <f t="shared" si="180"/>
        <v/>
      </c>
      <c r="BR44" s="81" t="str">
        <f t="shared" si="180"/>
        <v/>
      </c>
      <c r="BS44" s="81" t="str">
        <f t="shared" si="180"/>
        <v/>
      </c>
      <c r="BT44" s="81" t="str">
        <f t="shared" si="180"/>
        <v/>
      </c>
      <c r="BU44" s="81" t="str">
        <f t="shared" si="180"/>
        <v/>
      </c>
      <c r="BV44" s="81" t="str">
        <f t="shared" si="180"/>
        <v/>
      </c>
      <c r="BW44" s="81" t="str">
        <f t="shared" si="180"/>
        <v/>
      </c>
      <c r="BX44" s="81" t="str">
        <f t="shared" si="180"/>
        <v/>
      </c>
      <c r="BY44" s="82" t="str">
        <f t="shared" si="132"/>
        <v>NA</v>
      </c>
      <c r="BZ44" s="82" t="str">
        <f t="shared" si="133"/>
        <v>NA</v>
      </c>
      <c r="CA44" s="82" t="str">
        <f t="shared" si="170"/>
        <v>NA</v>
      </c>
      <c r="CB44" s="82" t="str">
        <f t="shared" si="134"/>
        <v>NA</v>
      </c>
      <c r="CC44" s="82" t="str">
        <f t="shared" si="135"/>
        <v>NA</v>
      </c>
      <c r="CD44" s="82" t="str">
        <f t="shared" si="171"/>
        <v>NA</v>
      </c>
      <c r="CE44" s="82" t="str">
        <f t="shared" si="136"/>
        <v>NA</v>
      </c>
      <c r="CF44" s="82" t="str">
        <f t="shared" si="137"/>
        <v>NA</v>
      </c>
      <c r="CG44" s="82" t="str">
        <f t="shared" si="172"/>
        <v>NA</v>
      </c>
      <c r="CH44" s="82" t="str">
        <f t="shared" si="138"/>
        <v>NA</v>
      </c>
      <c r="CI44" s="82" t="str">
        <f t="shared" si="139"/>
        <v>NA</v>
      </c>
      <c r="CJ44" s="82" t="str">
        <f t="shared" si="173"/>
        <v>NA</v>
      </c>
      <c r="CK44" s="82" t="str">
        <f t="shared" si="140"/>
        <v>NA</v>
      </c>
      <c r="CL44" s="82" t="str">
        <f t="shared" si="141"/>
        <v>NA</v>
      </c>
      <c r="CM44" s="82" t="str">
        <f t="shared" si="174"/>
        <v>NA</v>
      </c>
      <c r="CN44" s="82" t="str">
        <f t="shared" si="142"/>
        <v>NA</v>
      </c>
      <c r="CO44" s="82" t="str">
        <f t="shared" si="143"/>
        <v>NA</v>
      </c>
      <c r="CP44" s="82" t="str">
        <f t="shared" si="175"/>
        <v>NA</v>
      </c>
      <c r="CQ44" s="82" t="str">
        <f t="shared" si="144"/>
        <v>NA</v>
      </c>
      <c r="CR44" s="82" t="str">
        <f t="shared" si="145"/>
        <v>NA</v>
      </c>
      <c r="CS44" s="82" t="str">
        <f t="shared" si="176"/>
        <v>NA</v>
      </c>
      <c r="CT44" s="82" t="str">
        <f t="shared" si="146"/>
        <v>NA</v>
      </c>
      <c r="CU44" s="83" t="str">
        <f t="shared" si="147"/>
        <v>NA</v>
      </c>
      <c r="CV44" s="84" t="str">
        <f t="shared" si="177"/>
        <v>NA</v>
      </c>
      <c r="CW44" s="55"/>
      <c r="CX44" s="105"/>
      <c r="CY44" s="112"/>
      <c r="CZ44" s="106"/>
      <c r="DA44" s="112"/>
      <c r="DB44" s="82" t="s">
        <v>130</v>
      </c>
      <c r="DC44" s="82" t="s">
        <v>130</v>
      </c>
      <c r="DD44" s="107"/>
      <c r="DE44" s="107"/>
      <c r="DF44" s="108"/>
      <c r="DG44" s="108"/>
      <c r="DH44" s="108"/>
      <c r="DI44" s="83" t="s">
        <v>130</v>
      </c>
      <c r="DJ44" s="103" t="s">
        <v>130</v>
      </c>
      <c r="DK44" s="109" t="str">
        <f t="shared" si="37"/>
        <v/>
      </c>
      <c r="DL44" s="89" t="str">
        <f t="shared" si="53"/>
        <v/>
      </c>
      <c r="DM44" s="90"/>
      <c r="DN44" s="90"/>
      <c r="DO44" s="89" t="str">
        <f t="shared" si="54"/>
        <v/>
      </c>
      <c r="DP44" s="90"/>
      <c r="DQ44" s="90"/>
      <c r="DR44" s="89" t="str">
        <f t="shared" si="55"/>
        <v/>
      </c>
      <c r="DS44" s="90"/>
      <c r="DT44" s="90"/>
      <c r="DU44" s="110"/>
      <c r="DV44" s="83"/>
      <c r="DW44" s="108"/>
      <c r="DX44" s="108"/>
      <c r="DY44" s="108"/>
      <c r="DZ44" s="83" t="s">
        <v>130</v>
      </c>
      <c r="EA44" s="83" t="s">
        <v>130</v>
      </c>
      <c r="EB44" s="96" t="s">
        <v>130</v>
      </c>
      <c r="EC44" s="95"/>
      <c r="ED44" s="95"/>
      <c r="EE44" s="96" t="s">
        <v>130</v>
      </c>
      <c r="EF44" s="96"/>
      <c r="EG44" s="96"/>
      <c r="EH44" s="96" t="s">
        <v>130</v>
      </c>
      <c r="EI44" s="96"/>
      <c r="EJ44" s="96"/>
      <c r="EK44" s="111"/>
      <c r="EL44" s="83"/>
      <c r="EM44" s="108"/>
      <c r="EN44" s="108"/>
      <c r="EO44" s="108"/>
      <c r="EP44" s="83" t="s">
        <v>130</v>
      </c>
      <c r="EQ44" s="103" t="s">
        <v>130</v>
      </c>
      <c r="ER44" s="96" t="s">
        <v>130</v>
      </c>
      <c r="ES44" s="96"/>
      <c r="ET44" s="96"/>
      <c r="EU44" s="96" t="s">
        <v>130</v>
      </c>
      <c r="EV44" s="96"/>
      <c r="EW44" s="96"/>
      <c r="EX44" s="96" t="s">
        <v>130</v>
      </c>
      <c r="EY44" s="96"/>
      <c r="EZ44" s="104"/>
    </row>
    <row r="45" spans="1:156" ht="12">
      <c r="A45" s="99" t="s">
        <v>141</v>
      </c>
      <c r="C45" s="69">
        <v>45</v>
      </c>
      <c r="D45" s="69" t="s">
        <v>105</v>
      </c>
      <c r="E45" s="70">
        <v>27980</v>
      </c>
      <c r="F45" s="71"/>
      <c r="G45" s="71"/>
      <c r="H45" s="71">
        <v>1</v>
      </c>
      <c r="I45" s="72"/>
      <c r="J45" s="69" t="s">
        <v>106</v>
      </c>
      <c r="K45" s="69"/>
      <c r="L45" s="69"/>
      <c r="M45" s="69"/>
      <c r="N45" s="69">
        <v>2</v>
      </c>
      <c r="O45" s="69"/>
      <c r="P45" s="69"/>
      <c r="Q45" s="69">
        <v>1</v>
      </c>
      <c r="R45" s="69"/>
      <c r="S45" s="73" t="str">
        <f t="shared" si="178"/>
        <v>x</v>
      </c>
      <c r="T45" s="73" t="str">
        <f t="shared" si="161"/>
        <v>x</v>
      </c>
      <c r="U45" s="73" t="str">
        <f t="shared" si="162"/>
        <v>x</v>
      </c>
      <c r="V45" s="74" t="s">
        <v>121</v>
      </c>
      <c r="W45" s="75">
        <v>40000</v>
      </c>
      <c r="X45" s="75">
        <v>10</v>
      </c>
      <c r="Y45" s="75" t="str">
        <f t="shared" si="165"/>
        <v>x</v>
      </c>
      <c r="Z45" s="75" t="str">
        <f t="shared" si="166"/>
        <v>x</v>
      </c>
      <c r="AA45" s="75" t="str">
        <f t="shared" si="167"/>
        <v>x</v>
      </c>
      <c r="AB45" s="75" t="str">
        <f t="shared" si="168"/>
        <v>x</v>
      </c>
      <c r="AC45" s="76"/>
      <c r="AD45" s="69"/>
      <c r="AE45" s="69"/>
      <c r="AF45" s="69"/>
      <c r="AG45" s="69"/>
      <c r="AH45" s="69"/>
      <c r="AI45" s="69"/>
      <c r="AJ45" s="69"/>
      <c r="AK45" s="69"/>
      <c r="AL45" s="69"/>
      <c r="AM45" s="69"/>
      <c r="AN45" s="69"/>
      <c r="AO45" s="69"/>
      <c r="AP45" s="69" t="s">
        <v>107</v>
      </c>
      <c r="AQ45" s="69"/>
      <c r="AR45" s="81" t="s">
        <v>108</v>
      </c>
      <c r="AS45" s="75">
        <v>5000</v>
      </c>
      <c r="AT45" s="75">
        <v>3000</v>
      </c>
      <c r="AU45" s="75">
        <v>1000000</v>
      </c>
      <c r="AV45" s="75">
        <v>5000</v>
      </c>
      <c r="AW45" s="69" t="s">
        <v>109</v>
      </c>
      <c r="AX45" s="69">
        <v>800</v>
      </c>
      <c r="AY45" s="69">
        <v>90</v>
      </c>
      <c r="AZ45" s="69">
        <v>3</v>
      </c>
      <c r="BA45" s="77">
        <f t="shared" ref="BA45:BA51" ca="1" si="181">INT(YEARFRAC(E45,TODAY()))</f>
        <v>42</v>
      </c>
      <c r="BB45" s="77">
        <f t="shared" ref="BB45:BB66" si="182">IF(AND(AU45="x",AV45="x"),"0",AU45-AV45)</f>
        <v>995000</v>
      </c>
      <c r="BC45" s="77">
        <f t="shared" ref="BC45:BC66" si="183">IF(AND(AS45="x",AT45="x"),"0",AS45-AT45)</f>
        <v>2000</v>
      </c>
      <c r="BD45" s="78">
        <f t="shared" ref="BD45:BD65" si="184">IF(EXACT(AR45,"Employee"),0.5*BC45,0.25*BC45)</f>
        <v>1000</v>
      </c>
      <c r="BE45" s="79"/>
      <c r="BF45" s="80"/>
      <c r="BG45" s="79"/>
      <c r="BH45" s="79"/>
      <c r="BI45" s="79"/>
      <c r="BJ45" s="79"/>
      <c r="BK45" s="79"/>
      <c r="BL45" s="79"/>
      <c r="BM45" s="79"/>
      <c r="BN45" s="79"/>
      <c r="BO45" s="81" t="str">
        <f t="shared" si="180"/>
        <v/>
      </c>
      <c r="BP45" s="81"/>
      <c r="BQ45" s="81"/>
      <c r="BR45" s="81"/>
      <c r="BS45" s="81" t="str">
        <f t="shared" si="180"/>
        <v/>
      </c>
      <c r="BT45" s="81" t="str">
        <f t="shared" si="180"/>
        <v/>
      </c>
      <c r="BU45" s="81" t="str">
        <f t="shared" si="180"/>
        <v/>
      </c>
      <c r="BV45" s="81" t="str">
        <f t="shared" si="180"/>
        <v/>
      </c>
      <c r="BW45" s="81" t="str">
        <f t="shared" si="180"/>
        <v/>
      </c>
      <c r="BX45" s="81"/>
      <c r="BY45" s="82" t="str">
        <f t="shared" si="132"/>
        <v>NA</v>
      </c>
      <c r="BZ45" s="82" t="str">
        <f t="shared" si="133"/>
        <v>NA</v>
      </c>
      <c r="CA45" s="82" t="str">
        <f t="shared" si="170"/>
        <v>NA</v>
      </c>
      <c r="CB45" s="82" t="str">
        <f t="shared" si="134"/>
        <v>NA</v>
      </c>
      <c r="CC45" s="82" t="str">
        <f t="shared" si="135"/>
        <v>NA</v>
      </c>
      <c r="CD45" s="82" t="str">
        <f t="shared" si="171"/>
        <v>NA</v>
      </c>
      <c r="CE45" s="82" t="str">
        <f t="shared" si="136"/>
        <v>NA</v>
      </c>
      <c r="CF45" s="82" t="str">
        <f t="shared" si="137"/>
        <v>NA</v>
      </c>
      <c r="CG45" s="82" t="str">
        <f t="shared" si="172"/>
        <v>NA</v>
      </c>
      <c r="CH45" s="82">
        <f t="shared" si="138"/>
        <v>288397.28555176978</v>
      </c>
      <c r="CI45" s="82" t="str">
        <f t="shared" si="139"/>
        <v>NA</v>
      </c>
      <c r="CJ45" s="82">
        <f t="shared" si="173"/>
        <v>288397.28555176978</v>
      </c>
      <c r="CK45" s="82" t="str">
        <f t="shared" si="140"/>
        <v>NA</v>
      </c>
      <c r="CL45" s="82" t="str">
        <f t="shared" si="141"/>
        <v>NA</v>
      </c>
      <c r="CM45" s="82" t="str">
        <f t="shared" si="174"/>
        <v>NA</v>
      </c>
      <c r="CN45" s="82">
        <f t="shared" si="142"/>
        <v>50114.936553751089</v>
      </c>
      <c r="CO45" s="82" t="str">
        <f t="shared" si="143"/>
        <v>NA</v>
      </c>
      <c r="CP45" s="82">
        <f t="shared" si="175"/>
        <v>50114.936553751089</v>
      </c>
      <c r="CQ45" s="82" t="str">
        <f t="shared" si="144"/>
        <v>NA</v>
      </c>
      <c r="CR45" s="82" t="str">
        <f t="shared" si="145"/>
        <v>NA</v>
      </c>
      <c r="CS45" s="82" t="str">
        <f t="shared" si="176"/>
        <v>NA</v>
      </c>
      <c r="CT45" s="82" t="str">
        <f t="shared" si="146"/>
        <v>NA</v>
      </c>
      <c r="CU45" s="83" t="str">
        <f t="shared" si="147"/>
        <v>NA</v>
      </c>
      <c r="CV45" s="84" t="str">
        <f t="shared" si="177"/>
        <v>NA</v>
      </c>
      <c r="CW45" s="57" t="s">
        <v>141</v>
      </c>
      <c r="CX45" s="43" t="s">
        <v>556</v>
      </c>
      <c r="CY45" s="101">
        <v>29090.9</v>
      </c>
      <c r="CZ45" s="101">
        <v>36827</v>
      </c>
      <c r="DA45" s="101">
        <v>800</v>
      </c>
      <c r="DB45" s="87">
        <v>3</v>
      </c>
      <c r="DC45" s="87">
        <v>10</v>
      </c>
      <c r="DD45" s="107"/>
      <c r="DE45" s="107"/>
      <c r="DF45" s="108"/>
      <c r="DG45" s="108"/>
      <c r="DH45" s="108"/>
      <c r="DI45" s="83" t="s">
        <v>130</v>
      </c>
      <c r="DJ45" s="103" t="s">
        <v>130</v>
      </c>
      <c r="DK45" s="86">
        <f t="shared" si="37"/>
        <v>800</v>
      </c>
      <c r="DL45" s="89" t="str">
        <f t="shared" si="53"/>
        <v>General Savings</v>
      </c>
      <c r="DM45" s="90">
        <v>36827</v>
      </c>
      <c r="DN45" s="90">
        <f>DM45/CP45*100</f>
        <v>73.485077568642581</v>
      </c>
      <c r="DO45" s="89" t="str">
        <f t="shared" si="54"/>
        <v>Early CI</v>
      </c>
      <c r="DP45" s="90">
        <v>0</v>
      </c>
      <c r="DQ45" s="90">
        <v>0</v>
      </c>
      <c r="DR45" s="89" t="str">
        <f t="shared" si="55"/>
        <v/>
      </c>
      <c r="DS45" s="90"/>
      <c r="DT45" s="90"/>
      <c r="DU45" s="110"/>
      <c r="DV45" s="83"/>
      <c r="DW45" s="108"/>
      <c r="DX45" s="108"/>
      <c r="DY45" s="108"/>
      <c r="DZ45" s="83" t="s">
        <v>130</v>
      </c>
      <c r="EA45" s="83" t="s">
        <v>130</v>
      </c>
      <c r="EB45" s="96"/>
      <c r="EC45" s="95"/>
      <c r="ED45" s="95"/>
      <c r="EE45" s="96"/>
      <c r="EF45" s="96"/>
      <c r="EG45" s="96"/>
      <c r="EH45" s="96"/>
      <c r="EI45" s="96"/>
      <c r="EJ45" s="96"/>
      <c r="EK45" s="111"/>
      <c r="EL45" s="83"/>
      <c r="EM45" s="108"/>
      <c r="EN45" s="108"/>
      <c r="EO45" s="108"/>
      <c r="EP45" s="83"/>
      <c r="EQ45" s="103"/>
      <c r="ER45" s="96"/>
      <c r="ES45" s="96"/>
      <c r="ET45" s="96"/>
      <c r="EU45" s="96"/>
      <c r="EV45" s="96"/>
      <c r="EW45" s="96"/>
      <c r="EX45" s="96"/>
      <c r="EY45" s="96"/>
      <c r="EZ45" s="104"/>
    </row>
    <row r="46" spans="1:156" ht="24" customHeight="1">
      <c r="A46" s="99" t="s">
        <v>1352</v>
      </c>
      <c r="C46" s="69">
        <v>46</v>
      </c>
      <c r="D46" s="69" t="s">
        <v>117</v>
      </c>
      <c r="E46" s="70">
        <v>30468</v>
      </c>
      <c r="F46" s="71">
        <v>1</v>
      </c>
      <c r="G46" s="71"/>
      <c r="H46" s="71"/>
      <c r="I46" s="72"/>
      <c r="J46" s="69" t="s">
        <v>107</v>
      </c>
      <c r="K46" s="69"/>
      <c r="L46" s="69"/>
      <c r="M46" s="69"/>
      <c r="N46" s="69"/>
      <c r="O46" s="69"/>
      <c r="P46" s="69"/>
      <c r="Q46" s="69">
        <v>1</v>
      </c>
      <c r="R46" s="69"/>
      <c r="S46" s="73" t="str">
        <f t="shared" si="178"/>
        <v>x</v>
      </c>
      <c r="T46" s="73" t="str">
        <f t="shared" si="161"/>
        <v>x</v>
      </c>
      <c r="U46" s="73" t="str">
        <f t="shared" si="162"/>
        <v>x</v>
      </c>
      <c r="V46" s="74" t="str">
        <f t="shared" ref="V46:V47" si="185">IF(AND(G46=0,H46=0,I46=0),"x","Value?")</f>
        <v>x</v>
      </c>
      <c r="W46" s="75">
        <v>400000</v>
      </c>
      <c r="X46" s="75">
        <v>10</v>
      </c>
      <c r="Y46" s="75" t="str">
        <f t="shared" si="165"/>
        <v>x</v>
      </c>
      <c r="Z46" s="75" t="str">
        <f t="shared" si="166"/>
        <v>x</v>
      </c>
      <c r="AA46" s="75" t="str">
        <f t="shared" si="167"/>
        <v>x</v>
      </c>
      <c r="AB46" s="75" t="str">
        <f t="shared" si="168"/>
        <v>x</v>
      </c>
      <c r="AC46" s="76"/>
      <c r="AD46" s="69"/>
      <c r="AE46" s="69"/>
      <c r="AF46" s="69"/>
      <c r="AG46" s="69"/>
      <c r="AH46" s="69"/>
      <c r="AI46" s="69"/>
      <c r="AJ46" s="69"/>
      <c r="AK46" s="69"/>
      <c r="AL46" s="69"/>
      <c r="AM46" s="69"/>
      <c r="AN46" s="69"/>
      <c r="AO46" s="69"/>
      <c r="AP46" s="69" t="s">
        <v>107</v>
      </c>
      <c r="AQ46" s="69"/>
      <c r="AR46" s="81" t="s">
        <v>108</v>
      </c>
      <c r="AS46" s="75">
        <v>16000</v>
      </c>
      <c r="AT46" s="75">
        <v>2000</v>
      </c>
      <c r="AU46" s="75">
        <v>1000000</v>
      </c>
      <c r="AV46" s="75">
        <v>0</v>
      </c>
      <c r="AW46" s="69"/>
      <c r="AX46" s="69">
        <v>6980</v>
      </c>
      <c r="AY46" s="69"/>
      <c r="AZ46" s="69">
        <v>99</v>
      </c>
      <c r="BA46" s="77">
        <f t="shared" ca="1" si="181"/>
        <v>35</v>
      </c>
      <c r="BB46" s="77">
        <f t="shared" si="182"/>
        <v>1000000</v>
      </c>
      <c r="BC46" s="77">
        <f t="shared" si="183"/>
        <v>14000</v>
      </c>
      <c r="BD46" s="78">
        <f t="shared" si="184"/>
        <v>7000</v>
      </c>
      <c r="BE46" s="79"/>
      <c r="BF46" s="80"/>
      <c r="BG46" s="79"/>
      <c r="BH46" s="79"/>
      <c r="BI46" s="79"/>
      <c r="BJ46" s="79"/>
      <c r="BK46" s="79" t="s">
        <v>107</v>
      </c>
      <c r="BL46" s="79"/>
      <c r="BM46" s="79"/>
      <c r="BN46" s="79" t="s">
        <v>107</v>
      </c>
      <c r="BO46" s="81" t="str">
        <f t="shared" si="180"/>
        <v/>
      </c>
      <c r="BP46" s="81" t="str">
        <f t="shared" si="180"/>
        <v/>
      </c>
      <c r="BQ46" s="81" t="str">
        <f t="shared" si="180"/>
        <v/>
      </c>
      <c r="BR46" s="81" t="str">
        <f t="shared" si="180"/>
        <v/>
      </c>
      <c r="BS46" s="81" t="str">
        <f t="shared" si="180"/>
        <v/>
      </c>
      <c r="BT46" s="81" t="str">
        <f t="shared" si="180"/>
        <v/>
      </c>
      <c r="BU46" s="81" t="s">
        <v>107</v>
      </c>
      <c r="BV46" s="81" t="str">
        <f t="shared" si="180"/>
        <v/>
      </c>
      <c r="BW46" s="81" t="str">
        <f t="shared" si="180"/>
        <v/>
      </c>
      <c r="BX46" s="81"/>
      <c r="BY46" s="82" t="str">
        <f t="shared" si="132"/>
        <v>NA</v>
      </c>
      <c r="BZ46" s="82" t="str">
        <f t="shared" si="133"/>
        <v>NA</v>
      </c>
      <c r="CA46" s="82" t="str">
        <f t="shared" si="170"/>
        <v>NA</v>
      </c>
      <c r="CB46" s="82" t="str">
        <f t="shared" si="134"/>
        <v>NA</v>
      </c>
      <c r="CC46" s="82" t="str">
        <f t="shared" si="135"/>
        <v>NA</v>
      </c>
      <c r="CD46" s="82" t="str">
        <f t="shared" si="171"/>
        <v>NA</v>
      </c>
      <c r="CE46" s="82" t="str">
        <f t="shared" si="136"/>
        <v>NA</v>
      </c>
      <c r="CF46" s="82" t="str">
        <f t="shared" si="137"/>
        <v>NA</v>
      </c>
      <c r="CG46" s="82" t="str">
        <f t="shared" si="172"/>
        <v>NA</v>
      </c>
      <c r="CH46" s="82" t="str">
        <f t="shared" si="138"/>
        <v>NA</v>
      </c>
      <c r="CI46" s="82" t="str">
        <f t="shared" si="139"/>
        <v>NA</v>
      </c>
      <c r="CJ46" s="82" t="str">
        <f t="shared" si="173"/>
        <v>NA</v>
      </c>
      <c r="CK46" s="82" t="str">
        <f t="shared" si="140"/>
        <v>NA</v>
      </c>
      <c r="CL46" s="82" t="str">
        <f t="shared" si="141"/>
        <v>NA</v>
      </c>
      <c r="CM46" s="82" t="str">
        <f t="shared" si="174"/>
        <v>NA</v>
      </c>
      <c r="CN46" s="82">
        <f t="shared" si="142"/>
        <v>501149.36553751084</v>
      </c>
      <c r="CO46" s="82" t="str">
        <f t="shared" si="143"/>
        <v>NA</v>
      </c>
      <c r="CP46" s="82">
        <f t="shared" si="175"/>
        <v>501149.36553751084</v>
      </c>
      <c r="CQ46" s="82" t="str">
        <f t="shared" si="144"/>
        <v>NA</v>
      </c>
      <c r="CR46" s="82" t="str">
        <f t="shared" si="145"/>
        <v>NA</v>
      </c>
      <c r="CS46" s="82" t="str">
        <f t="shared" si="176"/>
        <v>NA</v>
      </c>
      <c r="CT46" s="82" t="str">
        <f t="shared" si="146"/>
        <v>NA</v>
      </c>
      <c r="CU46" s="83" t="str">
        <f t="shared" si="147"/>
        <v>NA</v>
      </c>
      <c r="CV46" s="84" t="str">
        <f t="shared" si="177"/>
        <v>NA</v>
      </c>
      <c r="CW46" s="57" t="s">
        <v>128</v>
      </c>
      <c r="CX46" s="100" t="s">
        <v>557</v>
      </c>
      <c r="CY46" s="101">
        <v>332751.84999999998</v>
      </c>
      <c r="CZ46" s="86">
        <v>501149</v>
      </c>
      <c r="DA46" s="101">
        <v>6911.25</v>
      </c>
      <c r="DB46" s="87">
        <v>5</v>
      </c>
      <c r="DC46" s="87">
        <v>10</v>
      </c>
      <c r="DD46" s="57" t="s">
        <v>145</v>
      </c>
      <c r="DE46" s="57" t="s">
        <v>282</v>
      </c>
      <c r="DF46" s="86">
        <v>6911.25</v>
      </c>
      <c r="DG46" s="86"/>
      <c r="DH46" s="86">
        <v>65.650000000000006</v>
      </c>
      <c r="DI46" s="87">
        <v>5</v>
      </c>
      <c r="DJ46" s="88">
        <v>5</v>
      </c>
      <c r="DK46" s="86">
        <f t="shared" si="37"/>
        <v>6976.9</v>
      </c>
      <c r="DL46" s="89" t="str">
        <f t="shared" si="53"/>
        <v>General Savings</v>
      </c>
      <c r="DM46" s="90">
        <v>501149</v>
      </c>
      <c r="DN46" s="90">
        <f>DM46/CP46*100</f>
        <v>99.999927060166897</v>
      </c>
      <c r="DO46" s="89" t="str">
        <f t="shared" si="54"/>
        <v/>
      </c>
      <c r="DP46" s="90"/>
      <c r="DQ46" s="90"/>
      <c r="DR46" s="89" t="str">
        <f t="shared" si="55"/>
        <v/>
      </c>
      <c r="DS46" s="90"/>
      <c r="DT46" s="90"/>
      <c r="DU46" s="43" t="s">
        <v>110</v>
      </c>
      <c r="DV46" s="47" t="s">
        <v>286</v>
      </c>
      <c r="DW46" s="86">
        <v>393252.4</v>
      </c>
      <c r="DX46" s="86">
        <v>501149</v>
      </c>
      <c r="DY46" s="86">
        <v>3905</v>
      </c>
      <c r="DZ46" s="87">
        <v>10</v>
      </c>
      <c r="EA46" s="87">
        <v>10</v>
      </c>
      <c r="EB46" s="96" t="s">
        <v>31</v>
      </c>
      <c r="EC46" s="95">
        <v>501149</v>
      </c>
      <c r="ED46" s="95">
        <f>EC46/CP46*100</f>
        <v>99.999927060166897</v>
      </c>
      <c r="EE46" s="96" t="s">
        <v>130</v>
      </c>
      <c r="EF46" s="96"/>
      <c r="EG46" s="96"/>
      <c r="EH46" s="96" t="s">
        <v>130</v>
      </c>
      <c r="EI46" s="96"/>
      <c r="EJ46" s="96"/>
      <c r="EK46" s="57" t="s">
        <v>112</v>
      </c>
      <c r="EL46" s="47" t="s">
        <v>276</v>
      </c>
      <c r="EM46" s="86">
        <v>425134.05</v>
      </c>
      <c r="EN46" s="86">
        <v>501149</v>
      </c>
      <c r="EO46" s="86">
        <v>6797.9</v>
      </c>
      <c r="EP46" s="87">
        <v>5</v>
      </c>
      <c r="EQ46" s="88">
        <v>10</v>
      </c>
      <c r="ER46" s="96" t="s">
        <v>31</v>
      </c>
      <c r="ES46" s="96">
        <v>501149</v>
      </c>
      <c r="ET46" s="95">
        <f>ES46/CP46*100</f>
        <v>99.999927060166897</v>
      </c>
      <c r="EU46" s="96" t="s">
        <v>130</v>
      </c>
      <c r="EV46" s="96"/>
      <c r="EW46" s="96"/>
      <c r="EX46" s="96" t="s">
        <v>130</v>
      </c>
      <c r="EY46" s="96"/>
      <c r="EZ46" s="104"/>
    </row>
    <row r="47" spans="1:156" ht="36">
      <c r="A47" s="99" t="s">
        <v>890</v>
      </c>
      <c r="C47" s="69">
        <v>47</v>
      </c>
      <c r="D47" s="69" t="s">
        <v>117</v>
      </c>
      <c r="E47" s="70">
        <v>29714</v>
      </c>
      <c r="F47" s="178">
        <v>1</v>
      </c>
      <c r="G47" s="71"/>
      <c r="H47" s="71"/>
      <c r="I47" s="72"/>
      <c r="J47" s="69" t="s">
        <v>107</v>
      </c>
      <c r="K47" s="69"/>
      <c r="L47" s="69"/>
      <c r="M47" s="69">
        <v>1</v>
      </c>
      <c r="N47" s="69"/>
      <c r="O47" s="69"/>
      <c r="P47" s="69"/>
      <c r="Q47" s="69"/>
      <c r="R47" s="69"/>
      <c r="S47" s="73" t="str">
        <f t="shared" si="178"/>
        <v>x</v>
      </c>
      <c r="T47" s="73" t="str">
        <f t="shared" si="161"/>
        <v>x</v>
      </c>
      <c r="U47" s="73" t="str">
        <f t="shared" si="162"/>
        <v>x</v>
      </c>
      <c r="V47" s="74" t="str">
        <f t="shared" si="185"/>
        <v>x</v>
      </c>
      <c r="W47" s="75" t="str">
        <f t="shared" ref="W47:W50" si="186">IF(Q47=0,"x","Value?")</f>
        <v>x</v>
      </c>
      <c r="X47" s="75" t="str">
        <f t="shared" ref="X47:X50" si="187">IF(Q47=0,"x","Value?")</f>
        <v>x</v>
      </c>
      <c r="Y47" s="75" t="str">
        <f t="shared" si="165"/>
        <v>x</v>
      </c>
      <c r="Z47" s="75" t="str">
        <f t="shared" si="166"/>
        <v>x</v>
      </c>
      <c r="AA47" s="75" t="str">
        <f t="shared" si="167"/>
        <v>x</v>
      </c>
      <c r="AB47" s="75" t="str">
        <f t="shared" si="168"/>
        <v>x</v>
      </c>
      <c r="AC47" s="76"/>
      <c r="AD47" s="69"/>
      <c r="AE47" s="69"/>
      <c r="AF47" s="69"/>
      <c r="AG47" s="69"/>
      <c r="AH47" s="69"/>
      <c r="AI47" s="69"/>
      <c r="AJ47" s="69"/>
      <c r="AK47" s="69"/>
      <c r="AL47" s="69"/>
      <c r="AM47" s="69"/>
      <c r="AN47" s="69"/>
      <c r="AO47" s="69"/>
      <c r="AP47" s="69" t="s">
        <v>107</v>
      </c>
      <c r="AQ47" s="69"/>
      <c r="AR47" s="81" t="s">
        <v>108</v>
      </c>
      <c r="AS47" s="75">
        <v>4000</v>
      </c>
      <c r="AT47" s="75">
        <v>1000</v>
      </c>
      <c r="AU47" s="75">
        <v>1000000</v>
      </c>
      <c r="AV47" s="75">
        <v>0</v>
      </c>
      <c r="AW47" s="69"/>
      <c r="AX47" s="69">
        <v>16</v>
      </c>
      <c r="AY47" s="81">
        <v>47</v>
      </c>
      <c r="AZ47" s="69"/>
      <c r="BA47" s="77">
        <f t="shared" ca="1" si="181"/>
        <v>37</v>
      </c>
      <c r="BB47" s="77">
        <f t="shared" si="182"/>
        <v>1000000</v>
      </c>
      <c r="BC47" s="77">
        <f t="shared" si="183"/>
        <v>3000</v>
      </c>
      <c r="BD47" s="78">
        <f t="shared" si="184"/>
        <v>1500</v>
      </c>
      <c r="BE47" s="79" t="s">
        <v>107</v>
      </c>
      <c r="BF47" s="80" t="s">
        <v>107</v>
      </c>
      <c r="BG47" s="79" t="s">
        <v>107</v>
      </c>
      <c r="BH47" s="79" t="s">
        <v>107</v>
      </c>
      <c r="BI47" s="79"/>
      <c r="BJ47" s="79"/>
      <c r="BK47" s="79"/>
      <c r="BL47" s="79"/>
      <c r="BM47" s="79"/>
      <c r="BN47" s="79"/>
      <c r="BO47" s="81"/>
      <c r="BP47" s="81"/>
      <c r="BQ47" s="81"/>
      <c r="BR47" s="81"/>
      <c r="BS47" s="81" t="str">
        <f t="shared" si="180"/>
        <v/>
      </c>
      <c r="BT47" s="81" t="str">
        <f t="shared" si="180"/>
        <v/>
      </c>
      <c r="BU47" s="81" t="str">
        <f t="shared" si="180"/>
        <v/>
      </c>
      <c r="BV47" s="81" t="str">
        <f t="shared" si="180"/>
        <v/>
      </c>
      <c r="BW47" s="81" t="str">
        <f t="shared" si="180"/>
        <v/>
      </c>
      <c r="BX47" s="81" t="str">
        <f t="shared" si="180"/>
        <v/>
      </c>
      <c r="BY47" s="82" t="str">
        <f t="shared" si="132"/>
        <v>NA</v>
      </c>
      <c r="BZ47" s="82" t="str">
        <f t="shared" si="133"/>
        <v>NA</v>
      </c>
      <c r="CA47" s="82" t="str">
        <f t="shared" si="170"/>
        <v>NA</v>
      </c>
      <c r="CB47" s="82" t="str">
        <f t="shared" si="134"/>
        <v>NA</v>
      </c>
      <c r="CC47" s="82" t="str">
        <f t="shared" si="135"/>
        <v>NA</v>
      </c>
      <c r="CD47" s="82" t="str">
        <f t="shared" si="171"/>
        <v>NA</v>
      </c>
      <c r="CE47" s="82">
        <f t="shared" si="136"/>
        <v>162799.09518392326</v>
      </c>
      <c r="CF47" s="82" t="str">
        <f t="shared" si="137"/>
        <v>NA</v>
      </c>
      <c r="CG47" s="82">
        <f t="shared" si="172"/>
        <v>162799.09518392326</v>
      </c>
      <c r="CH47" s="82" t="str">
        <f t="shared" si="138"/>
        <v>NA</v>
      </c>
      <c r="CI47" s="82" t="str">
        <f t="shared" si="139"/>
        <v>NA</v>
      </c>
      <c r="CJ47" s="82" t="str">
        <f t="shared" si="173"/>
        <v>NA</v>
      </c>
      <c r="CK47" s="82" t="str">
        <f t="shared" si="140"/>
        <v>NA</v>
      </c>
      <c r="CL47" s="82" t="str">
        <f t="shared" si="141"/>
        <v>NA</v>
      </c>
      <c r="CM47" s="82" t="str">
        <f t="shared" si="174"/>
        <v>NA</v>
      </c>
      <c r="CN47" s="82" t="str">
        <f t="shared" si="142"/>
        <v>NA</v>
      </c>
      <c r="CO47" s="82" t="str">
        <f t="shared" si="143"/>
        <v>NA</v>
      </c>
      <c r="CP47" s="82" t="str">
        <f t="shared" si="175"/>
        <v>NA</v>
      </c>
      <c r="CQ47" s="82" t="str">
        <f t="shared" si="144"/>
        <v>NA</v>
      </c>
      <c r="CR47" s="82" t="str">
        <f t="shared" si="145"/>
        <v>NA</v>
      </c>
      <c r="CS47" s="82" t="str">
        <f t="shared" si="176"/>
        <v>NA</v>
      </c>
      <c r="CT47" s="82" t="str">
        <f t="shared" si="146"/>
        <v>NA</v>
      </c>
      <c r="CU47" s="83" t="str">
        <f t="shared" si="147"/>
        <v>NA</v>
      </c>
      <c r="CV47" s="84" t="str">
        <f t="shared" si="177"/>
        <v>NA</v>
      </c>
      <c r="CW47" s="57" t="s">
        <v>892</v>
      </c>
      <c r="CX47" s="100" t="s">
        <v>332</v>
      </c>
      <c r="CY47" s="126">
        <v>50701.75</v>
      </c>
      <c r="CZ47" s="86"/>
      <c r="DA47" s="126">
        <v>5.8</v>
      </c>
      <c r="DB47" s="87">
        <v>5</v>
      </c>
      <c r="DC47" s="87">
        <v>5</v>
      </c>
      <c r="DD47" s="57" t="s">
        <v>893</v>
      </c>
      <c r="DE47" s="57" t="s">
        <v>884</v>
      </c>
      <c r="DF47" s="101">
        <v>50701.75</v>
      </c>
      <c r="DG47" s="86"/>
      <c r="DH47" s="101">
        <v>10.199999999999999</v>
      </c>
      <c r="DI47" s="87">
        <v>5</v>
      </c>
      <c r="DJ47" s="88">
        <v>5</v>
      </c>
      <c r="DK47" s="86">
        <f t="shared" si="37"/>
        <v>16</v>
      </c>
      <c r="DL47" s="89" t="str">
        <f t="shared" si="53"/>
        <v>Late CI</v>
      </c>
      <c r="DM47" s="90">
        <v>50701.75</v>
      </c>
      <c r="DN47" s="90">
        <f>DM47/CG47*100</f>
        <v>31.14375417303112</v>
      </c>
      <c r="DO47" s="89" t="str">
        <f t="shared" si="54"/>
        <v/>
      </c>
      <c r="DP47" s="90"/>
      <c r="DQ47" s="90"/>
      <c r="DR47" s="89" t="str">
        <f t="shared" si="55"/>
        <v/>
      </c>
      <c r="DS47" s="90"/>
      <c r="DT47" s="90"/>
      <c r="DU47" s="110"/>
      <c r="DV47" s="83"/>
      <c r="DW47" s="108"/>
      <c r="DX47" s="108"/>
      <c r="DY47" s="108"/>
      <c r="DZ47" s="83" t="s">
        <v>130</v>
      </c>
      <c r="EA47" s="83" t="s">
        <v>130</v>
      </c>
      <c r="EB47" s="96"/>
      <c r="EC47" s="95"/>
      <c r="ED47" s="95"/>
      <c r="EE47" s="96" t="s">
        <v>130</v>
      </c>
      <c r="EF47" s="96"/>
      <c r="EG47" s="96"/>
      <c r="EH47" s="96" t="s">
        <v>130</v>
      </c>
      <c r="EI47" s="96"/>
      <c r="EJ47" s="96"/>
      <c r="EK47" s="111"/>
      <c r="EL47" s="83"/>
      <c r="EM47" s="108"/>
      <c r="EN47" s="108"/>
      <c r="EO47" s="108"/>
      <c r="EP47" s="83" t="s">
        <v>130</v>
      </c>
      <c r="EQ47" s="103" t="s">
        <v>130</v>
      </c>
      <c r="ER47" s="96"/>
      <c r="ES47" s="96"/>
      <c r="ET47" s="96"/>
      <c r="EU47" s="96" t="s">
        <v>130</v>
      </c>
      <c r="EV47" s="96"/>
      <c r="EW47" s="96"/>
      <c r="EX47" s="96" t="s">
        <v>130</v>
      </c>
      <c r="EY47" s="96"/>
      <c r="EZ47" s="104"/>
    </row>
    <row r="48" spans="1:156" ht="37.5" customHeight="1">
      <c r="A48" s="179" t="s">
        <v>142</v>
      </c>
      <c r="C48" s="69">
        <v>48</v>
      </c>
      <c r="D48" s="69" t="s">
        <v>117</v>
      </c>
      <c r="E48" s="70">
        <v>25575</v>
      </c>
      <c r="F48" s="71"/>
      <c r="G48" s="71"/>
      <c r="H48" s="71"/>
      <c r="I48" s="72">
        <v>1</v>
      </c>
      <c r="J48" s="69" t="s">
        <v>107</v>
      </c>
      <c r="K48" s="69">
        <v>1</v>
      </c>
      <c r="L48" s="69"/>
      <c r="M48" s="69">
        <v>2</v>
      </c>
      <c r="N48" s="69"/>
      <c r="O48" s="69"/>
      <c r="P48" s="69"/>
      <c r="Q48" s="69"/>
      <c r="R48" s="69"/>
      <c r="S48" s="73" t="str">
        <f t="shared" si="178"/>
        <v>x</v>
      </c>
      <c r="T48" s="73" t="str">
        <f t="shared" si="161"/>
        <v>x</v>
      </c>
      <c r="U48" s="73">
        <v>800</v>
      </c>
      <c r="V48" s="74">
        <v>10</v>
      </c>
      <c r="W48" s="75" t="str">
        <f t="shared" si="186"/>
        <v>x</v>
      </c>
      <c r="X48" s="75" t="str">
        <f t="shared" si="187"/>
        <v>x</v>
      </c>
      <c r="Y48" s="75" t="str">
        <f t="shared" si="165"/>
        <v>x</v>
      </c>
      <c r="Z48" s="75" t="str">
        <f t="shared" si="166"/>
        <v>x</v>
      </c>
      <c r="AA48" s="75" t="str">
        <f t="shared" si="167"/>
        <v>x</v>
      </c>
      <c r="AB48" s="75" t="str">
        <f t="shared" si="168"/>
        <v>x</v>
      </c>
      <c r="AC48" s="76">
        <v>6000</v>
      </c>
      <c r="AD48" s="69"/>
      <c r="AE48" s="69">
        <v>70000</v>
      </c>
      <c r="AF48" s="69"/>
      <c r="AG48" s="69"/>
      <c r="AH48" s="69"/>
      <c r="AI48" s="69"/>
      <c r="AJ48" s="69"/>
      <c r="AK48" s="69"/>
      <c r="AL48" s="69"/>
      <c r="AM48" s="69"/>
      <c r="AN48" s="69"/>
      <c r="AO48" s="69"/>
      <c r="AP48" s="69" t="s">
        <v>107</v>
      </c>
      <c r="AQ48" s="69"/>
      <c r="AR48" s="81" t="s">
        <v>122</v>
      </c>
      <c r="AS48" s="75">
        <v>7000</v>
      </c>
      <c r="AT48" s="75">
        <v>4000</v>
      </c>
      <c r="AU48" s="75">
        <v>1000000</v>
      </c>
      <c r="AV48" s="75">
        <v>0</v>
      </c>
      <c r="AW48" s="69" t="s">
        <v>109</v>
      </c>
      <c r="AX48" s="69">
        <v>450</v>
      </c>
      <c r="AY48" s="69">
        <v>35</v>
      </c>
      <c r="AZ48" s="69"/>
      <c r="BA48" s="77">
        <f t="shared" ca="1" si="181"/>
        <v>49</v>
      </c>
      <c r="BB48" s="77">
        <f t="shared" si="182"/>
        <v>1000000</v>
      </c>
      <c r="BC48" s="77">
        <f t="shared" si="183"/>
        <v>3000</v>
      </c>
      <c r="BD48" s="78">
        <f t="shared" si="184"/>
        <v>750</v>
      </c>
      <c r="BE48" s="79" t="s">
        <v>107</v>
      </c>
      <c r="BF48" s="80" t="s">
        <v>107</v>
      </c>
      <c r="BG48" s="79" t="s">
        <v>107</v>
      </c>
      <c r="BH48" s="79" t="s">
        <v>107</v>
      </c>
      <c r="BI48" s="79"/>
      <c r="BJ48" s="79"/>
      <c r="BK48" s="79"/>
      <c r="BL48" s="79"/>
      <c r="BM48" s="79"/>
      <c r="BN48" s="79"/>
      <c r="BO48" s="81"/>
      <c r="BP48" s="81" t="s">
        <v>107</v>
      </c>
      <c r="BQ48" s="81"/>
      <c r="BR48" s="81"/>
      <c r="BS48" s="81" t="str">
        <f t="shared" si="180"/>
        <v/>
      </c>
      <c r="BT48" s="81" t="str">
        <f t="shared" si="180"/>
        <v/>
      </c>
      <c r="BU48" s="81" t="str">
        <f t="shared" si="180"/>
        <v/>
      </c>
      <c r="BV48" s="81" t="str">
        <f t="shared" si="180"/>
        <v/>
      </c>
      <c r="BW48" s="81" t="str">
        <f t="shared" si="180"/>
        <v/>
      </c>
      <c r="BX48" s="81" t="str">
        <f t="shared" si="180"/>
        <v/>
      </c>
      <c r="BY48" s="82">
        <f t="shared" si="132"/>
        <v>116473.01635527458</v>
      </c>
      <c r="BZ48" s="82">
        <f t="shared" si="133"/>
        <v>6000</v>
      </c>
      <c r="CA48" s="82">
        <f t="shared" si="170"/>
        <v>110473.01635527458</v>
      </c>
      <c r="CB48" s="82" t="str">
        <f t="shared" si="134"/>
        <v>NA</v>
      </c>
      <c r="CC48" s="82" t="str">
        <f t="shared" si="135"/>
        <v>NA</v>
      </c>
      <c r="CD48" s="82" t="str">
        <f t="shared" si="171"/>
        <v>NA</v>
      </c>
      <c r="CE48" s="82">
        <f t="shared" si="136"/>
        <v>351196.38073569303</v>
      </c>
      <c r="CF48" s="82">
        <f t="shared" si="137"/>
        <v>70000</v>
      </c>
      <c r="CG48" s="82">
        <f t="shared" si="172"/>
        <v>281196.38073569303</v>
      </c>
      <c r="CH48" s="82" t="str">
        <f t="shared" si="138"/>
        <v>NA</v>
      </c>
      <c r="CI48" s="82" t="str">
        <f t="shared" si="139"/>
        <v>NA</v>
      </c>
      <c r="CJ48" s="82" t="str">
        <f t="shared" si="173"/>
        <v>NA</v>
      </c>
      <c r="CK48" s="82" t="str">
        <f t="shared" si="140"/>
        <v>NA</v>
      </c>
      <c r="CL48" s="82" t="str">
        <f t="shared" si="141"/>
        <v>NA</v>
      </c>
      <c r="CM48" s="82" t="str">
        <f t="shared" si="174"/>
        <v>NA</v>
      </c>
      <c r="CN48" s="82" t="str">
        <f t="shared" si="142"/>
        <v>NA</v>
      </c>
      <c r="CO48" s="82" t="str">
        <f t="shared" si="143"/>
        <v>NA</v>
      </c>
      <c r="CP48" s="82" t="str">
        <f t="shared" si="175"/>
        <v>NA</v>
      </c>
      <c r="CQ48" s="82" t="str">
        <f t="shared" si="144"/>
        <v>NA</v>
      </c>
      <c r="CR48" s="82" t="str">
        <f t="shared" si="145"/>
        <v>NA</v>
      </c>
      <c r="CS48" s="82" t="str">
        <f t="shared" si="176"/>
        <v>NA</v>
      </c>
      <c r="CT48" s="82" t="str">
        <f t="shared" si="146"/>
        <v>NA</v>
      </c>
      <c r="CU48" s="83" t="str">
        <f t="shared" si="147"/>
        <v>NA</v>
      </c>
      <c r="CV48" s="84" t="str">
        <f t="shared" si="177"/>
        <v>NA</v>
      </c>
      <c r="CW48" s="115" t="s">
        <v>137</v>
      </c>
      <c r="CX48" s="180" t="s">
        <v>330</v>
      </c>
      <c r="CY48" s="86">
        <v>75250.850000000006</v>
      </c>
      <c r="CZ48" s="86"/>
      <c r="DA48" s="181">
        <v>450</v>
      </c>
      <c r="DB48" s="182">
        <v>35</v>
      </c>
      <c r="DC48" s="183" t="s">
        <v>140</v>
      </c>
      <c r="DD48" s="184"/>
      <c r="DE48" s="185"/>
      <c r="DF48" s="106"/>
      <c r="DG48" s="106"/>
      <c r="DH48" s="106"/>
      <c r="DI48" s="186" t="s">
        <v>130</v>
      </c>
      <c r="DJ48" s="187" t="s">
        <v>130</v>
      </c>
      <c r="DK48" s="86">
        <f t="shared" si="37"/>
        <v>450</v>
      </c>
      <c r="DL48" s="89" t="str">
        <f t="shared" si="53"/>
        <v>Death</v>
      </c>
      <c r="DM48" s="90">
        <f>CY48*3.5</f>
        <v>263377.97500000003</v>
      </c>
      <c r="DN48" s="90">
        <f>DM48/CA48*100</f>
        <v>238.4093271727028</v>
      </c>
      <c r="DO48" s="89" t="str">
        <f t="shared" si="54"/>
        <v>Late CI</v>
      </c>
      <c r="DP48" s="90">
        <f>CY48*3.5</f>
        <v>263377.97500000003</v>
      </c>
      <c r="DQ48" s="90">
        <f>DP48/CG48*100</f>
        <v>93.663358792501256</v>
      </c>
      <c r="DR48" s="89" t="str">
        <f t="shared" si="55"/>
        <v/>
      </c>
      <c r="DS48" s="90"/>
      <c r="DT48" s="90"/>
      <c r="DU48" s="100" t="s">
        <v>118</v>
      </c>
      <c r="DV48" s="57" t="s">
        <v>331</v>
      </c>
      <c r="DW48" s="86">
        <v>110473</v>
      </c>
      <c r="DX48" s="86"/>
      <c r="DY48" s="86">
        <v>51.05</v>
      </c>
      <c r="DZ48" s="87">
        <v>20</v>
      </c>
      <c r="EA48" s="87">
        <v>20</v>
      </c>
      <c r="EB48" s="96" t="s">
        <v>25</v>
      </c>
      <c r="EC48" s="95">
        <v>110473</v>
      </c>
      <c r="ED48" s="95">
        <f>EC48/CA48*100</f>
        <v>99.999985195231261</v>
      </c>
      <c r="EE48" s="96" t="s">
        <v>27</v>
      </c>
      <c r="EF48" s="96">
        <v>0</v>
      </c>
      <c r="EG48" s="96">
        <v>0</v>
      </c>
      <c r="EH48" s="96" t="s">
        <v>130</v>
      </c>
      <c r="EI48" s="96"/>
      <c r="EJ48" s="96"/>
      <c r="EK48" s="97" t="s">
        <v>119</v>
      </c>
      <c r="EL48" s="92" t="s">
        <v>332</v>
      </c>
      <c r="EM48" s="85">
        <v>110473</v>
      </c>
      <c r="EN48" s="86"/>
      <c r="EO48" s="93">
        <v>32.799999999999997</v>
      </c>
      <c r="EP48" s="87">
        <v>5</v>
      </c>
      <c r="EQ48" s="88">
        <v>5</v>
      </c>
      <c r="ER48" s="96" t="s">
        <v>25</v>
      </c>
      <c r="ES48" s="96">
        <v>110473</v>
      </c>
      <c r="ET48" s="95">
        <f>ES48/CA48*100</f>
        <v>99.999985195231261</v>
      </c>
      <c r="EU48" s="96" t="s">
        <v>27</v>
      </c>
      <c r="EV48" s="96">
        <v>0</v>
      </c>
      <c r="EW48" s="96">
        <v>0</v>
      </c>
      <c r="EX48" s="96" t="s">
        <v>130</v>
      </c>
      <c r="EY48" s="96"/>
      <c r="EZ48" s="104"/>
    </row>
    <row r="49" spans="1:157" ht="24">
      <c r="A49" s="99" t="s">
        <v>894</v>
      </c>
      <c r="C49" s="69">
        <v>49</v>
      </c>
      <c r="D49" s="69" t="s">
        <v>117</v>
      </c>
      <c r="E49" s="70">
        <v>25725</v>
      </c>
      <c r="F49" s="71">
        <v>1</v>
      </c>
      <c r="G49" s="71"/>
      <c r="H49" s="71"/>
      <c r="I49" s="72"/>
      <c r="J49" s="69" t="s">
        <v>106</v>
      </c>
      <c r="K49" s="69"/>
      <c r="L49" s="69"/>
      <c r="M49" s="69">
        <v>2</v>
      </c>
      <c r="N49" s="69"/>
      <c r="O49" s="69">
        <v>1</v>
      </c>
      <c r="P49" s="69"/>
      <c r="Q49" s="69"/>
      <c r="R49" s="69"/>
      <c r="S49" s="73" t="str">
        <f t="shared" si="178"/>
        <v>x</v>
      </c>
      <c r="T49" s="73" t="str">
        <f t="shared" si="161"/>
        <v>x</v>
      </c>
      <c r="U49" s="73" t="str">
        <f t="shared" ref="U49:U57" si="188">IF(OR(K49=0,I49=0),"x","Value?")</f>
        <v>x</v>
      </c>
      <c r="V49" s="74" t="str">
        <f t="shared" ref="V49" si="189">IF(AND(G49=0,H49=0,I49=0),"x","Value?")</f>
        <v>x</v>
      </c>
      <c r="W49" s="75" t="str">
        <f t="shared" si="186"/>
        <v>x</v>
      </c>
      <c r="X49" s="75" t="str">
        <f t="shared" si="187"/>
        <v>x</v>
      </c>
      <c r="Y49" s="75" t="str">
        <f t="shared" si="165"/>
        <v>x</v>
      </c>
      <c r="Z49" s="75" t="str">
        <f t="shared" si="166"/>
        <v>x</v>
      </c>
      <c r="AA49" s="75" t="str">
        <f t="shared" si="167"/>
        <v>x</v>
      </c>
      <c r="AB49" s="75" t="str">
        <f t="shared" si="168"/>
        <v>x</v>
      </c>
      <c r="AC49" s="76"/>
      <c r="AD49" s="69"/>
      <c r="AE49" s="69"/>
      <c r="AF49" s="69"/>
      <c r="AG49" s="69"/>
      <c r="AH49" s="69"/>
      <c r="AI49" s="69"/>
      <c r="AJ49" s="69"/>
      <c r="AK49" s="69"/>
      <c r="AL49" s="69"/>
      <c r="AM49" s="69"/>
      <c r="AN49" s="69"/>
      <c r="AO49" s="69"/>
      <c r="AP49" s="69" t="s">
        <v>107</v>
      </c>
      <c r="AQ49" s="69"/>
      <c r="AR49" s="69" t="s">
        <v>108</v>
      </c>
      <c r="AS49" s="75">
        <v>4900</v>
      </c>
      <c r="AT49" s="75">
        <v>2800</v>
      </c>
      <c r="AU49" s="75">
        <v>1000000</v>
      </c>
      <c r="AV49" s="75">
        <v>0</v>
      </c>
      <c r="AW49" s="69" t="s">
        <v>109</v>
      </c>
      <c r="AX49" s="69">
        <v>400</v>
      </c>
      <c r="AY49" s="69">
        <v>16</v>
      </c>
      <c r="AZ49" s="69"/>
      <c r="BA49" s="77">
        <f t="shared" ca="1" si="181"/>
        <v>48</v>
      </c>
      <c r="BB49" s="77">
        <f t="shared" si="182"/>
        <v>1000000</v>
      </c>
      <c r="BC49" s="77">
        <f t="shared" si="183"/>
        <v>2100</v>
      </c>
      <c r="BD49" s="78">
        <f t="shared" si="184"/>
        <v>1050</v>
      </c>
      <c r="BE49" s="79" t="s">
        <v>107</v>
      </c>
      <c r="BF49" s="80" t="s">
        <v>107</v>
      </c>
      <c r="BG49" s="79" t="s">
        <v>107</v>
      </c>
      <c r="BH49" s="79" t="s">
        <v>107</v>
      </c>
      <c r="BI49" s="79"/>
      <c r="BJ49" s="79"/>
      <c r="BK49" s="79"/>
      <c r="BL49" s="79"/>
      <c r="BM49" s="79"/>
      <c r="BN49" s="79"/>
      <c r="BO49" s="81"/>
      <c r="BP49" s="81" t="s">
        <v>107</v>
      </c>
      <c r="BQ49" s="81"/>
      <c r="BR49" s="81"/>
      <c r="BS49" s="81" t="str">
        <f t="shared" si="180"/>
        <v/>
      </c>
      <c r="BT49" s="81" t="str">
        <f t="shared" si="180"/>
        <v/>
      </c>
      <c r="BU49" s="81" t="str">
        <f t="shared" si="180"/>
        <v/>
      </c>
      <c r="BV49" s="81" t="str">
        <f t="shared" si="180"/>
        <v/>
      </c>
      <c r="BW49" s="81" t="str">
        <f t="shared" si="180"/>
        <v/>
      </c>
      <c r="BX49" s="81" t="str">
        <f t="shared" si="180"/>
        <v/>
      </c>
      <c r="BY49" s="82" t="str">
        <f t="shared" si="132"/>
        <v>NA</v>
      </c>
      <c r="BZ49" s="82" t="str">
        <f t="shared" si="133"/>
        <v>NA</v>
      </c>
      <c r="CA49" s="82" t="str">
        <f t="shared" si="170"/>
        <v>NA</v>
      </c>
      <c r="CB49" s="82" t="str">
        <f t="shared" si="134"/>
        <v>NA</v>
      </c>
      <c r="CC49" s="82" t="str">
        <f t="shared" si="135"/>
        <v>NA</v>
      </c>
      <c r="CD49" s="82" t="str">
        <f t="shared" si="171"/>
        <v>NA</v>
      </c>
      <c r="CE49" s="82">
        <f t="shared" si="136"/>
        <v>275837.46651498508</v>
      </c>
      <c r="CF49" s="82" t="str">
        <f t="shared" si="137"/>
        <v>NA</v>
      </c>
      <c r="CG49" s="82">
        <f t="shared" si="172"/>
        <v>275837.46651498508</v>
      </c>
      <c r="CH49" s="82" t="str">
        <f t="shared" si="138"/>
        <v>NA</v>
      </c>
      <c r="CI49" s="82" t="str">
        <f t="shared" si="139"/>
        <v>NA</v>
      </c>
      <c r="CJ49" s="82" t="str">
        <f t="shared" si="173"/>
        <v>NA</v>
      </c>
      <c r="CK49" s="82">
        <f t="shared" si="140"/>
        <v>275837.46651498508</v>
      </c>
      <c r="CL49" s="82" t="str">
        <f t="shared" si="141"/>
        <v>NA</v>
      </c>
      <c r="CM49" s="82">
        <f t="shared" si="174"/>
        <v>275837.46651498508</v>
      </c>
      <c r="CN49" s="82" t="str">
        <f t="shared" si="142"/>
        <v>NA</v>
      </c>
      <c r="CO49" s="82" t="str">
        <f t="shared" si="143"/>
        <v>NA</v>
      </c>
      <c r="CP49" s="82" t="str">
        <f t="shared" si="175"/>
        <v>NA</v>
      </c>
      <c r="CQ49" s="82" t="str">
        <f t="shared" si="144"/>
        <v>NA</v>
      </c>
      <c r="CR49" s="82" t="str">
        <f t="shared" si="145"/>
        <v>NA</v>
      </c>
      <c r="CS49" s="82" t="str">
        <f t="shared" si="176"/>
        <v>NA</v>
      </c>
      <c r="CT49" s="82" t="str">
        <f t="shared" si="146"/>
        <v>NA</v>
      </c>
      <c r="CU49" s="83" t="str">
        <f t="shared" si="147"/>
        <v>NA</v>
      </c>
      <c r="CV49" s="84" t="str">
        <f t="shared" si="177"/>
        <v>NA</v>
      </c>
      <c r="CW49" s="57" t="s">
        <v>895</v>
      </c>
      <c r="CX49" s="43" t="s">
        <v>896</v>
      </c>
      <c r="CY49" s="101">
        <v>20000</v>
      </c>
      <c r="CZ49" s="86"/>
      <c r="DA49" s="101">
        <v>69</v>
      </c>
      <c r="DB49" s="87">
        <v>16</v>
      </c>
      <c r="DC49" s="87" t="s">
        <v>140</v>
      </c>
      <c r="DD49" s="57" t="s">
        <v>143</v>
      </c>
      <c r="DE49" s="57" t="s">
        <v>560</v>
      </c>
      <c r="DF49" s="101">
        <v>275837.45</v>
      </c>
      <c r="DG49" s="86"/>
      <c r="DH49" s="101">
        <v>227.3</v>
      </c>
      <c r="DI49" s="87">
        <v>16</v>
      </c>
      <c r="DJ49" s="88">
        <v>16</v>
      </c>
      <c r="DK49" s="86">
        <f t="shared" si="37"/>
        <v>296.3</v>
      </c>
      <c r="DL49" s="89" t="str">
        <f t="shared" si="53"/>
        <v>Cancer</v>
      </c>
      <c r="DM49" s="90">
        <v>275837.45</v>
      </c>
      <c r="DN49" s="90">
        <f>DM49/CM49*100</f>
        <v>99.999994012783958</v>
      </c>
      <c r="DO49" s="89" t="str">
        <f t="shared" si="54"/>
        <v>Late CI</v>
      </c>
      <c r="DP49" s="90">
        <v>275837.45</v>
      </c>
      <c r="DQ49" s="90">
        <f>DP49/CG49*100</f>
        <v>99.999994012783958</v>
      </c>
      <c r="DR49" s="89" t="str">
        <f t="shared" si="55"/>
        <v/>
      </c>
      <c r="DS49" s="90"/>
      <c r="DT49" s="90"/>
      <c r="DU49" s="110"/>
      <c r="DV49" s="83"/>
      <c r="DW49" s="108"/>
      <c r="DX49" s="108"/>
      <c r="DY49" s="108"/>
      <c r="DZ49" s="83" t="s">
        <v>130</v>
      </c>
      <c r="EA49" s="83" t="s">
        <v>130</v>
      </c>
      <c r="EB49" s="96"/>
      <c r="EC49" s="95"/>
      <c r="ED49" s="95"/>
      <c r="EE49" s="96"/>
      <c r="EF49" s="96"/>
      <c r="EG49" s="96"/>
      <c r="EH49" s="96" t="s">
        <v>130</v>
      </c>
      <c r="EI49" s="96"/>
      <c r="EJ49" s="96"/>
      <c r="EK49" s="111"/>
      <c r="EL49" s="83"/>
      <c r="EM49" s="108"/>
      <c r="EN49" s="108"/>
      <c r="EO49" s="108"/>
      <c r="EP49" s="83" t="s">
        <v>130</v>
      </c>
      <c r="EQ49" s="103" t="s">
        <v>130</v>
      </c>
      <c r="ER49" s="96"/>
      <c r="ES49" s="96"/>
      <c r="ET49" s="96"/>
      <c r="EU49" s="96"/>
      <c r="EV49" s="96"/>
      <c r="EW49" s="96"/>
      <c r="EX49" s="96" t="s">
        <v>130</v>
      </c>
      <c r="EY49" s="96"/>
      <c r="EZ49" s="104"/>
    </row>
    <row r="50" spans="1:157" ht="24">
      <c r="A50" s="99" t="s">
        <v>897</v>
      </c>
      <c r="C50" s="69">
        <v>50</v>
      </c>
      <c r="D50" s="69" t="s">
        <v>105</v>
      </c>
      <c r="E50" s="70">
        <v>21479</v>
      </c>
      <c r="F50" s="188"/>
      <c r="G50" s="71">
        <v>1</v>
      </c>
      <c r="H50" s="71"/>
      <c r="I50" s="72"/>
      <c r="J50" s="69" t="s">
        <v>106</v>
      </c>
      <c r="K50" s="69">
        <v>1</v>
      </c>
      <c r="L50" s="69"/>
      <c r="M50" s="69"/>
      <c r="N50" s="69"/>
      <c r="O50" s="69"/>
      <c r="P50" s="69"/>
      <c r="Q50" s="69"/>
      <c r="R50" s="69"/>
      <c r="S50" s="73">
        <v>610</v>
      </c>
      <c r="T50" s="73" t="str">
        <f t="shared" si="161"/>
        <v>x</v>
      </c>
      <c r="U50" s="73" t="str">
        <f t="shared" si="188"/>
        <v>x</v>
      </c>
      <c r="V50" s="74">
        <v>10</v>
      </c>
      <c r="W50" s="75" t="str">
        <f t="shared" si="186"/>
        <v>x</v>
      </c>
      <c r="X50" s="75" t="str">
        <f t="shared" si="187"/>
        <v>x</v>
      </c>
      <c r="Y50" s="75" t="str">
        <f t="shared" si="165"/>
        <v>x</v>
      </c>
      <c r="Z50" s="75" t="str">
        <f t="shared" si="166"/>
        <v>x</v>
      </c>
      <c r="AA50" s="75" t="str">
        <f t="shared" si="167"/>
        <v>x</v>
      </c>
      <c r="AB50" s="75" t="str">
        <f t="shared" si="168"/>
        <v>x</v>
      </c>
      <c r="AC50" s="76">
        <v>70000</v>
      </c>
      <c r="AD50" s="69"/>
      <c r="AE50" s="69"/>
      <c r="AF50" s="69"/>
      <c r="AG50" s="69"/>
      <c r="AH50" s="69"/>
      <c r="AI50" s="69"/>
      <c r="AJ50" s="69"/>
      <c r="AK50" s="69"/>
      <c r="AL50" s="69"/>
      <c r="AM50" s="69"/>
      <c r="AN50" s="69"/>
      <c r="AO50" s="69"/>
      <c r="AP50" s="69" t="s">
        <v>107</v>
      </c>
      <c r="AQ50" s="69"/>
      <c r="AR50" s="81" t="s">
        <v>122</v>
      </c>
      <c r="AS50" s="75">
        <v>3600</v>
      </c>
      <c r="AT50" s="75">
        <v>2000</v>
      </c>
      <c r="AU50" s="75">
        <v>1000000</v>
      </c>
      <c r="AV50" s="75">
        <v>0</v>
      </c>
      <c r="AW50" s="69" t="s">
        <v>109</v>
      </c>
      <c r="AX50" s="69">
        <v>81</v>
      </c>
      <c r="AY50" s="69">
        <v>24</v>
      </c>
      <c r="AZ50" s="69"/>
      <c r="BA50" s="77">
        <f t="shared" ca="1" si="181"/>
        <v>60</v>
      </c>
      <c r="BB50" s="77">
        <f t="shared" si="182"/>
        <v>1000000</v>
      </c>
      <c r="BC50" s="77">
        <f t="shared" si="183"/>
        <v>1600</v>
      </c>
      <c r="BD50" s="78">
        <f t="shared" si="184"/>
        <v>400</v>
      </c>
      <c r="BE50" s="79" t="s">
        <v>107</v>
      </c>
      <c r="BF50" s="80" t="s">
        <v>107</v>
      </c>
      <c r="BG50" s="79" t="s">
        <v>107</v>
      </c>
      <c r="BH50" s="79"/>
      <c r="BI50" s="79"/>
      <c r="BJ50" s="79"/>
      <c r="BK50" s="79"/>
      <c r="BL50" s="79"/>
      <c r="BM50" s="79"/>
      <c r="BN50" s="79"/>
      <c r="BO50" s="81"/>
      <c r="BP50" s="81" t="s">
        <v>107</v>
      </c>
      <c r="BQ50" s="81"/>
      <c r="BR50" s="81" t="str">
        <f t="shared" si="180"/>
        <v/>
      </c>
      <c r="BS50" s="81" t="str">
        <f t="shared" si="180"/>
        <v/>
      </c>
      <c r="BT50" s="81" t="str">
        <f t="shared" si="180"/>
        <v/>
      </c>
      <c r="BU50" s="81" t="str">
        <f t="shared" si="180"/>
        <v/>
      </c>
      <c r="BV50" s="81" t="str">
        <f t="shared" si="180"/>
        <v/>
      </c>
      <c r="BW50" s="81" t="str">
        <f t="shared" si="180"/>
        <v/>
      </c>
      <c r="BX50" s="81" t="str">
        <f t="shared" si="180"/>
        <v/>
      </c>
      <c r="BY50" s="82">
        <f t="shared" si="132"/>
        <v>91185.674970896871</v>
      </c>
      <c r="BZ50" s="82">
        <f t="shared" si="133"/>
        <v>70000</v>
      </c>
      <c r="CA50" s="82">
        <f t="shared" si="170"/>
        <v>21185.674970896871</v>
      </c>
      <c r="CB50" s="82" t="str">
        <f t="shared" si="134"/>
        <v>NA</v>
      </c>
      <c r="CC50" s="82" t="str">
        <f t="shared" si="135"/>
        <v>NA</v>
      </c>
      <c r="CD50" s="82" t="str">
        <f t="shared" si="171"/>
        <v>NA</v>
      </c>
      <c r="CE50" s="82" t="str">
        <f t="shared" si="136"/>
        <v>NA</v>
      </c>
      <c r="CF50" s="82" t="str">
        <f t="shared" si="137"/>
        <v>NA</v>
      </c>
      <c r="CG50" s="82" t="str">
        <f t="shared" si="172"/>
        <v>NA</v>
      </c>
      <c r="CH50" s="82" t="str">
        <f t="shared" si="138"/>
        <v>NA</v>
      </c>
      <c r="CI50" s="82" t="str">
        <f t="shared" si="139"/>
        <v>NA</v>
      </c>
      <c r="CJ50" s="82" t="str">
        <f t="shared" si="173"/>
        <v>NA</v>
      </c>
      <c r="CK50" s="82" t="str">
        <f t="shared" si="140"/>
        <v>NA</v>
      </c>
      <c r="CL50" s="82" t="str">
        <f t="shared" si="141"/>
        <v>NA</v>
      </c>
      <c r="CM50" s="82" t="str">
        <f t="shared" si="174"/>
        <v>NA</v>
      </c>
      <c r="CN50" s="82" t="str">
        <f t="shared" si="142"/>
        <v>NA</v>
      </c>
      <c r="CO50" s="82" t="str">
        <f t="shared" si="143"/>
        <v>NA</v>
      </c>
      <c r="CP50" s="82" t="str">
        <f t="shared" si="175"/>
        <v>NA</v>
      </c>
      <c r="CQ50" s="82" t="str">
        <f t="shared" si="144"/>
        <v>NA</v>
      </c>
      <c r="CR50" s="82" t="str">
        <f t="shared" si="145"/>
        <v>NA</v>
      </c>
      <c r="CS50" s="82" t="str">
        <f t="shared" si="176"/>
        <v>NA</v>
      </c>
      <c r="CT50" s="82" t="str">
        <f t="shared" si="146"/>
        <v>NA</v>
      </c>
      <c r="CU50" s="83" t="str">
        <f t="shared" si="147"/>
        <v>NA</v>
      </c>
      <c r="CV50" s="84" t="str">
        <f t="shared" si="177"/>
        <v>NA</v>
      </c>
      <c r="CW50" s="57" t="s">
        <v>116</v>
      </c>
      <c r="CX50" s="43" t="s">
        <v>547</v>
      </c>
      <c r="CY50" s="101">
        <v>21185.65</v>
      </c>
      <c r="CZ50" s="86"/>
      <c r="DA50" s="101">
        <v>73.099999999999994</v>
      </c>
      <c r="DB50" s="87">
        <v>24</v>
      </c>
      <c r="DC50" s="87" t="s">
        <v>140</v>
      </c>
      <c r="DD50" s="55"/>
      <c r="DE50" s="55"/>
      <c r="DF50" s="112"/>
      <c r="DG50" s="106"/>
      <c r="DH50" s="112"/>
      <c r="DI50" s="82"/>
      <c r="DJ50" s="84"/>
      <c r="DK50" s="106"/>
      <c r="DL50" s="89" t="str">
        <f t="shared" si="53"/>
        <v>Death</v>
      </c>
      <c r="DM50" s="90">
        <v>21185.65</v>
      </c>
      <c r="DN50" s="90">
        <f>DM50/CA50*100</f>
        <v>99.999882133106908</v>
      </c>
      <c r="DO50" s="89" t="str">
        <f t="shared" si="54"/>
        <v/>
      </c>
      <c r="DP50" s="90"/>
      <c r="DQ50" s="90"/>
      <c r="DR50" s="89" t="str">
        <f t="shared" si="55"/>
        <v/>
      </c>
      <c r="DS50" s="90"/>
      <c r="DT50" s="90"/>
      <c r="DU50" s="100" t="s">
        <v>115</v>
      </c>
      <c r="DV50" s="57" t="s">
        <v>333</v>
      </c>
      <c r="DW50" s="86">
        <v>21185.65</v>
      </c>
      <c r="DX50" s="86"/>
      <c r="DY50" s="86">
        <v>21.85</v>
      </c>
      <c r="DZ50" s="87">
        <v>20</v>
      </c>
      <c r="EA50" s="87">
        <v>20</v>
      </c>
      <c r="EB50" s="89" t="s">
        <v>25</v>
      </c>
      <c r="EC50" s="95">
        <v>21185.65</v>
      </c>
      <c r="ED50" s="95">
        <f>EC50/CA50*100</f>
        <v>99.999882133106908</v>
      </c>
      <c r="EE50" s="96"/>
      <c r="EF50" s="95"/>
      <c r="EG50" s="95"/>
      <c r="EH50" s="96" t="s">
        <v>130</v>
      </c>
      <c r="EI50" s="96"/>
      <c r="EJ50" s="96"/>
      <c r="EK50" s="97" t="s">
        <v>895</v>
      </c>
      <c r="EL50" s="92" t="s">
        <v>548</v>
      </c>
      <c r="EM50" s="85">
        <v>21185.65</v>
      </c>
      <c r="EN50" s="86"/>
      <c r="EO50" s="93">
        <v>80.3</v>
      </c>
      <c r="EP50" s="87">
        <v>20</v>
      </c>
      <c r="EQ50" s="88" t="s">
        <v>140</v>
      </c>
      <c r="ER50" s="96" t="s">
        <v>25</v>
      </c>
      <c r="ES50" s="95">
        <v>21185.65</v>
      </c>
      <c r="ET50" s="95">
        <f>ES50/CA50*100</f>
        <v>99.999882133106908</v>
      </c>
      <c r="EU50" s="96"/>
      <c r="EV50" s="95"/>
      <c r="EW50" s="95"/>
      <c r="EX50" s="96" t="s">
        <v>130</v>
      </c>
      <c r="EY50" s="96"/>
      <c r="EZ50" s="104"/>
    </row>
    <row r="51" spans="1:157" ht="24">
      <c r="A51" s="99" t="s">
        <v>898</v>
      </c>
      <c r="C51" s="69">
        <v>51</v>
      </c>
      <c r="D51" s="69" t="s">
        <v>105</v>
      </c>
      <c r="E51" s="70">
        <v>34165</v>
      </c>
      <c r="F51" s="71"/>
      <c r="G51" s="71"/>
      <c r="H51" s="71"/>
      <c r="I51" s="72">
        <v>1</v>
      </c>
      <c r="J51" s="69" t="s">
        <v>106</v>
      </c>
      <c r="K51" s="69">
        <v>2</v>
      </c>
      <c r="L51" s="69"/>
      <c r="M51" s="69"/>
      <c r="N51" s="69"/>
      <c r="O51" s="69"/>
      <c r="P51" s="69"/>
      <c r="Q51" s="69">
        <v>1</v>
      </c>
      <c r="R51" s="69"/>
      <c r="S51" s="73" t="str">
        <f t="shared" ref="S51" si="190">IF(OR(K51=0,G51=0),"x","Value?")</f>
        <v>x</v>
      </c>
      <c r="T51" s="73" t="str">
        <f t="shared" si="161"/>
        <v>x</v>
      </c>
      <c r="U51" s="73">
        <v>300</v>
      </c>
      <c r="V51" s="74">
        <v>15</v>
      </c>
      <c r="W51" s="75">
        <v>30000</v>
      </c>
      <c r="X51" s="75">
        <v>15</v>
      </c>
      <c r="Y51" s="75" t="str">
        <f t="shared" si="165"/>
        <v>x</v>
      </c>
      <c r="Z51" s="75" t="str">
        <f t="shared" si="166"/>
        <v>x</v>
      </c>
      <c r="AA51" s="75" t="str">
        <f t="shared" si="167"/>
        <v>x</v>
      </c>
      <c r="AB51" s="75" t="str">
        <f t="shared" si="168"/>
        <v>x</v>
      </c>
      <c r="AC51" s="76"/>
      <c r="AD51" s="69"/>
      <c r="AE51" s="69"/>
      <c r="AF51" s="69"/>
      <c r="AG51" s="69"/>
      <c r="AH51" s="69"/>
      <c r="AI51" s="69"/>
      <c r="AJ51" s="69"/>
      <c r="AK51" s="69"/>
      <c r="AL51" s="69"/>
      <c r="AM51" s="69"/>
      <c r="AN51" s="69"/>
      <c r="AO51" s="69"/>
      <c r="AP51" s="69" t="s">
        <v>107</v>
      </c>
      <c r="AQ51" s="69"/>
      <c r="AR51" s="69" t="s">
        <v>108</v>
      </c>
      <c r="AS51" s="75">
        <v>3300</v>
      </c>
      <c r="AT51" s="75">
        <v>1800</v>
      </c>
      <c r="AU51" s="75">
        <v>1000000</v>
      </c>
      <c r="AV51" s="75">
        <v>0</v>
      </c>
      <c r="AW51" s="69" t="s">
        <v>109</v>
      </c>
      <c r="AX51" s="69">
        <v>220</v>
      </c>
      <c r="AY51" s="69">
        <v>15</v>
      </c>
      <c r="AZ51" s="69">
        <v>99</v>
      </c>
      <c r="BA51" s="77">
        <f t="shared" ca="1" si="181"/>
        <v>25</v>
      </c>
      <c r="BB51" s="77">
        <f t="shared" si="182"/>
        <v>1000000</v>
      </c>
      <c r="BC51" s="77">
        <f t="shared" si="183"/>
        <v>1500</v>
      </c>
      <c r="BD51" s="78">
        <f t="shared" si="184"/>
        <v>750</v>
      </c>
      <c r="BE51" s="79" t="s">
        <v>107</v>
      </c>
      <c r="BF51" s="80" t="s">
        <v>107</v>
      </c>
      <c r="BG51" s="79" t="s">
        <v>107</v>
      </c>
      <c r="BH51" s="79" t="s">
        <v>107</v>
      </c>
      <c r="BI51" s="79"/>
      <c r="BJ51" s="79"/>
      <c r="BK51" s="79" t="s">
        <v>107</v>
      </c>
      <c r="BL51" s="79"/>
      <c r="BM51" s="79"/>
      <c r="BN51" s="79" t="s">
        <v>107</v>
      </c>
      <c r="BO51" s="81"/>
      <c r="BP51" s="81"/>
      <c r="BQ51" s="81"/>
      <c r="BR51" s="81"/>
      <c r="BS51" s="81" t="str">
        <f t="shared" si="180"/>
        <v/>
      </c>
      <c r="BT51" s="81" t="str">
        <f t="shared" si="180"/>
        <v/>
      </c>
      <c r="BU51" s="81" t="s">
        <v>107</v>
      </c>
      <c r="BV51" s="81" t="str">
        <f t="shared" si="180"/>
        <v/>
      </c>
      <c r="BW51" s="81" t="str">
        <f t="shared" si="180"/>
        <v/>
      </c>
      <c r="BX51" s="81"/>
      <c r="BY51" s="82">
        <f t="shared" si="132"/>
        <v>73531.176164042656</v>
      </c>
      <c r="BZ51" s="82" t="str">
        <f t="shared" si="133"/>
        <v>NA</v>
      </c>
      <c r="CA51" s="82">
        <f>IFERROR(IF(BY51-BZ51&lt;=0,"No Need",BY51-BZ51),BY51)</f>
        <v>73531.176164042656</v>
      </c>
      <c r="CB51" s="82" t="str">
        <f t="shared" si="134"/>
        <v>NA</v>
      </c>
      <c r="CC51" s="82" t="str">
        <f t="shared" si="135"/>
        <v>NA</v>
      </c>
      <c r="CD51" s="82" t="str">
        <f>IFERROR(IF(CB51-CC51&lt;=0,"No Need",CB51-CC51),CB51)</f>
        <v>NA</v>
      </c>
      <c r="CE51" s="82" t="str">
        <f t="shared" si="136"/>
        <v>NA</v>
      </c>
      <c r="CF51" s="82" t="str">
        <f t="shared" si="137"/>
        <v>NA</v>
      </c>
      <c r="CG51" s="82" t="str">
        <f>IFERROR(IF(CE51-CF51&lt;=0,"No Need",CE51-CF51),CE51)</f>
        <v>NA</v>
      </c>
      <c r="CH51" s="82" t="str">
        <f t="shared" si="138"/>
        <v>NA</v>
      </c>
      <c r="CI51" s="82" t="str">
        <f t="shared" si="139"/>
        <v>NA</v>
      </c>
      <c r="CJ51" s="82" t="str">
        <f>IFERROR(IF(CH51-CI51&lt;=0,"No Need",CH51-CI51),CH51)</f>
        <v>NA</v>
      </c>
      <c r="CK51" s="82" t="str">
        <f t="shared" si="140"/>
        <v>NA</v>
      </c>
      <c r="CL51" s="82" t="str">
        <f t="shared" si="141"/>
        <v>NA</v>
      </c>
      <c r="CM51" s="82" t="str">
        <f>IFERROR(IF(CK51-CL51&lt;=0,"No Need",CK51-CL51),CK51)</f>
        <v>NA</v>
      </c>
      <c r="CN51" s="82">
        <f t="shared" si="142"/>
        <v>42070.923471168106</v>
      </c>
      <c r="CO51" s="82" t="str">
        <f t="shared" si="143"/>
        <v>NA</v>
      </c>
      <c r="CP51" s="82">
        <f>IFERROR(IF(CN51-CO51&lt;=0,"No Need",CN51-CO51),CN51)</f>
        <v>42070.923471168106</v>
      </c>
      <c r="CQ51" s="82" t="str">
        <f t="shared" si="144"/>
        <v>NA</v>
      </c>
      <c r="CR51" s="82" t="str">
        <f t="shared" si="145"/>
        <v>NA</v>
      </c>
      <c r="CS51" s="82" t="str">
        <f>IFERROR(IF(CQ51-CR51&lt;=0,"No Need",CQ51-CR51),CQ51)</f>
        <v>NA</v>
      </c>
      <c r="CT51" s="82" t="str">
        <f t="shared" si="146"/>
        <v>NA</v>
      </c>
      <c r="CU51" s="83" t="str">
        <f t="shared" si="147"/>
        <v>NA</v>
      </c>
      <c r="CV51" s="84" t="str">
        <f>IFERROR(IF(CT51-CU51&lt;=0,"No Need",CT51-CU51),CT51)</f>
        <v>NA</v>
      </c>
      <c r="CW51" s="57" t="s">
        <v>111</v>
      </c>
      <c r="CX51" s="43" t="s">
        <v>291</v>
      </c>
      <c r="CY51" s="101">
        <v>217336.85</v>
      </c>
      <c r="CZ51" s="86">
        <v>42071</v>
      </c>
      <c r="DA51" s="101">
        <v>199.35</v>
      </c>
      <c r="DB51" s="87">
        <v>15</v>
      </c>
      <c r="DC51" s="87">
        <v>15</v>
      </c>
      <c r="DD51" s="57" t="s">
        <v>143</v>
      </c>
      <c r="DE51" s="57" t="s">
        <v>560</v>
      </c>
      <c r="DF51" s="101">
        <v>73531.149999999994</v>
      </c>
      <c r="DG51" s="86"/>
      <c r="DH51" s="101">
        <v>11.55</v>
      </c>
      <c r="DI51" s="87">
        <v>15</v>
      </c>
      <c r="DJ51" s="88">
        <v>15</v>
      </c>
      <c r="DK51" s="86">
        <f t="shared" si="37"/>
        <v>210.9</v>
      </c>
      <c r="DL51" s="89" t="str">
        <f t="shared" si="53"/>
        <v>General Savings</v>
      </c>
      <c r="DM51" s="90">
        <v>42071</v>
      </c>
      <c r="DN51" s="90">
        <f>DM51/CP51*100</f>
        <v>100.00018190433101</v>
      </c>
      <c r="DO51" s="89" t="str">
        <f t="shared" si="54"/>
        <v>Death</v>
      </c>
      <c r="DP51" s="90">
        <v>73531.149999999994</v>
      </c>
      <c r="DQ51" s="90">
        <f>DP51/CA51*100</f>
        <v>99.999964417755805</v>
      </c>
      <c r="DR51" s="89" t="str">
        <f t="shared" si="55"/>
        <v/>
      </c>
      <c r="DS51" s="90"/>
      <c r="DT51" s="90"/>
      <c r="DU51" s="100" t="s">
        <v>110</v>
      </c>
      <c r="DV51" s="57" t="s">
        <v>286</v>
      </c>
      <c r="DW51" s="86">
        <v>29338.5</v>
      </c>
      <c r="DX51" s="86">
        <v>42072</v>
      </c>
      <c r="DY51" s="86">
        <v>193.05</v>
      </c>
      <c r="DZ51" s="87">
        <v>15</v>
      </c>
      <c r="EA51" s="87">
        <v>15</v>
      </c>
      <c r="EB51" s="96" t="s">
        <v>31</v>
      </c>
      <c r="EC51" s="95">
        <v>42072</v>
      </c>
      <c r="ED51" s="95">
        <f>EC51/CP51*100</f>
        <v>100.00255884288501</v>
      </c>
      <c r="EE51" s="96" t="s">
        <v>25</v>
      </c>
      <c r="EF51" s="96">
        <v>0</v>
      </c>
      <c r="EG51" s="96">
        <v>0</v>
      </c>
      <c r="EH51" s="96" t="s">
        <v>130</v>
      </c>
      <c r="EI51" s="96"/>
      <c r="EJ51" s="96"/>
      <c r="EK51" s="97" t="s">
        <v>111</v>
      </c>
      <c r="EL51" s="92" t="s">
        <v>291</v>
      </c>
      <c r="EM51" s="85">
        <v>21736.85</v>
      </c>
      <c r="EN51" s="86">
        <v>42071</v>
      </c>
      <c r="EO51" s="93">
        <v>199.35</v>
      </c>
      <c r="EP51" s="87">
        <v>15</v>
      </c>
      <c r="EQ51" s="88">
        <v>15</v>
      </c>
      <c r="ER51" s="96" t="s">
        <v>31</v>
      </c>
      <c r="ES51" s="96">
        <v>42071</v>
      </c>
      <c r="ET51" s="95">
        <f>ES51/CP51*100</f>
        <v>100.00018190433101</v>
      </c>
      <c r="EU51" s="96" t="s">
        <v>25</v>
      </c>
      <c r="EV51" s="96">
        <v>0</v>
      </c>
      <c r="EW51" s="96">
        <v>0</v>
      </c>
      <c r="EX51" s="96" t="s">
        <v>130</v>
      </c>
      <c r="EY51" s="96"/>
      <c r="EZ51" s="104"/>
    </row>
    <row r="52" spans="1:157" ht="24">
      <c r="A52" s="99" t="s">
        <v>899</v>
      </c>
      <c r="C52" s="69">
        <v>52</v>
      </c>
      <c r="D52" s="69" t="s">
        <v>105</v>
      </c>
      <c r="E52" s="70">
        <v>30103</v>
      </c>
      <c r="F52" s="71"/>
      <c r="G52" s="71">
        <v>1</v>
      </c>
      <c r="H52" s="71"/>
      <c r="I52" s="72"/>
      <c r="J52" s="69" t="s">
        <v>106</v>
      </c>
      <c r="K52" s="69">
        <v>1</v>
      </c>
      <c r="L52" s="69"/>
      <c r="M52" s="69"/>
      <c r="N52" s="69"/>
      <c r="O52" s="69"/>
      <c r="P52" s="69"/>
      <c r="Q52" s="69"/>
      <c r="R52" s="69"/>
      <c r="S52" s="73">
        <v>4500</v>
      </c>
      <c r="T52" s="73" t="s">
        <v>121</v>
      </c>
      <c r="U52" s="73" t="s">
        <v>121</v>
      </c>
      <c r="V52" s="74">
        <v>15</v>
      </c>
      <c r="W52" s="75" t="s">
        <v>121</v>
      </c>
      <c r="X52" s="75" t="s">
        <v>121</v>
      </c>
      <c r="Y52" s="75" t="s">
        <v>121</v>
      </c>
      <c r="Z52" s="75" t="s">
        <v>121</v>
      </c>
      <c r="AA52" s="75" t="s">
        <v>121</v>
      </c>
      <c r="AB52" s="75" t="s">
        <v>121</v>
      </c>
      <c r="AC52" s="76"/>
      <c r="AD52" s="69"/>
      <c r="AE52" s="69"/>
      <c r="AF52" s="69"/>
      <c r="AG52" s="69"/>
      <c r="AH52" s="69"/>
      <c r="AI52" s="69"/>
      <c r="AJ52" s="69"/>
      <c r="AK52" s="69"/>
      <c r="AL52" s="69"/>
      <c r="AM52" s="69"/>
      <c r="AN52" s="69"/>
      <c r="AO52" s="69"/>
      <c r="AP52" s="69" t="s">
        <v>107</v>
      </c>
      <c r="AQ52" s="69"/>
      <c r="AR52" s="69" t="s">
        <v>108</v>
      </c>
      <c r="AS52" s="75">
        <v>6000</v>
      </c>
      <c r="AT52" s="75">
        <v>2000</v>
      </c>
      <c r="AU52" s="75">
        <v>1000000</v>
      </c>
      <c r="AV52" s="75">
        <v>0</v>
      </c>
      <c r="AW52" s="69" t="s">
        <v>109</v>
      </c>
      <c r="AX52" s="69">
        <v>300</v>
      </c>
      <c r="AY52" s="69"/>
      <c r="AZ52" s="69"/>
      <c r="BA52" s="77">
        <v>36</v>
      </c>
      <c r="BB52" s="77">
        <f t="shared" si="182"/>
        <v>1000000</v>
      </c>
      <c r="BC52" s="77">
        <f t="shared" si="183"/>
        <v>4000</v>
      </c>
      <c r="BD52" s="78">
        <f t="shared" si="184"/>
        <v>2000</v>
      </c>
      <c r="BE52" s="79" t="s">
        <v>107</v>
      </c>
      <c r="BF52" s="80" t="s">
        <v>107</v>
      </c>
      <c r="BG52" s="79" t="s">
        <v>107</v>
      </c>
      <c r="BH52" s="79" t="s">
        <v>107</v>
      </c>
      <c r="BI52" s="79"/>
      <c r="BJ52" s="79"/>
      <c r="BK52" s="79"/>
      <c r="BL52" s="79"/>
      <c r="BM52" s="79"/>
      <c r="BN52" s="79"/>
      <c r="BO52" s="81" t="s">
        <v>107</v>
      </c>
      <c r="BP52" s="81"/>
      <c r="BQ52" s="81"/>
      <c r="BR52" s="81"/>
      <c r="BS52" s="81" t="s">
        <v>130</v>
      </c>
      <c r="BT52" s="81" t="s">
        <v>130</v>
      </c>
      <c r="BU52" s="81" t="s">
        <v>130</v>
      </c>
      <c r="BV52" s="81" t="s">
        <v>130</v>
      </c>
      <c r="BW52" s="81" t="s">
        <v>130</v>
      </c>
      <c r="BX52" s="81" t="s">
        <v>130</v>
      </c>
      <c r="BY52" s="82">
        <f t="shared" si="132"/>
        <v>962967.64246063982</v>
      </c>
      <c r="BZ52" s="82" t="str">
        <f t="shared" si="133"/>
        <v>NA</v>
      </c>
      <c r="CA52" s="82">
        <f t="shared" ref="CA52:CA55" si="191">IFERROR(IF(BY52-BZ52&lt;=0,"No Need",BY52-BZ52),BY52)</f>
        <v>962967.64246063982</v>
      </c>
      <c r="CB52" s="82" t="str">
        <f t="shared" si="134"/>
        <v>NA</v>
      </c>
      <c r="CC52" s="82" t="str">
        <f t="shared" si="135"/>
        <v>NA</v>
      </c>
      <c r="CD52" s="82" t="str">
        <f t="shared" ref="CD52:CD55" si="192">IFERROR(IF(CB52-CC52&lt;=0,"No Need",CB52-CC52),CB52)</f>
        <v>NA</v>
      </c>
      <c r="CE52" s="82" t="str">
        <f t="shared" si="136"/>
        <v>NA</v>
      </c>
      <c r="CF52" s="82" t="str">
        <f t="shared" si="137"/>
        <v>NA</v>
      </c>
      <c r="CG52" s="82" t="str">
        <f t="shared" ref="CG52:CG55" si="193">IFERROR(IF(CE52-CF52&lt;=0,"No Need",CE52-CF52),CE52)</f>
        <v>NA</v>
      </c>
      <c r="CH52" s="82" t="str">
        <f t="shared" si="138"/>
        <v>NA</v>
      </c>
      <c r="CI52" s="82" t="str">
        <f t="shared" si="139"/>
        <v>NA</v>
      </c>
      <c r="CJ52" s="82" t="str">
        <f t="shared" ref="CJ52:CJ55" si="194">IFERROR(IF(CH52-CI52&lt;=0,"No Need",CH52-CI52),CH52)</f>
        <v>NA</v>
      </c>
      <c r="CK52" s="82" t="str">
        <f t="shared" si="140"/>
        <v>NA</v>
      </c>
      <c r="CL52" s="82" t="str">
        <f t="shared" si="141"/>
        <v>NA</v>
      </c>
      <c r="CM52" s="82" t="str">
        <f t="shared" ref="CM52:CM55" si="195">IFERROR(IF(CK52-CL52&lt;=0,"No Need",CK52-CL52),CK52)</f>
        <v>NA</v>
      </c>
      <c r="CN52" s="82" t="str">
        <f t="shared" si="142"/>
        <v>NA</v>
      </c>
      <c r="CO52" s="82" t="str">
        <f t="shared" si="143"/>
        <v>NA</v>
      </c>
      <c r="CP52" s="82" t="str">
        <f t="shared" ref="CP52:CP55" si="196">IFERROR(IF(CN52-CO52&lt;=0,"No Need",CN52-CO52),CN52)</f>
        <v>NA</v>
      </c>
      <c r="CQ52" s="82" t="str">
        <f t="shared" si="144"/>
        <v>NA</v>
      </c>
      <c r="CR52" s="82" t="str">
        <f t="shared" si="145"/>
        <v>NA</v>
      </c>
      <c r="CS52" s="82" t="str">
        <f t="shared" ref="CS52:CS55" si="197">IFERROR(IF(CQ52-CR52&lt;=0,"No Need",CQ52-CR52),CQ52)</f>
        <v>NA</v>
      </c>
      <c r="CT52" s="82" t="str">
        <f t="shared" si="146"/>
        <v>NA</v>
      </c>
      <c r="CU52" s="83" t="str">
        <f t="shared" si="147"/>
        <v>NA</v>
      </c>
      <c r="CV52" s="84" t="str">
        <f t="shared" ref="CV52:CV55" si="198">IFERROR(IF(CT52-CU52&lt;=0,"No Need",CT52-CU52),CT52)</f>
        <v>NA</v>
      </c>
      <c r="CW52" s="57" t="s">
        <v>115</v>
      </c>
      <c r="CX52" s="43" t="s">
        <v>333</v>
      </c>
      <c r="CY52" s="101">
        <v>462968.65</v>
      </c>
      <c r="CZ52" s="101"/>
      <c r="DA52" s="101">
        <v>43.1</v>
      </c>
      <c r="DB52" s="87">
        <v>18</v>
      </c>
      <c r="DC52" s="87">
        <v>18</v>
      </c>
      <c r="DD52" s="57" t="s">
        <v>144</v>
      </c>
      <c r="DE52" s="57" t="s">
        <v>560</v>
      </c>
      <c r="DF52" s="101">
        <v>499999</v>
      </c>
      <c r="DG52" s="101"/>
      <c r="DH52" s="101">
        <v>197</v>
      </c>
      <c r="DI52" s="87">
        <v>18</v>
      </c>
      <c r="DJ52" s="88">
        <v>18</v>
      </c>
      <c r="DK52" s="86">
        <f t="shared" si="37"/>
        <v>240.1</v>
      </c>
      <c r="DL52" s="89" t="str">
        <f t="shared" si="53"/>
        <v>Death</v>
      </c>
      <c r="DM52" s="90">
        <f>CY52+DF52</f>
        <v>962967.65</v>
      </c>
      <c r="DN52" s="90">
        <f>DM52/CA52*100</f>
        <v>100.00000078292976</v>
      </c>
      <c r="DO52" s="89" t="str">
        <f t="shared" si="54"/>
        <v/>
      </c>
      <c r="DP52" s="90"/>
      <c r="DQ52" s="90"/>
      <c r="DR52" s="89" t="str">
        <f t="shared" si="55"/>
        <v/>
      </c>
      <c r="DS52" s="90"/>
      <c r="DT52" s="90"/>
      <c r="DU52" s="57" t="s">
        <v>123</v>
      </c>
      <c r="DV52" s="57" t="s">
        <v>331</v>
      </c>
      <c r="DW52" s="85">
        <v>400000</v>
      </c>
      <c r="DX52" s="86"/>
      <c r="DY52" s="93">
        <v>28.55</v>
      </c>
      <c r="DZ52" s="87">
        <v>20</v>
      </c>
      <c r="EA52" s="88">
        <v>20</v>
      </c>
      <c r="EB52" s="96" t="s">
        <v>25</v>
      </c>
      <c r="EC52" s="95">
        <v>400000</v>
      </c>
      <c r="ED52" s="95">
        <f>EC52/CA52*100</f>
        <v>41.538259684187629</v>
      </c>
      <c r="EE52" s="96" t="s">
        <v>130</v>
      </c>
      <c r="EF52" s="96"/>
      <c r="EG52" s="96"/>
      <c r="EH52" s="96" t="s">
        <v>130</v>
      </c>
      <c r="EI52" s="96"/>
      <c r="EJ52" s="96"/>
      <c r="EK52" s="97" t="s">
        <v>119</v>
      </c>
      <c r="EL52" s="92" t="s">
        <v>332</v>
      </c>
      <c r="EM52" s="86">
        <v>400000</v>
      </c>
      <c r="EN52" s="87"/>
      <c r="EO52" s="86">
        <v>23.4</v>
      </c>
      <c r="EP52" s="87">
        <v>5</v>
      </c>
      <c r="EQ52" s="87">
        <v>5</v>
      </c>
      <c r="ER52" s="96" t="s">
        <v>25</v>
      </c>
      <c r="ES52" s="96">
        <v>400000</v>
      </c>
      <c r="ET52" s="95">
        <f>ES52/CA52*100</f>
        <v>41.538259684187629</v>
      </c>
      <c r="EU52" s="96" t="s">
        <v>130</v>
      </c>
      <c r="EV52" s="96"/>
      <c r="EW52" s="96"/>
      <c r="EX52" s="96" t="s">
        <v>130</v>
      </c>
      <c r="EY52" s="96"/>
      <c r="EZ52" s="104"/>
    </row>
    <row r="53" spans="1:157" ht="24">
      <c r="A53" s="99" t="s">
        <v>900</v>
      </c>
      <c r="C53" s="69">
        <v>53</v>
      </c>
      <c r="D53" s="69" t="s">
        <v>117</v>
      </c>
      <c r="E53" s="70">
        <v>30182</v>
      </c>
      <c r="F53" s="71"/>
      <c r="G53" s="71"/>
      <c r="H53" s="71">
        <v>1</v>
      </c>
      <c r="I53" s="72"/>
      <c r="J53" s="69" t="s">
        <v>106</v>
      </c>
      <c r="K53" s="69"/>
      <c r="L53" s="69"/>
      <c r="M53" s="69"/>
      <c r="N53" s="69"/>
      <c r="O53" s="69"/>
      <c r="P53" s="69"/>
      <c r="Q53" s="69">
        <v>2</v>
      </c>
      <c r="R53" s="69">
        <v>1</v>
      </c>
      <c r="S53" s="73" t="str">
        <f t="shared" ref="S53" si="199">IF(OR(K53=0,G53=0),"x","Value?")</f>
        <v>x</v>
      </c>
      <c r="T53" s="73" t="str">
        <f t="shared" si="161"/>
        <v>x</v>
      </c>
      <c r="U53" s="73" t="str">
        <f t="shared" ref="U53" si="200">IF(OR(K53=0,I53=0),"x","Value?")</f>
        <v>x</v>
      </c>
      <c r="V53" s="74" t="s">
        <v>121</v>
      </c>
      <c r="W53" s="75">
        <v>50000</v>
      </c>
      <c r="X53" s="75">
        <v>5</v>
      </c>
      <c r="Y53" s="75" t="str">
        <f t="shared" si="165"/>
        <v>x</v>
      </c>
      <c r="Z53" s="75" t="str">
        <f t="shared" si="166"/>
        <v>x</v>
      </c>
      <c r="AA53" s="75">
        <v>9</v>
      </c>
      <c r="AB53" s="75">
        <v>40000</v>
      </c>
      <c r="AC53" s="76"/>
      <c r="AD53" s="69"/>
      <c r="AE53" s="69"/>
      <c r="AF53" s="69"/>
      <c r="AG53" s="69"/>
      <c r="AH53" s="69"/>
      <c r="AI53" s="69"/>
      <c r="AJ53" s="69"/>
      <c r="AK53" s="69"/>
      <c r="AL53" s="69"/>
      <c r="AM53" s="69"/>
      <c r="AN53" s="69"/>
      <c r="AO53" s="69">
        <v>3500</v>
      </c>
      <c r="AP53" s="69" t="s">
        <v>107</v>
      </c>
      <c r="AQ53" s="69"/>
      <c r="AR53" s="69" t="s">
        <v>108</v>
      </c>
      <c r="AS53" s="75">
        <v>3900</v>
      </c>
      <c r="AT53" s="75">
        <v>2450</v>
      </c>
      <c r="AU53" s="75">
        <v>1000000</v>
      </c>
      <c r="AV53" s="75">
        <v>0</v>
      </c>
      <c r="AW53" s="69" t="s">
        <v>109</v>
      </c>
      <c r="AX53" s="69"/>
      <c r="AY53" s="69"/>
      <c r="AZ53" s="69">
        <v>4</v>
      </c>
      <c r="BA53" s="77">
        <f t="shared" ref="BA53:BA66" ca="1" si="201">INT(YEARFRAC(E53,TODAY()))</f>
        <v>36</v>
      </c>
      <c r="BB53" s="77">
        <f t="shared" si="182"/>
        <v>1000000</v>
      </c>
      <c r="BC53" s="77">
        <f t="shared" si="183"/>
        <v>1450</v>
      </c>
      <c r="BD53" s="78">
        <f t="shared" si="184"/>
        <v>725</v>
      </c>
      <c r="BE53" s="79"/>
      <c r="BF53" s="80"/>
      <c r="BG53" s="79"/>
      <c r="BH53" s="79"/>
      <c r="BI53" s="79"/>
      <c r="BJ53" s="79"/>
      <c r="BK53" s="79"/>
      <c r="BL53" s="79"/>
      <c r="BM53" s="79"/>
      <c r="BN53" s="79"/>
      <c r="BO53" s="81" t="str">
        <f t="shared" ref="BO53:BX62" si="202">IF(BE53="Y","Select?","")</f>
        <v/>
      </c>
      <c r="BP53" s="81" t="str">
        <f t="shared" si="202"/>
        <v/>
      </c>
      <c r="BQ53" s="81" t="str">
        <f t="shared" si="202"/>
        <v/>
      </c>
      <c r="BR53" s="81" t="str">
        <f t="shared" si="202"/>
        <v/>
      </c>
      <c r="BS53" s="81" t="str">
        <f t="shared" si="180"/>
        <v/>
      </c>
      <c r="BT53" s="81" t="str">
        <f t="shared" si="180"/>
        <v/>
      </c>
      <c r="BU53" s="81" t="str">
        <f t="shared" si="180"/>
        <v/>
      </c>
      <c r="BV53" s="81" t="str">
        <f t="shared" si="180"/>
        <v/>
      </c>
      <c r="BW53" s="81" t="str">
        <f t="shared" si="180"/>
        <v/>
      </c>
      <c r="BX53" s="81"/>
      <c r="BY53" s="82" t="str">
        <f t="shared" si="132"/>
        <v>NA</v>
      </c>
      <c r="BZ53" s="82" t="str">
        <f t="shared" si="133"/>
        <v>NA</v>
      </c>
      <c r="CA53" s="82" t="str">
        <f t="shared" si="191"/>
        <v>NA</v>
      </c>
      <c r="CB53" s="82" t="str">
        <f t="shared" si="134"/>
        <v>NA</v>
      </c>
      <c r="CC53" s="82" t="str">
        <f t="shared" si="135"/>
        <v>NA</v>
      </c>
      <c r="CD53" s="82" t="str">
        <f t="shared" si="192"/>
        <v>NA</v>
      </c>
      <c r="CE53" s="82" t="str">
        <f t="shared" si="136"/>
        <v>NA</v>
      </c>
      <c r="CF53" s="82" t="str">
        <f t="shared" si="137"/>
        <v>NA</v>
      </c>
      <c r="CG53" s="82" t="str">
        <f t="shared" si="193"/>
        <v>NA</v>
      </c>
      <c r="CH53" s="82" t="str">
        <f t="shared" si="138"/>
        <v>NA</v>
      </c>
      <c r="CI53" s="82" t="str">
        <f t="shared" si="139"/>
        <v>NA</v>
      </c>
      <c r="CJ53" s="82" t="str">
        <f t="shared" si="194"/>
        <v>NA</v>
      </c>
      <c r="CK53" s="82" t="str">
        <f t="shared" si="140"/>
        <v>NA</v>
      </c>
      <c r="CL53" s="82" t="str">
        <f t="shared" si="141"/>
        <v>NA</v>
      </c>
      <c r="CM53" s="82" t="str">
        <f t="shared" si="195"/>
        <v>NA</v>
      </c>
      <c r="CN53" s="82">
        <f t="shared" si="142"/>
        <v>55965.914042472708</v>
      </c>
      <c r="CO53" s="82" t="str">
        <f t="shared" si="143"/>
        <v>NA</v>
      </c>
      <c r="CP53" s="82">
        <f t="shared" si="196"/>
        <v>55965.914042472708</v>
      </c>
      <c r="CQ53" s="82" t="str">
        <f t="shared" si="144"/>
        <v>NA</v>
      </c>
      <c r="CR53" s="82" t="str">
        <f t="shared" si="145"/>
        <v>NA</v>
      </c>
      <c r="CS53" s="82" t="str">
        <f t="shared" si="197"/>
        <v>NA</v>
      </c>
      <c r="CT53" s="82">
        <f t="shared" si="146"/>
        <v>50114.936553751089</v>
      </c>
      <c r="CU53" s="83">
        <f t="shared" si="147"/>
        <v>3500</v>
      </c>
      <c r="CV53" s="84">
        <f t="shared" si="198"/>
        <v>46614.936553751089</v>
      </c>
      <c r="CW53" s="57" t="s">
        <v>141</v>
      </c>
      <c r="CX53" s="43" t="s">
        <v>556</v>
      </c>
      <c r="CY53" s="101">
        <v>26107.7</v>
      </c>
      <c r="CZ53" s="101">
        <v>33051</v>
      </c>
      <c r="DA53" s="101">
        <v>717.7</v>
      </c>
      <c r="DB53" s="87">
        <v>3</v>
      </c>
      <c r="DC53" s="87">
        <v>10</v>
      </c>
      <c r="DD53" s="57" t="s">
        <v>145</v>
      </c>
      <c r="DE53" s="57" t="s">
        <v>282</v>
      </c>
      <c r="DF53" s="101">
        <v>717.7</v>
      </c>
      <c r="DG53" s="86"/>
      <c r="DH53" s="101">
        <v>7.3</v>
      </c>
      <c r="DI53" s="87">
        <v>3</v>
      </c>
      <c r="DJ53" s="88">
        <v>3</v>
      </c>
      <c r="DK53" s="86">
        <f t="shared" si="37"/>
        <v>725</v>
      </c>
      <c r="DL53" s="89" t="str">
        <f t="shared" si="53"/>
        <v>Children's Education</v>
      </c>
      <c r="DM53" s="90">
        <v>33051</v>
      </c>
      <c r="DN53" s="90">
        <f>DM53/CV53*100</f>
        <v>70.902166651861293</v>
      </c>
      <c r="DO53" s="89" t="str">
        <f t="shared" si="54"/>
        <v>General Savings</v>
      </c>
      <c r="DP53" s="90">
        <v>0</v>
      </c>
      <c r="DQ53" s="90">
        <v>0</v>
      </c>
      <c r="DR53" s="89" t="str">
        <f t="shared" si="55"/>
        <v/>
      </c>
      <c r="DS53" s="90"/>
      <c r="DT53" s="90"/>
      <c r="DU53" s="110"/>
      <c r="DV53" s="83"/>
      <c r="DW53" s="108"/>
      <c r="DX53" s="108"/>
      <c r="DY53" s="108"/>
      <c r="DZ53" s="83" t="s">
        <v>130</v>
      </c>
      <c r="EA53" s="83" t="s">
        <v>130</v>
      </c>
      <c r="EB53" s="96"/>
      <c r="EC53" s="95"/>
      <c r="ED53" s="95"/>
      <c r="EE53" s="96"/>
      <c r="EF53" s="96"/>
      <c r="EG53" s="96"/>
      <c r="EH53" s="96" t="s">
        <v>130</v>
      </c>
      <c r="EI53" s="96"/>
      <c r="EJ53" s="96"/>
      <c r="EK53" s="111"/>
      <c r="EL53" s="83"/>
      <c r="EM53" s="108"/>
      <c r="EN53" s="108"/>
      <c r="EO53" s="108"/>
      <c r="EP53" s="83" t="s">
        <v>130</v>
      </c>
      <c r="EQ53" s="103" t="s">
        <v>130</v>
      </c>
      <c r="ER53" s="96"/>
      <c r="ES53" s="96"/>
      <c r="ET53" s="96"/>
      <c r="EU53" s="96"/>
      <c r="EV53" s="96"/>
      <c r="EW53" s="96"/>
      <c r="EX53" s="96" t="s">
        <v>130</v>
      </c>
      <c r="EY53" s="96"/>
      <c r="EZ53" s="104"/>
    </row>
    <row r="54" spans="1:157" ht="48">
      <c r="A54" s="99" t="s">
        <v>1353</v>
      </c>
      <c r="C54" s="69">
        <v>54</v>
      </c>
      <c r="D54" s="69" t="s">
        <v>105</v>
      </c>
      <c r="E54" s="70">
        <v>32481</v>
      </c>
      <c r="F54" s="71"/>
      <c r="G54" s="71">
        <v>1</v>
      </c>
      <c r="H54" s="71">
        <v>1</v>
      </c>
      <c r="I54" s="72"/>
      <c r="J54" s="69" t="s">
        <v>106</v>
      </c>
      <c r="K54" s="69"/>
      <c r="L54" s="69"/>
      <c r="M54" s="69"/>
      <c r="N54" s="69"/>
      <c r="O54" s="69"/>
      <c r="P54" s="69"/>
      <c r="Q54" s="69"/>
      <c r="R54" s="69">
        <v>1</v>
      </c>
      <c r="S54" s="73">
        <v>200</v>
      </c>
      <c r="T54" s="73">
        <v>200</v>
      </c>
      <c r="U54" s="73" t="str">
        <f t="shared" si="188"/>
        <v>x</v>
      </c>
      <c r="V54" s="74">
        <v>25</v>
      </c>
      <c r="W54" s="75" t="str">
        <f t="shared" ref="W54" si="203">IF(Q54=0,"x","Value?")</f>
        <v>x</v>
      </c>
      <c r="X54" s="75" t="str">
        <f t="shared" ref="X54" si="204">IF(Q54=0,"x","Value?")</f>
        <v>x</v>
      </c>
      <c r="Y54" s="75" t="str">
        <f t="shared" si="165"/>
        <v>x</v>
      </c>
      <c r="Z54" s="75" t="str">
        <f t="shared" si="166"/>
        <v>x</v>
      </c>
      <c r="AA54" s="75">
        <v>1</v>
      </c>
      <c r="AB54" s="75">
        <v>40000</v>
      </c>
      <c r="AC54" s="76"/>
      <c r="AD54" s="69"/>
      <c r="AE54" s="69"/>
      <c r="AF54" s="69"/>
      <c r="AG54" s="69"/>
      <c r="AH54" s="69"/>
      <c r="AI54" s="69"/>
      <c r="AJ54" s="69"/>
      <c r="AK54" s="69"/>
      <c r="AL54" s="69"/>
      <c r="AM54" s="69"/>
      <c r="AN54" s="69"/>
      <c r="AO54" s="69"/>
      <c r="AP54" s="69" t="s">
        <v>107</v>
      </c>
      <c r="AQ54" s="69"/>
      <c r="AR54" s="69" t="s">
        <v>108</v>
      </c>
      <c r="AS54" s="75">
        <v>6000</v>
      </c>
      <c r="AT54" s="75">
        <v>3000</v>
      </c>
      <c r="AU54" s="75">
        <v>1000000</v>
      </c>
      <c r="AV54" s="75">
        <v>0</v>
      </c>
      <c r="AW54" s="69" t="s">
        <v>109</v>
      </c>
      <c r="AX54" s="69">
        <v>300</v>
      </c>
      <c r="AY54" s="69"/>
      <c r="AZ54" s="69">
        <v>99</v>
      </c>
      <c r="BA54" s="77">
        <f t="shared" ca="1" si="201"/>
        <v>30</v>
      </c>
      <c r="BB54" s="77">
        <f t="shared" si="182"/>
        <v>1000000</v>
      </c>
      <c r="BC54" s="77">
        <f t="shared" si="183"/>
        <v>3000</v>
      </c>
      <c r="BD54" s="78">
        <f t="shared" si="184"/>
        <v>1500</v>
      </c>
      <c r="BE54" s="79"/>
      <c r="BF54" s="80"/>
      <c r="BG54" s="79"/>
      <c r="BH54" s="79"/>
      <c r="BI54" s="79"/>
      <c r="BJ54" s="79"/>
      <c r="BK54" s="79" t="s">
        <v>107</v>
      </c>
      <c r="BL54" s="79"/>
      <c r="BM54" s="79"/>
      <c r="BN54" s="79" t="s">
        <v>107</v>
      </c>
      <c r="BO54" s="81" t="str">
        <f t="shared" si="202"/>
        <v/>
      </c>
      <c r="BP54" s="81" t="str">
        <f t="shared" si="202"/>
        <v/>
      </c>
      <c r="BQ54" s="81" t="str">
        <f t="shared" si="202"/>
        <v/>
      </c>
      <c r="BR54" s="81" t="str">
        <f t="shared" si="202"/>
        <v/>
      </c>
      <c r="BS54" s="81" t="str">
        <f t="shared" si="180"/>
        <v/>
      </c>
      <c r="BT54" s="81" t="str">
        <f t="shared" si="180"/>
        <v/>
      </c>
      <c r="BU54" s="81"/>
      <c r="BV54" s="81" t="str">
        <f t="shared" si="180"/>
        <v/>
      </c>
      <c r="BW54" s="81" t="str">
        <f t="shared" si="180"/>
        <v/>
      </c>
      <c r="BX54" s="81"/>
      <c r="BY54" s="82" t="str">
        <f t="shared" si="132"/>
        <v>NA</v>
      </c>
      <c r="BZ54" s="82" t="str">
        <f t="shared" si="133"/>
        <v>NA</v>
      </c>
      <c r="CA54" s="82" t="str">
        <f t="shared" si="191"/>
        <v>NA</v>
      </c>
      <c r="CB54" s="82" t="str">
        <f t="shared" si="134"/>
        <v>NA</v>
      </c>
      <c r="CC54" s="82" t="str">
        <f t="shared" si="135"/>
        <v>NA</v>
      </c>
      <c r="CD54" s="82" t="str">
        <f t="shared" si="192"/>
        <v>NA</v>
      </c>
      <c r="CE54" s="82" t="str">
        <f t="shared" si="136"/>
        <v>NA</v>
      </c>
      <c r="CF54" s="82" t="str">
        <f t="shared" si="137"/>
        <v>NA</v>
      </c>
      <c r="CG54" s="82" t="str">
        <f t="shared" si="193"/>
        <v>NA</v>
      </c>
      <c r="CH54" s="82" t="str">
        <f>IFERROR(IF(CF54-CG54&lt;=0,"No Need",CF54-CG54),CF54)</f>
        <v>NA</v>
      </c>
      <c r="CI54" s="82" t="str">
        <f>IF(O54=0,"NA",FV(0.0228,5,-AT54*12)+100000)</f>
        <v>NA</v>
      </c>
      <c r="CJ54" s="82" t="str">
        <f t="shared" si="194"/>
        <v>NA</v>
      </c>
      <c r="CK54" s="82" t="str">
        <f t="shared" si="140"/>
        <v>NA</v>
      </c>
      <c r="CL54" s="82" t="str">
        <f t="shared" si="141"/>
        <v>NA</v>
      </c>
      <c r="CM54" s="82" t="str">
        <f t="shared" si="195"/>
        <v>NA</v>
      </c>
      <c r="CN54" s="82" t="str">
        <f t="shared" si="142"/>
        <v>NA</v>
      </c>
      <c r="CO54" s="82" t="str">
        <f t="shared" si="143"/>
        <v>NA</v>
      </c>
      <c r="CP54" s="82" t="str">
        <f t="shared" si="196"/>
        <v>NA</v>
      </c>
      <c r="CQ54" s="82" t="str">
        <f t="shared" si="144"/>
        <v>NA</v>
      </c>
      <c r="CR54" s="82" t="str">
        <f t="shared" si="145"/>
        <v>NA</v>
      </c>
      <c r="CS54" s="82" t="str">
        <f t="shared" si="197"/>
        <v>NA</v>
      </c>
      <c r="CT54" s="82">
        <f t="shared" si="146"/>
        <v>60019.578296748914</v>
      </c>
      <c r="CU54" s="83" t="str">
        <f t="shared" si="147"/>
        <v>NA</v>
      </c>
      <c r="CV54" s="84">
        <f t="shared" si="198"/>
        <v>60019.578296748914</v>
      </c>
      <c r="CW54" s="57" t="s">
        <v>111</v>
      </c>
      <c r="CX54" s="43" t="s">
        <v>291</v>
      </c>
      <c r="CY54" s="101">
        <v>27750.45</v>
      </c>
      <c r="CZ54" s="101">
        <v>60020</v>
      </c>
      <c r="DA54" s="101">
        <v>222.3</v>
      </c>
      <c r="DB54" s="87">
        <v>18</v>
      </c>
      <c r="DC54" s="87">
        <v>18</v>
      </c>
      <c r="DD54" s="57" t="s">
        <v>1354</v>
      </c>
      <c r="DE54" s="57" t="s">
        <v>334</v>
      </c>
      <c r="DF54" s="101">
        <v>222.3</v>
      </c>
      <c r="DG54" s="86"/>
      <c r="DH54" s="101">
        <v>4.25</v>
      </c>
      <c r="DI54" s="87">
        <v>18</v>
      </c>
      <c r="DJ54" s="88">
        <v>18</v>
      </c>
      <c r="DK54" s="86">
        <f t="shared" si="37"/>
        <v>226.55</v>
      </c>
      <c r="DL54" s="89" t="str">
        <f t="shared" si="53"/>
        <v>Children's Education</v>
      </c>
      <c r="DM54" s="90">
        <v>60020</v>
      </c>
      <c r="DN54" s="90">
        <f>DM54/CV54*100</f>
        <v>100.00070260948686</v>
      </c>
      <c r="DO54" s="89" t="str">
        <f t="shared" si="54"/>
        <v/>
      </c>
      <c r="DP54" s="90"/>
      <c r="DQ54" s="90"/>
      <c r="DR54" s="89" t="str">
        <f t="shared" si="55"/>
        <v/>
      </c>
      <c r="DS54" s="90"/>
      <c r="DT54" s="90"/>
      <c r="DU54" s="110"/>
      <c r="DV54" s="83"/>
      <c r="DW54" s="108"/>
      <c r="DX54" s="108"/>
      <c r="DY54" s="108"/>
      <c r="DZ54" s="83" t="s">
        <v>130</v>
      </c>
      <c r="EA54" s="83" t="s">
        <v>130</v>
      </c>
      <c r="EB54" s="96"/>
      <c r="EC54" s="95"/>
      <c r="ED54" s="95"/>
      <c r="EE54" s="96" t="s">
        <v>130</v>
      </c>
      <c r="EF54" s="96"/>
      <c r="EG54" s="96"/>
      <c r="EH54" s="96" t="s">
        <v>130</v>
      </c>
      <c r="EI54" s="96"/>
      <c r="EJ54" s="96"/>
      <c r="EK54" s="111"/>
      <c r="EL54" s="83"/>
      <c r="EM54" s="108"/>
      <c r="EN54" s="108"/>
      <c r="EO54" s="108"/>
      <c r="EP54" s="83" t="s">
        <v>130</v>
      </c>
      <c r="EQ54" s="103" t="s">
        <v>130</v>
      </c>
      <c r="ER54" s="96"/>
      <c r="ES54" s="96"/>
      <c r="ET54" s="96"/>
      <c r="EU54" s="96" t="s">
        <v>130</v>
      </c>
      <c r="EV54" s="96"/>
      <c r="EW54" s="96"/>
      <c r="EX54" s="96" t="s">
        <v>130</v>
      </c>
      <c r="EY54" s="96"/>
      <c r="EZ54" s="104"/>
    </row>
    <row r="55" spans="1:157" ht="24">
      <c r="A55" s="99" t="s">
        <v>561</v>
      </c>
      <c r="C55" s="69">
        <v>55</v>
      </c>
      <c r="D55" s="69" t="s">
        <v>117</v>
      </c>
      <c r="E55" s="70">
        <v>30468</v>
      </c>
      <c r="F55" s="71">
        <v>1</v>
      </c>
      <c r="G55" s="71"/>
      <c r="H55" s="71"/>
      <c r="I55" s="72"/>
      <c r="J55" s="69" t="s">
        <v>107</v>
      </c>
      <c r="K55" s="69"/>
      <c r="L55" s="69"/>
      <c r="M55" s="69"/>
      <c r="N55" s="69"/>
      <c r="O55" s="69"/>
      <c r="P55" s="69"/>
      <c r="Q55" s="69">
        <v>1</v>
      </c>
      <c r="R55" s="69"/>
      <c r="S55" s="73" t="str">
        <f t="shared" ref="S55:S61" si="205">IF(OR(K55=0,G55=0),"x","Value?")</f>
        <v>x</v>
      </c>
      <c r="T55" s="73" t="str">
        <f t="shared" ref="T55:T61" si="206">IF(OR(K55=0,H55=0),"x","Value?")</f>
        <v>x</v>
      </c>
      <c r="U55" s="73" t="str">
        <f t="shared" si="188"/>
        <v>x</v>
      </c>
      <c r="V55" s="74" t="str">
        <f t="shared" ref="V55" si="207">IF(AND(G55=0,H55=0,I55=0),"x","Value?")</f>
        <v>x</v>
      </c>
      <c r="W55" s="75">
        <v>400000</v>
      </c>
      <c r="X55" s="75">
        <v>10</v>
      </c>
      <c r="Y55" s="75" t="str">
        <f t="shared" si="165"/>
        <v>x</v>
      </c>
      <c r="Z55" s="75" t="str">
        <f t="shared" si="166"/>
        <v>x</v>
      </c>
      <c r="AA55" s="75" t="str">
        <f t="shared" ref="AA55:AA57" si="208">IF(R55=0,"x","Value?")</f>
        <v>x</v>
      </c>
      <c r="AB55" s="75" t="str">
        <f t="shared" ref="AB55:AB57" si="209">IF(R55=0,"x","Value?")</f>
        <v>x</v>
      </c>
      <c r="AC55" s="76"/>
      <c r="AD55" s="69"/>
      <c r="AE55" s="69"/>
      <c r="AF55" s="69"/>
      <c r="AG55" s="69"/>
      <c r="AH55" s="69"/>
      <c r="AI55" s="69"/>
      <c r="AJ55" s="69"/>
      <c r="AK55" s="69"/>
      <c r="AL55" s="69"/>
      <c r="AM55" s="69"/>
      <c r="AN55" s="69"/>
      <c r="AO55" s="69"/>
      <c r="AP55" s="69" t="s">
        <v>107</v>
      </c>
      <c r="AQ55" s="69"/>
      <c r="AR55" s="69" t="s">
        <v>108</v>
      </c>
      <c r="AS55" s="75">
        <v>16000</v>
      </c>
      <c r="AT55" s="75">
        <v>2000</v>
      </c>
      <c r="AU55" s="75">
        <v>1000000</v>
      </c>
      <c r="AV55" s="75">
        <v>0</v>
      </c>
      <c r="AW55" s="69"/>
      <c r="AX55" s="69">
        <v>7000</v>
      </c>
      <c r="AY55" s="69"/>
      <c r="AZ55" s="69">
        <v>99</v>
      </c>
      <c r="BA55" s="77">
        <f t="shared" ca="1" si="201"/>
        <v>35</v>
      </c>
      <c r="BB55" s="77">
        <f t="shared" si="182"/>
        <v>1000000</v>
      </c>
      <c r="BC55" s="77">
        <f t="shared" si="183"/>
        <v>14000</v>
      </c>
      <c r="BD55" s="78">
        <f t="shared" si="184"/>
        <v>7000</v>
      </c>
      <c r="BE55" s="79"/>
      <c r="BF55" s="80"/>
      <c r="BG55" s="79"/>
      <c r="BH55" s="79"/>
      <c r="BI55" s="79"/>
      <c r="BJ55" s="79"/>
      <c r="BK55" s="79" t="s">
        <v>107</v>
      </c>
      <c r="BL55" s="79"/>
      <c r="BM55" s="79"/>
      <c r="BN55" s="79" t="s">
        <v>107</v>
      </c>
      <c r="BO55" s="81" t="str">
        <f t="shared" si="202"/>
        <v/>
      </c>
      <c r="BP55" s="81" t="str">
        <f t="shared" si="202"/>
        <v/>
      </c>
      <c r="BQ55" s="81" t="str">
        <f t="shared" si="202"/>
        <v/>
      </c>
      <c r="BR55" s="81" t="str">
        <f t="shared" si="202"/>
        <v/>
      </c>
      <c r="BS55" s="81" t="str">
        <f t="shared" si="202"/>
        <v/>
      </c>
      <c r="BT55" s="81" t="str">
        <f t="shared" si="202"/>
        <v/>
      </c>
      <c r="BU55" s="81" t="s">
        <v>107</v>
      </c>
      <c r="BV55" s="81" t="str">
        <f t="shared" si="180"/>
        <v/>
      </c>
      <c r="BW55" s="81" t="str">
        <f t="shared" si="180"/>
        <v/>
      </c>
      <c r="BX55" s="81"/>
      <c r="BY55" s="82" t="str">
        <f t="shared" si="132"/>
        <v>NA</v>
      </c>
      <c r="BZ55" s="82" t="str">
        <f t="shared" si="133"/>
        <v>NA</v>
      </c>
      <c r="CA55" s="82" t="str">
        <f t="shared" si="191"/>
        <v>NA</v>
      </c>
      <c r="CB55" s="82" t="str">
        <f t="shared" si="134"/>
        <v>NA</v>
      </c>
      <c r="CC55" s="82" t="str">
        <f t="shared" si="135"/>
        <v>NA</v>
      </c>
      <c r="CD55" s="82" t="str">
        <f t="shared" si="192"/>
        <v>NA</v>
      </c>
      <c r="CE55" s="82" t="str">
        <f t="shared" si="136"/>
        <v>NA</v>
      </c>
      <c r="CF55" s="82" t="str">
        <f t="shared" si="137"/>
        <v>NA</v>
      </c>
      <c r="CG55" s="82" t="str">
        <f t="shared" si="193"/>
        <v>NA</v>
      </c>
      <c r="CH55" s="82" t="str">
        <f t="shared" ref="CH55:CH66" si="210">IF(N55=0,"NA",FV(0.0228,5,-AT55*12)+100000)</f>
        <v>NA</v>
      </c>
      <c r="CI55" s="82" t="str">
        <f t="shared" ref="CI55:CI66" si="211">IF(AF55=0,"NA",AF55)</f>
        <v>NA</v>
      </c>
      <c r="CJ55" s="82" t="str">
        <f t="shared" si="194"/>
        <v>NA</v>
      </c>
      <c r="CK55" s="82" t="str">
        <f t="shared" si="140"/>
        <v>NA</v>
      </c>
      <c r="CL55" s="82" t="str">
        <f t="shared" si="141"/>
        <v>NA</v>
      </c>
      <c r="CM55" s="82" t="str">
        <f t="shared" si="195"/>
        <v>NA</v>
      </c>
      <c r="CN55" s="82">
        <f t="shared" si="142"/>
        <v>501149.36553751084</v>
      </c>
      <c r="CO55" s="82" t="str">
        <f t="shared" si="143"/>
        <v>NA</v>
      </c>
      <c r="CP55" s="82">
        <f t="shared" si="196"/>
        <v>501149.36553751084</v>
      </c>
      <c r="CQ55" s="82" t="str">
        <f t="shared" si="144"/>
        <v>NA</v>
      </c>
      <c r="CR55" s="82" t="str">
        <f t="shared" si="145"/>
        <v>NA</v>
      </c>
      <c r="CS55" s="82" t="str">
        <f t="shared" si="197"/>
        <v>NA</v>
      </c>
      <c r="CT55" s="82" t="str">
        <f t="shared" si="146"/>
        <v>NA</v>
      </c>
      <c r="CU55" s="83" t="str">
        <f t="shared" si="147"/>
        <v>NA</v>
      </c>
      <c r="CV55" s="84" t="str">
        <f t="shared" si="198"/>
        <v>NA</v>
      </c>
      <c r="CW55" s="57" t="s">
        <v>128</v>
      </c>
      <c r="CX55" s="100" t="s">
        <v>557</v>
      </c>
      <c r="CY55" s="101">
        <v>332751.84999999998</v>
      </c>
      <c r="CZ55" s="101">
        <v>501149</v>
      </c>
      <c r="DA55" s="101">
        <v>6911.25</v>
      </c>
      <c r="DB55" s="87">
        <v>5</v>
      </c>
      <c r="DC55" s="87">
        <v>10</v>
      </c>
      <c r="DD55" s="57" t="s">
        <v>145</v>
      </c>
      <c r="DE55" s="57" t="s">
        <v>282</v>
      </c>
      <c r="DF55" s="101">
        <v>6911.25</v>
      </c>
      <c r="DG55" s="86"/>
      <c r="DH55" s="101">
        <v>65.650000000000006</v>
      </c>
      <c r="DI55" s="87">
        <v>5</v>
      </c>
      <c r="DJ55" s="88">
        <v>5</v>
      </c>
      <c r="DK55" s="86">
        <f t="shared" si="37"/>
        <v>6976.9</v>
      </c>
      <c r="DL55" s="89" t="str">
        <f t="shared" si="53"/>
        <v>General Savings</v>
      </c>
      <c r="DM55" s="90">
        <v>501149</v>
      </c>
      <c r="DN55" s="90">
        <f>DM55/CP55*100</f>
        <v>99.999927060166897</v>
      </c>
      <c r="DO55" s="89" t="str">
        <f t="shared" si="54"/>
        <v/>
      </c>
      <c r="DP55" s="90"/>
      <c r="DQ55" s="90"/>
      <c r="DR55" s="89" t="str">
        <f t="shared" si="55"/>
        <v/>
      </c>
      <c r="DS55" s="90"/>
      <c r="DT55" s="90"/>
      <c r="DU55" s="100" t="s">
        <v>110</v>
      </c>
      <c r="DV55" s="57" t="s">
        <v>286</v>
      </c>
      <c r="DW55" s="101">
        <v>393252.4</v>
      </c>
      <c r="DX55" s="101">
        <v>501149</v>
      </c>
      <c r="DY55" s="101">
        <v>3905</v>
      </c>
      <c r="DZ55" s="87">
        <v>10</v>
      </c>
      <c r="EA55" s="87">
        <v>10</v>
      </c>
      <c r="EB55" s="96" t="s">
        <v>31</v>
      </c>
      <c r="EC55" s="95">
        <v>501149</v>
      </c>
      <c r="ED55" s="95">
        <f>EC55/CP55*100</f>
        <v>99.999927060166897</v>
      </c>
      <c r="EE55" s="96" t="s">
        <v>130</v>
      </c>
      <c r="EF55" s="96"/>
      <c r="EG55" s="96"/>
      <c r="EH55" s="96" t="s">
        <v>130</v>
      </c>
      <c r="EI55" s="96"/>
      <c r="EJ55" s="96"/>
      <c r="EK55" s="57" t="s">
        <v>112</v>
      </c>
      <c r="EL55" s="47" t="s">
        <v>276</v>
      </c>
      <c r="EM55" s="101">
        <v>425134.05</v>
      </c>
      <c r="EN55" s="101">
        <v>501149</v>
      </c>
      <c r="EO55" s="101">
        <v>6797.9</v>
      </c>
      <c r="EP55" s="87">
        <v>5</v>
      </c>
      <c r="EQ55" s="88">
        <v>10</v>
      </c>
      <c r="ER55" s="96" t="s">
        <v>31</v>
      </c>
      <c r="ES55" s="96">
        <v>501149</v>
      </c>
      <c r="ET55" s="95">
        <f>ES55/CP55*100</f>
        <v>99.999927060166897</v>
      </c>
      <c r="EU55" s="96" t="s">
        <v>130</v>
      </c>
      <c r="EV55" s="96"/>
      <c r="EW55" s="96"/>
      <c r="EX55" s="96" t="s">
        <v>130</v>
      </c>
      <c r="EY55" s="96"/>
      <c r="EZ55" s="104"/>
    </row>
    <row r="56" spans="1:157" ht="24">
      <c r="A56" s="99" t="s">
        <v>901</v>
      </c>
      <c r="C56" s="69">
        <v>56</v>
      </c>
      <c r="D56" s="69" t="s">
        <v>117</v>
      </c>
      <c r="E56" s="70">
        <v>29007</v>
      </c>
      <c r="F56" s="71">
        <v>1</v>
      </c>
      <c r="G56" s="71"/>
      <c r="H56" s="71"/>
      <c r="I56" s="72"/>
      <c r="J56" s="69" t="s">
        <v>107</v>
      </c>
      <c r="K56" s="69"/>
      <c r="L56" s="69"/>
      <c r="M56" s="69"/>
      <c r="N56" s="69"/>
      <c r="O56" s="69"/>
      <c r="P56" s="69"/>
      <c r="Q56" s="69">
        <v>1</v>
      </c>
      <c r="R56" s="69"/>
      <c r="S56" s="73" t="str">
        <f t="shared" si="205"/>
        <v>x</v>
      </c>
      <c r="T56" s="73" t="str">
        <f t="shared" si="206"/>
        <v>x</v>
      </c>
      <c r="U56" s="73" t="str">
        <f t="shared" si="188"/>
        <v>x</v>
      </c>
      <c r="V56" s="74" t="str">
        <f>IF(AND(G56=0,H56=0,I56=0),"x","Value?")</f>
        <v>x</v>
      </c>
      <c r="W56" s="75">
        <v>300000</v>
      </c>
      <c r="X56" s="75">
        <v>15</v>
      </c>
      <c r="Y56" s="75" t="str">
        <f t="shared" si="165"/>
        <v>x</v>
      </c>
      <c r="Z56" s="75" t="str">
        <f t="shared" si="166"/>
        <v>x</v>
      </c>
      <c r="AA56" s="75" t="str">
        <f t="shared" si="208"/>
        <v>x</v>
      </c>
      <c r="AB56" s="75" t="str">
        <f t="shared" si="209"/>
        <v>x</v>
      </c>
      <c r="AC56" s="76"/>
      <c r="AD56" s="69"/>
      <c r="AE56" s="69"/>
      <c r="AF56" s="69"/>
      <c r="AG56" s="69"/>
      <c r="AH56" s="69"/>
      <c r="AI56" s="69"/>
      <c r="AJ56" s="69"/>
      <c r="AK56" s="69"/>
      <c r="AL56" s="69"/>
      <c r="AM56" s="69"/>
      <c r="AN56" s="69"/>
      <c r="AO56" s="69"/>
      <c r="AP56" s="69" t="s">
        <v>107</v>
      </c>
      <c r="AQ56" s="69"/>
      <c r="AR56" s="69" t="s">
        <v>108</v>
      </c>
      <c r="AS56" s="75">
        <v>6500</v>
      </c>
      <c r="AT56" s="75">
        <v>2000</v>
      </c>
      <c r="AU56" s="75">
        <v>1000000</v>
      </c>
      <c r="AV56" s="75">
        <v>0</v>
      </c>
      <c r="AW56" s="69" t="s">
        <v>109</v>
      </c>
      <c r="AX56" s="69">
        <v>2200</v>
      </c>
      <c r="AY56" s="69"/>
      <c r="AZ56" s="69">
        <v>99</v>
      </c>
      <c r="BA56" s="77">
        <f t="shared" ca="1" si="201"/>
        <v>39</v>
      </c>
      <c r="BB56" s="77">
        <f t="shared" si="182"/>
        <v>1000000</v>
      </c>
      <c r="BC56" s="77">
        <f t="shared" si="183"/>
        <v>4500</v>
      </c>
      <c r="BD56" s="78">
        <f t="shared" si="184"/>
        <v>2250</v>
      </c>
      <c r="BE56" s="79"/>
      <c r="BF56" s="80"/>
      <c r="BG56" s="79"/>
      <c r="BH56" s="79"/>
      <c r="BI56" s="79"/>
      <c r="BJ56" s="79"/>
      <c r="BK56" s="79" t="s">
        <v>107</v>
      </c>
      <c r="BL56" s="79"/>
      <c r="BM56" s="79"/>
      <c r="BN56" s="79" t="s">
        <v>107</v>
      </c>
      <c r="BO56" s="81" t="str">
        <f t="shared" si="202"/>
        <v/>
      </c>
      <c r="BP56" s="81" t="str">
        <f t="shared" si="202"/>
        <v/>
      </c>
      <c r="BQ56" s="81" t="str">
        <f t="shared" si="202"/>
        <v/>
      </c>
      <c r="BR56" s="81" t="str">
        <f t="shared" si="202"/>
        <v/>
      </c>
      <c r="BS56" s="81" t="str">
        <f t="shared" si="202"/>
        <v/>
      </c>
      <c r="BT56" s="81" t="str">
        <f t="shared" si="202"/>
        <v/>
      </c>
      <c r="BU56" s="81"/>
      <c r="BV56" s="81" t="str">
        <f t="shared" si="180"/>
        <v/>
      </c>
      <c r="BW56" s="81" t="str">
        <f t="shared" si="180"/>
        <v/>
      </c>
      <c r="BX56" s="81" t="s">
        <v>107</v>
      </c>
      <c r="BY56" s="82" t="str">
        <f t="shared" si="132"/>
        <v>NA</v>
      </c>
      <c r="BZ56" s="82" t="str">
        <f t="shared" si="133"/>
        <v>NA</v>
      </c>
      <c r="CA56" s="82" t="str">
        <f>IFERROR(IF(BY56-BZ56&lt;=0,"No Need",BY56-BZ56),BY56)</f>
        <v>NA</v>
      </c>
      <c r="CB56" s="82" t="str">
        <f t="shared" si="134"/>
        <v>NA</v>
      </c>
      <c r="CC56" s="82" t="str">
        <f t="shared" si="135"/>
        <v>NA</v>
      </c>
      <c r="CD56" s="82" t="str">
        <f>IFERROR(IF(CB56-CC56&lt;=0,"No Need",CB56-CC56),CB56)</f>
        <v>NA</v>
      </c>
      <c r="CE56" s="82" t="str">
        <f t="shared" si="136"/>
        <v>NA</v>
      </c>
      <c r="CF56" s="82" t="str">
        <f t="shared" si="137"/>
        <v>NA</v>
      </c>
      <c r="CG56" s="82" t="str">
        <f>IFERROR(IF(CE56-CF56&lt;=0,"No Need",CE56-CF56),CE56)</f>
        <v>NA</v>
      </c>
      <c r="CH56" s="82" t="str">
        <f t="shared" si="210"/>
        <v>NA</v>
      </c>
      <c r="CI56" s="82" t="str">
        <f t="shared" si="211"/>
        <v>NA</v>
      </c>
      <c r="CJ56" s="82" t="str">
        <f>IFERROR(IF(CH56-CI56&lt;=0,"No Need",CH56-CI56),CH56)</f>
        <v>NA</v>
      </c>
      <c r="CK56" s="82" t="str">
        <f t="shared" si="140"/>
        <v>NA</v>
      </c>
      <c r="CL56" s="82" t="str">
        <f t="shared" si="141"/>
        <v>NA</v>
      </c>
      <c r="CM56" s="82" t="str">
        <f>IFERROR(IF(CK56-CL56&lt;=0,"No Need",CK56-CL56),CK56)</f>
        <v>NA</v>
      </c>
      <c r="CN56" s="82">
        <f t="shared" si="142"/>
        <v>420709.23471168103</v>
      </c>
      <c r="CO56" s="82" t="str">
        <f t="shared" si="143"/>
        <v>NA</v>
      </c>
      <c r="CP56" s="82">
        <f>IFERROR(IF(CN56-CO56&lt;=0,"No Need",CN56-CO56),CN56)</f>
        <v>420709.23471168103</v>
      </c>
      <c r="CQ56" s="82" t="str">
        <f t="shared" si="144"/>
        <v>NA</v>
      </c>
      <c r="CR56" s="82" t="str">
        <f t="shared" si="145"/>
        <v>NA</v>
      </c>
      <c r="CS56" s="82" t="str">
        <f>IFERROR(IF(CQ56-CR56&lt;=0,"No Need",CQ56-CR56),CQ56)</f>
        <v>NA</v>
      </c>
      <c r="CT56" s="82" t="str">
        <f t="shared" si="146"/>
        <v>NA</v>
      </c>
      <c r="CU56" s="83" t="str">
        <f t="shared" si="147"/>
        <v>NA</v>
      </c>
      <c r="CV56" s="84" t="str">
        <f>IFERROR(IF(CT56-CU56&lt;=0,"No Need",CT56-CU56),CT56)</f>
        <v>NA</v>
      </c>
      <c r="CW56" s="57" t="s">
        <v>110</v>
      </c>
      <c r="CX56" s="43" t="s">
        <v>286</v>
      </c>
      <c r="CY56" s="101">
        <v>293385.09999999998</v>
      </c>
      <c r="CZ56" s="101">
        <v>420709</v>
      </c>
      <c r="DA56" s="101">
        <v>1945.15</v>
      </c>
      <c r="DB56" s="87">
        <v>15</v>
      </c>
      <c r="DC56" s="87">
        <v>15</v>
      </c>
      <c r="DD56" s="57" t="s">
        <v>902</v>
      </c>
      <c r="DE56" s="57" t="s">
        <v>334</v>
      </c>
      <c r="DF56" s="101">
        <v>1945.15</v>
      </c>
      <c r="DG56" s="86"/>
      <c r="DH56" s="101">
        <v>111.65</v>
      </c>
      <c r="DI56" s="87">
        <v>15</v>
      </c>
      <c r="DJ56" s="88">
        <v>15</v>
      </c>
      <c r="DK56" s="86">
        <f t="shared" si="37"/>
        <v>2056.8000000000002</v>
      </c>
      <c r="DL56" s="89" t="str">
        <f t="shared" si="53"/>
        <v>General Savings</v>
      </c>
      <c r="DM56" s="90">
        <v>420709</v>
      </c>
      <c r="DN56" s="90">
        <f>DM56/CP56*100</f>
        <v>99.999944210475633</v>
      </c>
      <c r="DO56" s="89" t="str">
        <f t="shared" si="54"/>
        <v/>
      </c>
      <c r="DP56" s="90"/>
      <c r="DQ56" s="90"/>
      <c r="DR56" s="89" t="str">
        <f t="shared" si="55"/>
        <v/>
      </c>
      <c r="DS56" s="90"/>
      <c r="DT56" s="90"/>
      <c r="DU56" s="43" t="s">
        <v>111</v>
      </c>
      <c r="DV56" s="47" t="s">
        <v>291</v>
      </c>
      <c r="DW56" s="101">
        <v>217368.7</v>
      </c>
      <c r="DX56" s="101">
        <v>420709</v>
      </c>
      <c r="DY56" s="101">
        <v>2006.3</v>
      </c>
      <c r="DZ56" s="87">
        <v>15</v>
      </c>
      <c r="EA56" s="87">
        <v>15</v>
      </c>
      <c r="EB56" s="96" t="s">
        <v>31</v>
      </c>
      <c r="EC56" s="95">
        <v>420709</v>
      </c>
      <c r="ED56" s="95">
        <f>EC56/CP56*100</f>
        <v>99.999944210475633</v>
      </c>
      <c r="EE56" s="96" t="s">
        <v>130</v>
      </c>
      <c r="EF56" s="96"/>
      <c r="EG56" s="96"/>
      <c r="EH56" s="96" t="s">
        <v>130</v>
      </c>
      <c r="EI56" s="96"/>
      <c r="EJ56" s="96"/>
      <c r="EK56" s="55"/>
      <c r="EL56" s="114"/>
      <c r="EM56" s="106"/>
      <c r="EN56" s="106"/>
      <c r="EO56" s="106"/>
      <c r="EP56" s="82" t="s">
        <v>130</v>
      </c>
      <c r="EQ56" s="84" t="s">
        <v>130</v>
      </c>
      <c r="ER56" s="96"/>
      <c r="ES56" s="96"/>
      <c r="ET56" s="96"/>
      <c r="EU56" s="96" t="s">
        <v>130</v>
      </c>
      <c r="EV56" s="96"/>
      <c r="EW56" s="96"/>
      <c r="EX56" s="96" t="s">
        <v>130</v>
      </c>
      <c r="EY56" s="96"/>
      <c r="EZ56" s="104"/>
    </row>
    <row r="57" spans="1:157" ht="36">
      <c r="A57" s="99" t="s">
        <v>903</v>
      </c>
      <c r="C57" s="69">
        <v>57</v>
      </c>
      <c r="D57" s="69" t="s">
        <v>117</v>
      </c>
      <c r="E57" s="70">
        <v>31698</v>
      </c>
      <c r="F57" s="71"/>
      <c r="G57" s="71"/>
      <c r="H57" s="71"/>
      <c r="I57" s="72">
        <v>1</v>
      </c>
      <c r="J57" s="69" t="s">
        <v>107</v>
      </c>
      <c r="K57" s="69"/>
      <c r="L57" s="69"/>
      <c r="M57" s="69"/>
      <c r="N57" s="69">
        <v>2</v>
      </c>
      <c r="O57" s="69"/>
      <c r="P57" s="69">
        <v>1</v>
      </c>
      <c r="Q57" s="69"/>
      <c r="R57" s="69"/>
      <c r="S57" s="73" t="str">
        <f t="shared" si="205"/>
        <v>x</v>
      </c>
      <c r="T57" s="73" t="str">
        <f t="shared" si="206"/>
        <v>x</v>
      </c>
      <c r="U57" s="73" t="str">
        <f t="shared" si="188"/>
        <v>x</v>
      </c>
      <c r="V57" s="74" t="s">
        <v>121</v>
      </c>
      <c r="W57" s="75" t="str">
        <f t="shared" ref="W57" si="212">IF(Q57=0,"x","Value?")</f>
        <v>x</v>
      </c>
      <c r="X57" s="75" t="str">
        <f t="shared" ref="X57" si="213">IF(Q57=0,"x","Value?")</f>
        <v>x</v>
      </c>
      <c r="Y57" s="75">
        <v>52</v>
      </c>
      <c r="Z57" s="75">
        <v>500</v>
      </c>
      <c r="AA57" s="75" t="str">
        <f t="shared" si="208"/>
        <v>x</v>
      </c>
      <c r="AB57" s="75" t="str">
        <f t="shared" si="209"/>
        <v>x</v>
      </c>
      <c r="AC57" s="76"/>
      <c r="AD57" s="69"/>
      <c r="AE57" s="69"/>
      <c r="AF57" s="69"/>
      <c r="AG57" s="69"/>
      <c r="AH57" s="69"/>
      <c r="AI57" s="69"/>
      <c r="AJ57" s="69">
        <v>400000</v>
      </c>
      <c r="AK57" s="69"/>
      <c r="AL57" s="69">
        <v>50000</v>
      </c>
      <c r="AM57" s="69"/>
      <c r="AN57" s="69"/>
      <c r="AO57" s="69"/>
      <c r="AP57" s="69" t="s">
        <v>107</v>
      </c>
      <c r="AQ57" s="69"/>
      <c r="AR57" s="81" t="s">
        <v>122</v>
      </c>
      <c r="AS57" s="75">
        <v>4300</v>
      </c>
      <c r="AT57" s="75">
        <v>2500</v>
      </c>
      <c r="AU57" s="75">
        <v>1000000</v>
      </c>
      <c r="AV57" s="75">
        <v>3000</v>
      </c>
      <c r="AW57" s="69" t="s">
        <v>109</v>
      </c>
      <c r="AX57" s="69">
        <v>280</v>
      </c>
      <c r="AY57" s="69"/>
      <c r="AZ57" s="69">
        <v>99</v>
      </c>
      <c r="BA57" s="77">
        <f t="shared" ca="1" si="201"/>
        <v>32</v>
      </c>
      <c r="BB57" s="77">
        <f t="shared" si="182"/>
        <v>997000</v>
      </c>
      <c r="BC57" s="77">
        <f t="shared" si="183"/>
        <v>1800</v>
      </c>
      <c r="BD57" s="78">
        <f t="shared" si="184"/>
        <v>450</v>
      </c>
      <c r="BE57" s="79"/>
      <c r="BF57" s="80"/>
      <c r="BG57" s="79"/>
      <c r="BH57" s="79"/>
      <c r="BI57" s="79"/>
      <c r="BJ57" s="79"/>
      <c r="BK57" s="79" t="s">
        <v>107</v>
      </c>
      <c r="BL57" s="79" t="s">
        <v>107</v>
      </c>
      <c r="BM57" s="79" t="s">
        <v>107</v>
      </c>
      <c r="BN57" s="79" t="s">
        <v>107</v>
      </c>
      <c r="BO57" s="81" t="str">
        <f t="shared" si="202"/>
        <v/>
      </c>
      <c r="BP57" s="81" t="str">
        <f t="shared" si="202"/>
        <v/>
      </c>
      <c r="BQ57" s="81" t="str">
        <f t="shared" si="202"/>
        <v/>
      </c>
      <c r="BR57" s="81" t="str">
        <f t="shared" si="202"/>
        <v/>
      </c>
      <c r="BS57" s="81" t="str">
        <f t="shared" si="202"/>
        <v/>
      </c>
      <c r="BT57" s="81" t="str">
        <f t="shared" si="202"/>
        <v/>
      </c>
      <c r="BU57" s="81"/>
      <c r="BV57" s="81" t="s">
        <v>107</v>
      </c>
      <c r="BW57" s="81" t="s">
        <v>107</v>
      </c>
      <c r="BX57" s="81"/>
      <c r="BY57" s="82" t="str">
        <f t="shared" si="132"/>
        <v>NA</v>
      </c>
      <c r="BZ57" s="82" t="str">
        <f t="shared" si="133"/>
        <v>NA</v>
      </c>
      <c r="CA57" s="82" t="str">
        <f t="shared" ref="CA57:CA66" si="214">IFERROR(IF(BY57-BZ57&lt;=0,"No Need",BY57-BZ57),BY57)</f>
        <v>NA</v>
      </c>
      <c r="CB57" s="82" t="str">
        <f t="shared" si="134"/>
        <v>NA</v>
      </c>
      <c r="CC57" s="82" t="str">
        <f t="shared" si="135"/>
        <v>NA</v>
      </c>
      <c r="CD57" s="82" t="str">
        <f t="shared" ref="CD57:CD66" si="215">IFERROR(IF(CB57-CC57&lt;=0,"No Need",CB57-CC57),CB57)</f>
        <v>NA</v>
      </c>
      <c r="CE57" s="82" t="str">
        <f t="shared" si="136"/>
        <v>NA</v>
      </c>
      <c r="CF57" s="82" t="str">
        <f t="shared" si="137"/>
        <v>NA</v>
      </c>
      <c r="CG57" s="82" t="str">
        <f t="shared" ref="CG57:CG66" si="216">IFERROR(IF(CE57-CF57&lt;=0,"No Need",CE57-CF57),CE57)</f>
        <v>NA</v>
      </c>
      <c r="CH57" s="82">
        <f t="shared" si="210"/>
        <v>256997.73795980812</v>
      </c>
      <c r="CI57" s="82" t="str">
        <f t="shared" si="211"/>
        <v>NA</v>
      </c>
      <c r="CJ57" s="82">
        <f t="shared" ref="CJ57:CJ66" si="217">IFERROR(IF(CH57-CI57&lt;=0,"No Need",CH57-CI57),CH57)</f>
        <v>256997.73795980812</v>
      </c>
      <c r="CK57" s="82" t="str">
        <f t="shared" si="140"/>
        <v>NA</v>
      </c>
      <c r="CL57" s="82" t="str">
        <f t="shared" si="141"/>
        <v>NA</v>
      </c>
      <c r="CM57" s="82" t="str">
        <f t="shared" ref="CM57:CM66" si="218">IFERROR(IF(CK57-CL57&lt;=0,"No Need",CK57-CL57),CK57)</f>
        <v>NA</v>
      </c>
      <c r="CN57" s="82" t="str">
        <f t="shared" si="142"/>
        <v>NA</v>
      </c>
      <c r="CO57" s="82" t="str">
        <f t="shared" si="143"/>
        <v>NA</v>
      </c>
      <c r="CP57" s="82" t="str">
        <f t="shared" ref="CP57:CP66" si="219">IFERROR(IF(CN57-CO57&lt;=0,"No Need",CN57-CO57),CN57)</f>
        <v>NA</v>
      </c>
      <c r="CQ57" s="82">
        <f t="shared" si="144"/>
        <v>537009.76434450131</v>
      </c>
      <c r="CR57" s="82">
        <f t="shared" si="145"/>
        <v>450000</v>
      </c>
      <c r="CS57" s="82">
        <f t="shared" ref="CS57:CS66" si="220">IFERROR(IF(CQ57-CR57&lt;=0,"No Need",CQ57-CR57),CQ57)</f>
        <v>87009.764344501309</v>
      </c>
      <c r="CT57" s="82" t="str">
        <f t="shared" si="146"/>
        <v>NA</v>
      </c>
      <c r="CU57" s="83" t="str">
        <f t="shared" si="147"/>
        <v>NA</v>
      </c>
      <c r="CV57" s="84" t="str">
        <f t="shared" ref="CV57:CV66" si="221">IFERROR(IF(CT57-CU57&lt;=0,"No Need",CT57-CU57),CT57)</f>
        <v>NA</v>
      </c>
      <c r="CW57" s="57" t="s">
        <v>129</v>
      </c>
      <c r="CX57" s="43" t="s">
        <v>576</v>
      </c>
      <c r="CY57" s="101">
        <v>41979</v>
      </c>
      <c r="CZ57" s="101">
        <v>65403</v>
      </c>
      <c r="DA57" s="101">
        <v>280</v>
      </c>
      <c r="DB57" s="87">
        <v>20</v>
      </c>
      <c r="DC57" s="87">
        <v>68</v>
      </c>
      <c r="DD57" s="55"/>
      <c r="DE57" s="55"/>
      <c r="DF57" s="112"/>
      <c r="DG57" s="112"/>
      <c r="DH57" s="112"/>
      <c r="DI57" s="82"/>
      <c r="DJ57" s="84"/>
      <c r="DK57" s="86">
        <f t="shared" si="37"/>
        <v>280</v>
      </c>
      <c r="DL57" s="89" t="str">
        <f t="shared" si="53"/>
        <v>Retirement</v>
      </c>
      <c r="DM57" s="90">
        <v>65403</v>
      </c>
      <c r="DN57" s="90">
        <f>DM57/CS57*100</f>
        <v>75.167425739767822</v>
      </c>
      <c r="DO57" s="89" t="str">
        <f t="shared" si="54"/>
        <v>Early CI</v>
      </c>
      <c r="DP57" s="90">
        <v>0</v>
      </c>
      <c r="DQ57" s="90">
        <v>0</v>
      </c>
      <c r="DR57" s="89" t="str">
        <f t="shared" si="55"/>
        <v/>
      </c>
      <c r="DS57" s="90"/>
      <c r="DT57" s="90"/>
      <c r="DU57" s="43" t="s">
        <v>110</v>
      </c>
      <c r="DV57" s="47" t="s">
        <v>286</v>
      </c>
      <c r="DW57" s="101">
        <v>54038.25</v>
      </c>
      <c r="DX57" s="101">
        <v>87010</v>
      </c>
      <c r="DY57" s="101">
        <v>268.05</v>
      </c>
      <c r="DZ57" s="87">
        <v>20</v>
      </c>
      <c r="EA57" s="87">
        <v>20</v>
      </c>
      <c r="EB57" s="96" t="s">
        <v>30</v>
      </c>
      <c r="EC57" s="95">
        <v>87010</v>
      </c>
      <c r="ED57" s="95">
        <f>EC57/CS57*100</f>
        <v>100.0002708379921</v>
      </c>
      <c r="EE57" s="96" t="s">
        <v>28</v>
      </c>
      <c r="EF57" s="96">
        <v>0</v>
      </c>
      <c r="EG57" s="96">
        <v>0</v>
      </c>
      <c r="EH57" s="96" t="s">
        <v>130</v>
      </c>
      <c r="EI57" s="96"/>
      <c r="EJ57" s="96"/>
      <c r="EK57" s="57" t="s">
        <v>111</v>
      </c>
      <c r="EL57" s="47" t="s">
        <v>291</v>
      </c>
      <c r="EM57" s="101">
        <v>36363.65</v>
      </c>
      <c r="EN57" s="101">
        <v>85130</v>
      </c>
      <c r="EO57" s="101">
        <v>280</v>
      </c>
      <c r="EP57" s="87">
        <v>20</v>
      </c>
      <c r="EQ57" s="88">
        <v>20</v>
      </c>
      <c r="ER57" s="96" t="s">
        <v>30</v>
      </c>
      <c r="ES57" s="189">
        <v>85130</v>
      </c>
      <c r="ET57" s="95">
        <f>ES57/CS57*100</f>
        <v>97.839593798853798</v>
      </c>
      <c r="EU57" s="96" t="s">
        <v>28</v>
      </c>
      <c r="EV57" s="96">
        <v>0</v>
      </c>
      <c r="EW57" s="96">
        <v>0</v>
      </c>
      <c r="EX57" s="96" t="s">
        <v>130</v>
      </c>
      <c r="EY57" s="96"/>
      <c r="EZ57" s="104"/>
    </row>
    <row r="58" spans="1:157" ht="24">
      <c r="A58" s="99" t="s">
        <v>904</v>
      </c>
      <c r="C58" s="69">
        <v>58</v>
      </c>
      <c r="D58" s="69" t="s">
        <v>117</v>
      </c>
      <c r="E58" s="70">
        <v>32632</v>
      </c>
      <c r="F58" s="71"/>
      <c r="G58" s="71"/>
      <c r="H58" s="71">
        <v>1</v>
      </c>
      <c r="I58" s="72"/>
      <c r="J58" s="69" t="s">
        <v>106</v>
      </c>
      <c r="K58" s="69"/>
      <c r="L58" s="69"/>
      <c r="M58" s="69"/>
      <c r="N58" s="69"/>
      <c r="O58" s="69"/>
      <c r="P58" s="69"/>
      <c r="Q58" s="69"/>
      <c r="R58" s="69">
        <v>1</v>
      </c>
      <c r="S58" s="73" t="str">
        <f t="shared" si="205"/>
        <v>x</v>
      </c>
      <c r="T58" s="73" t="str">
        <f t="shared" si="206"/>
        <v>x</v>
      </c>
      <c r="U58" s="73" t="str">
        <f>IF(OR(K58=0,I58=0),"x","Value?")</f>
        <v>x</v>
      </c>
      <c r="V58" s="74" t="s">
        <v>121</v>
      </c>
      <c r="W58" s="75" t="str">
        <f>IF(Q58=0,"x","Value?")</f>
        <v>x</v>
      </c>
      <c r="X58" s="75" t="str">
        <f>IF(Q58=0,"x","Value?")</f>
        <v>x</v>
      </c>
      <c r="Y58" s="75" t="str">
        <f>IF(P58=0,"x","Value?")</f>
        <v>x</v>
      </c>
      <c r="Z58" s="75" t="str">
        <f>IF(P58=0,"x","Value?")</f>
        <v>x</v>
      </c>
      <c r="AA58" s="75">
        <v>9</v>
      </c>
      <c r="AB58" s="75">
        <v>22000</v>
      </c>
      <c r="AC58" s="76"/>
      <c r="AD58" s="69"/>
      <c r="AE58" s="69"/>
      <c r="AF58" s="69"/>
      <c r="AG58" s="69"/>
      <c r="AH58" s="69"/>
      <c r="AI58" s="69"/>
      <c r="AJ58" s="69"/>
      <c r="AK58" s="69"/>
      <c r="AL58" s="69"/>
      <c r="AM58" s="69"/>
      <c r="AN58" s="69"/>
      <c r="AO58" s="69"/>
      <c r="AP58" s="69" t="s">
        <v>107</v>
      </c>
      <c r="AQ58" s="69"/>
      <c r="AR58" s="69" t="s">
        <v>108</v>
      </c>
      <c r="AS58" s="75">
        <v>7200</v>
      </c>
      <c r="AT58" s="75">
        <v>5000</v>
      </c>
      <c r="AU58" s="75">
        <v>1000000</v>
      </c>
      <c r="AV58" s="75">
        <v>0</v>
      </c>
      <c r="AW58" s="69" t="s">
        <v>109</v>
      </c>
      <c r="AX58" s="69"/>
      <c r="AY58" s="69"/>
      <c r="AZ58" s="69">
        <v>99</v>
      </c>
      <c r="BA58" s="77">
        <f t="shared" ca="1" si="201"/>
        <v>29</v>
      </c>
      <c r="BB58" s="77">
        <f t="shared" si="182"/>
        <v>1000000</v>
      </c>
      <c r="BC58" s="77">
        <f t="shared" si="183"/>
        <v>2200</v>
      </c>
      <c r="BD58" s="78">
        <f t="shared" si="184"/>
        <v>1100</v>
      </c>
      <c r="BE58" s="79"/>
      <c r="BF58" s="80"/>
      <c r="BG58" s="79"/>
      <c r="BH58" s="79"/>
      <c r="BI58" s="79"/>
      <c r="BJ58" s="79"/>
      <c r="BK58" s="79" t="s">
        <v>107</v>
      </c>
      <c r="BL58" s="79"/>
      <c r="BM58" s="79"/>
      <c r="BN58" s="79" t="s">
        <v>107</v>
      </c>
      <c r="BO58" s="81" t="str">
        <f t="shared" si="202"/>
        <v/>
      </c>
      <c r="BP58" s="81" t="str">
        <f t="shared" si="202"/>
        <v/>
      </c>
      <c r="BQ58" s="81" t="str">
        <f t="shared" si="202"/>
        <v/>
      </c>
      <c r="BR58" s="81" t="str">
        <f t="shared" si="202"/>
        <v/>
      </c>
      <c r="BS58" s="81" t="str">
        <f t="shared" si="202"/>
        <v/>
      </c>
      <c r="BT58" s="81" t="str">
        <f t="shared" si="202"/>
        <v/>
      </c>
      <c r="BU58" s="81"/>
      <c r="BV58" s="81" t="str">
        <f t="shared" si="202"/>
        <v/>
      </c>
      <c r="BW58" s="81" t="str">
        <f t="shared" si="202"/>
        <v/>
      </c>
      <c r="BX58" s="81"/>
      <c r="BY58" s="82" t="str">
        <f t="shared" si="132"/>
        <v>NA</v>
      </c>
      <c r="BZ58" s="82" t="str">
        <f t="shared" si="133"/>
        <v>NA</v>
      </c>
      <c r="CA58" s="82" t="str">
        <f t="shared" si="214"/>
        <v>NA</v>
      </c>
      <c r="CB58" s="82" t="str">
        <f t="shared" si="134"/>
        <v>NA</v>
      </c>
      <c r="CC58" s="82" t="str">
        <f t="shared" si="135"/>
        <v>NA</v>
      </c>
      <c r="CD58" s="82" t="str">
        <f t="shared" si="215"/>
        <v>NA</v>
      </c>
      <c r="CE58" s="82" t="str">
        <f t="shared" si="136"/>
        <v>NA</v>
      </c>
      <c r="CF58" s="82" t="str">
        <f t="shared" si="137"/>
        <v>NA</v>
      </c>
      <c r="CG58" s="82" t="str">
        <f t="shared" si="216"/>
        <v>NA</v>
      </c>
      <c r="CH58" s="82" t="str">
        <f t="shared" si="210"/>
        <v>NA</v>
      </c>
      <c r="CI58" s="82" t="str">
        <f t="shared" si="211"/>
        <v>NA</v>
      </c>
      <c r="CJ58" s="82" t="str">
        <f t="shared" si="217"/>
        <v>NA</v>
      </c>
      <c r="CK58" s="82" t="str">
        <f t="shared" si="140"/>
        <v>NA</v>
      </c>
      <c r="CL58" s="82" t="str">
        <f t="shared" si="141"/>
        <v>NA</v>
      </c>
      <c r="CM58" s="82" t="str">
        <f t="shared" si="218"/>
        <v>NA</v>
      </c>
      <c r="CN58" s="82" t="str">
        <f t="shared" si="142"/>
        <v>NA</v>
      </c>
      <c r="CO58" s="82" t="str">
        <f t="shared" si="143"/>
        <v>NA</v>
      </c>
      <c r="CP58" s="82" t="str">
        <f t="shared" si="219"/>
        <v>NA</v>
      </c>
      <c r="CQ58" s="82" t="str">
        <f t="shared" si="144"/>
        <v>NA</v>
      </c>
      <c r="CR58" s="82" t="str">
        <f t="shared" si="145"/>
        <v>NA</v>
      </c>
      <c r="CS58" s="82" t="str">
        <f t="shared" si="220"/>
        <v>NA</v>
      </c>
      <c r="CT58" s="82">
        <f t="shared" si="146"/>
        <v>27563.215104563096</v>
      </c>
      <c r="CU58" s="83" t="str">
        <f t="shared" si="147"/>
        <v>NA</v>
      </c>
      <c r="CV58" s="82">
        <f t="shared" si="221"/>
        <v>27563.215104563096</v>
      </c>
      <c r="CW58" s="47" t="s">
        <v>110</v>
      </c>
      <c r="CX58" s="47" t="s">
        <v>286</v>
      </c>
      <c r="CY58" s="101">
        <v>21628.9</v>
      </c>
      <c r="CZ58" s="101">
        <v>27563</v>
      </c>
      <c r="DA58" s="101">
        <v>214.55</v>
      </c>
      <c r="DB58" s="87">
        <v>10</v>
      </c>
      <c r="DC58" s="87">
        <v>10</v>
      </c>
      <c r="DD58" s="57" t="s">
        <v>902</v>
      </c>
      <c r="DE58" s="57" t="s">
        <v>334</v>
      </c>
      <c r="DF58" s="101">
        <v>214.55</v>
      </c>
      <c r="DG58" s="86"/>
      <c r="DH58" s="101">
        <v>3.25</v>
      </c>
      <c r="DI58" s="87">
        <v>10</v>
      </c>
      <c r="DJ58" s="88">
        <v>10</v>
      </c>
      <c r="DK58" s="86">
        <f t="shared" si="37"/>
        <v>217.8</v>
      </c>
      <c r="DL58" s="89" t="str">
        <f t="shared" si="53"/>
        <v>Children's Education</v>
      </c>
      <c r="DM58" s="90">
        <v>27563</v>
      </c>
      <c r="DN58" s="90">
        <f>DM58/CV58*100</f>
        <v>99.999219595528757</v>
      </c>
      <c r="DO58" s="89" t="str">
        <f t="shared" si="54"/>
        <v/>
      </c>
      <c r="DP58" s="90"/>
      <c r="DQ58" s="90"/>
      <c r="DR58" s="89" t="str">
        <f t="shared" si="55"/>
        <v/>
      </c>
      <c r="DS58" s="90"/>
      <c r="DT58" s="90"/>
      <c r="DU58" s="130"/>
      <c r="DV58" s="82"/>
      <c r="DW58" s="82"/>
      <c r="DX58" s="82"/>
      <c r="DY58" s="82"/>
      <c r="DZ58" s="82"/>
      <c r="EA58" s="82"/>
      <c r="EB58" s="96"/>
      <c r="EC58" s="95"/>
      <c r="ED58" s="95"/>
      <c r="EE58" s="96" t="s">
        <v>130</v>
      </c>
      <c r="EF58" s="96"/>
      <c r="EG58" s="96"/>
      <c r="EH58" s="96" t="s">
        <v>130</v>
      </c>
      <c r="EI58" s="96"/>
      <c r="EJ58" s="96"/>
      <c r="EK58" s="83"/>
      <c r="EL58" s="83"/>
      <c r="EM58" s="83"/>
      <c r="EN58" s="83"/>
      <c r="EO58" s="83"/>
      <c r="EP58" s="83"/>
      <c r="EQ58" s="103"/>
      <c r="ER58" s="96"/>
      <c r="ES58" s="96"/>
      <c r="ET58" s="96"/>
      <c r="EU58" s="96" t="s">
        <v>130</v>
      </c>
      <c r="EV58" s="96"/>
      <c r="EW58" s="96"/>
      <c r="EX58" s="96" t="s">
        <v>130</v>
      </c>
      <c r="EY58" s="96"/>
      <c r="EZ58" s="104"/>
      <c r="FA58" s="149"/>
    </row>
    <row r="59" spans="1:157" ht="24">
      <c r="A59" s="99" t="s">
        <v>905</v>
      </c>
      <c r="C59" s="69">
        <v>59</v>
      </c>
      <c r="D59" s="69" t="s">
        <v>105</v>
      </c>
      <c r="E59" s="70">
        <v>28839</v>
      </c>
      <c r="F59" s="71"/>
      <c r="G59" s="71"/>
      <c r="H59" s="71">
        <v>1</v>
      </c>
      <c r="I59" s="72"/>
      <c r="J59" s="69" t="s">
        <v>106</v>
      </c>
      <c r="K59" s="69"/>
      <c r="L59" s="69"/>
      <c r="M59" s="69"/>
      <c r="N59" s="69"/>
      <c r="O59" s="69"/>
      <c r="P59" s="69"/>
      <c r="Q59" s="69"/>
      <c r="R59" s="69">
        <v>1</v>
      </c>
      <c r="S59" s="73" t="str">
        <f t="shared" si="205"/>
        <v>x</v>
      </c>
      <c r="T59" s="73" t="str">
        <f t="shared" si="206"/>
        <v>x</v>
      </c>
      <c r="U59" s="73" t="str">
        <f>IF(OR(K59=0,I59=0),"x","Value?")</f>
        <v>x</v>
      </c>
      <c r="V59" s="74" t="s">
        <v>121</v>
      </c>
      <c r="W59" s="75" t="str">
        <f>IF(Q59=0,"x","Value?")</f>
        <v>x</v>
      </c>
      <c r="X59" s="75" t="str">
        <f>IF(Q59=0,"x","Value?")</f>
        <v>x</v>
      </c>
      <c r="Y59" s="75" t="str">
        <f>IF(P59=0,"x","Value?")</f>
        <v>x</v>
      </c>
      <c r="Z59" s="75" t="str">
        <f>IF(P59=0,"x","Value?")</f>
        <v>x</v>
      </c>
      <c r="AA59" s="75">
        <v>10</v>
      </c>
      <c r="AB59" s="75">
        <v>29000</v>
      </c>
      <c r="AC59" s="76"/>
      <c r="AD59" s="69"/>
      <c r="AE59" s="69"/>
      <c r="AF59" s="69"/>
      <c r="AG59" s="69"/>
      <c r="AH59" s="69"/>
      <c r="AI59" s="69"/>
      <c r="AJ59" s="69"/>
      <c r="AK59" s="69"/>
      <c r="AL59" s="69"/>
      <c r="AM59" s="69"/>
      <c r="AN59" s="69"/>
      <c r="AO59" s="69"/>
      <c r="AP59" s="69" t="s">
        <v>107</v>
      </c>
      <c r="AQ59" s="69"/>
      <c r="AR59" s="69" t="s">
        <v>108</v>
      </c>
      <c r="AS59" s="75">
        <v>10000</v>
      </c>
      <c r="AT59" s="75">
        <v>5500</v>
      </c>
      <c r="AU59" s="75">
        <v>1000000</v>
      </c>
      <c r="AV59" s="75">
        <v>0</v>
      </c>
      <c r="AW59" s="69"/>
      <c r="AX59" s="69">
        <v>1580</v>
      </c>
      <c r="AY59" s="69"/>
      <c r="AZ59" s="69">
        <v>99</v>
      </c>
      <c r="BA59" s="77">
        <f t="shared" ca="1" si="201"/>
        <v>40</v>
      </c>
      <c r="BB59" s="77">
        <f t="shared" si="182"/>
        <v>1000000</v>
      </c>
      <c r="BC59" s="77">
        <f t="shared" si="183"/>
        <v>4500</v>
      </c>
      <c r="BD59" s="78">
        <f t="shared" si="184"/>
        <v>2250</v>
      </c>
      <c r="BE59" s="79"/>
      <c r="BF59" s="80"/>
      <c r="BG59" s="79"/>
      <c r="BH59" s="79"/>
      <c r="BI59" s="79"/>
      <c r="BJ59" s="79"/>
      <c r="BK59" s="79"/>
      <c r="BL59" s="79"/>
      <c r="BM59" s="79"/>
      <c r="BN59" s="79"/>
      <c r="BO59" s="81" t="str">
        <f t="shared" si="202"/>
        <v/>
      </c>
      <c r="BP59" s="81" t="str">
        <f t="shared" si="202"/>
        <v/>
      </c>
      <c r="BQ59" s="81" t="str">
        <f t="shared" si="202"/>
        <v/>
      </c>
      <c r="BR59" s="81" t="str">
        <f t="shared" si="202"/>
        <v/>
      </c>
      <c r="BS59" s="81" t="str">
        <f t="shared" si="202"/>
        <v/>
      </c>
      <c r="BT59" s="81" t="str">
        <f t="shared" si="202"/>
        <v/>
      </c>
      <c r="BU59" s="81"/>
      <c r="BV59" s="81" t="str">
        <f t="shared" si="202"/>
        <v/>
      </c>
      <c r="BW59" s="81" t="str">
        <f t="shared" si="202"/>
        <v/>
      </c>
      <c r="BX59" s="81"/>
      <c r="BY59" s="82" t="str">
        <f t="shared" si="132"/>
        <v>NA</v>
      </c>
      <c r="BZ59" s="82" t="str">
        <f t="shared" si="133"/>
        <v>NA</v>
      </c>
      <c r="CA59" s="82" t="str">
        <f t="shared" si="214"/>
        <v>NA</v>
      </c>
      <c r="CB59" s="82" t="str">
        <f t="shared" si="134"/>
        <v>NA</v>
      </c>
      <c r="CC59" s="82" t="str">
        <f t="shared" si="135"/>
        <v>NA</v>
      </c>
      <c r="CD59" s="82" t="str">
        <f t="shared" si="215"/>
        <v>NA</v>
      </c>
      <c r="CE59" s="82" t="str">
        <f t="shared" si="136"/>
        <v>NA</v>
      </c>
      <c r="CF59" s="82" t="str">
        <f t="shared" si="137"/>
        <v>NA</v>
      </c>
      <c r="CG59" s="82" t="str">
        <f t="shared" si="216"/>
        <v>NA</v>
      </c>
      <c r="CH59" s="82" t="str">
        <f t="shared" si="210"/>
        <v>NA</v>
      </c>
      <c r="CI59" s="82" t="str">
        <f t="shared" si="211"/>
        <v>NA</v>
      </c>
      <c r="CJ59" s="82" t="str">
        <f t="shared" si="217"/>
        <v>NA</v>
      </c>
      <c r="CK59" s="82" t="str">
        <f t="shared" si="140"/>
        <v>NA</v>
      </c>
      <c r="CL59" s="82" t="str">
        <f t="shared" si="141"/>
        <v>NA</v>
      </c>
      <c r="CM59" s="82" t="str">
        <f t="shared" si="218"/>
        <v>NA</v>
      </c>
      <c r="CN59" s="82" t="str">
        <f t="shared" si="142"/>
        <v>NA</v>
      </c>
      <c r="CO59" s="82" t="str">
        <f t="shared" si="143"/>
        <v>NA</v>
      </c>
      <c r="CP59" s="82" t="str">
        <f t="shared" si="219"/>
        <v>NA</v>
      </c>
      <c r="CQ59" s="82" t="str">
        <f t="shared" si="144"/>
        <v>NA</v>
      </c>
      <c r="CR59" s="82" t="str">
        <f t="shared" si="145"/>
        <v>NA</v>
      </c>
      <c r="CS59" s="82" t="str">
        <f t="shared" si="220"/>
        <v>NA</v>
      </c>
      <c r="CT59" s="82">
        <f t="shared" si="146"/>
        <v>35523.395582195488</v>
      </c>
      <c r="CU59" s="83" t="str">
        <f t="shared" si="147"/>
        <v>NA</v>
      </c>
      <c r="CV59" s="82">
        <f t="shared" si="221"/>
        <v>35523.395582195488</v>
      </c>
      <c r="CW59" s="47" t="s">
        <v>906</v>
      </c>
      <c r="CX59" s="47" t="s">
        <v>907</v>
      </c>
      <c r="CY59" s="101">
        <v>118411.3</v>
      </c>
      <c r="CZ59" s="101">
        <v>35523.395582195488</v>
      </c>
      <c r="DA59" s="101">
        <v>1520.4</v>
      </c>
      <c r="DB59" s="87">
        <v>8</v>
      </c>
      <c r="DC59" s="87">
        <v>10</v>
      </c>
      <c r="DD59" s="57" t="s">
        <v>902</v>
      </c>
      <c r="DE59" s="57" t="s">
        <v>334</v>
      </c>
      <c r="DF59" s="101">
        <v>1520.4</v>
      </c>
      <c r="DG59" s="86"/>
      <c r="DH59" s="101">
        <v>45.45</v>
      </c>
      <c r="DI59" s="87">
        <v>8</v>
      </c>
      <c r="DJ59" s="88">
        <v>8</v>
      </c>
      <c r="DK59" s="86">
        <f t="shared" si="37"/>
        <v>1565.8500000000001</v>
      </c>
      <c r="DL59" s="89" t="str">
        <f t="shared" si="53"/>
        <v>Children's Education</v>
      </c>
      <c r="DM59" s="90">
        <v>35523.395582195488</v>
      </c>
      <c r="DN59" s="90">
        <f>DM59/CV59*100</f>
        <v>100</v>
      </c>
      <c r="DO59" s="89" t="str">
        <f t="shared" si="54"/>
        <v/>
      </c>
      <c r="DP59" s="90"/>
      <c r="DQ59" s="90"/>
      <c r="DR59" s="89" t="str">
        <f t="shared" si="55"/>
        <v/>
      </c>
      <c r="DS59" s="90"/>
      <c r="DT59" s="90"/>
      <c r="DU59" s="110"/>
      <c r="DV59" s="83"/>
      <c r="DW59" s="83"/>
      <c r="DX59" s="83"/>
      <c r="DY59" s="83"/>
      <c r="DZ59" s="83"/>
      <c r="EA59" s="83"/>
      <c r="EB59" s="96"/>
      <c r="EC59" s="95"/>
      <c r="ED59" s="95"/>
      <c r="EE59" s="96" t="s">
        <v>130</v>
      </c>
      <c r="EF59" s="96"/>
      <c r="EG59" s="96"/>
      <c r="EH59" s="96" t="s">
        <v>130</v>
      </c>
      <c r="EI59" s="96"/>
      <c r="EJ59" s="96"/>
      <c r="EK59" s="83"/>
      <c r="EL59" s="83"/>
      <c r="EM59" s="83"/>
      <c r="EN59" s="83"/>
      <c r="EO59" s="83"/>
      <c r="EP59" s="83"/>
      <c r="EQ59" s="103"/>
      <c r="ER59" s="96"/>
      <c r="ES59" s="96"/>
      <c r="ET59" s="96"/>
      <c r="EU59" s="96" t="s">
        <v>130</v>
      </c>
      <c r="EV59" s="96"/>
      <c r="EW59" s="96"/>
      <c r="EX59" s="96" t="s">
        <v>130</v>
      </c>
      <c r="EY59" s="96"/>
      <c r="EZ59" s="104"/>
      <c r="FA59" s="149"/>
    </row>
    <row r="60" spans="1:157" ht="21" customHeight="1">
      <c r="A60" s="99" t="s">
        <v>562</v>
      </c>
      <c r="C60" s="69">
        <v>60</v>
      </c>
      <c r="D60" s="69" t="s">
        <v>105</v>
      </c>
      <c r="E60" s="70">
        <v>36110</v>
      </c>
      <c r="F60" s="71"/>
      <c r="G60" s="71"/>
      <c r="H60" s="71"/>
      <c r="I60" s="72">
        <v>1</v>
      </c>
      <c r="J60" s="69" t="s">
        <v>106</v>
      </c>
      <c r="K60" s="69">
        <v>2</v>
      </c>
      <c r="L60" s="69"/>
      <c r="M60" s="69"/>
      <c r="N60" s="69"/>
      <c r="O60" s="69">
        <v>1</v>
      </c>
      <c r="P60" s="69"/>
      <c r="Q60" s="69"/>
      <c r="R60" s="69"/>
      <c r="S60" s="73" t="str">
        <f t="shared" si="205"/>
        <v>x</v>
      </c>
      <c r="T60" s="73" t="str">
        <f t="shared" si="206"/>
        <v>x</v>
      </c>
      <c r="U60" s="73">
        <v>200</v>
      </c>
      <c r="V60" s="74">
        <v>15</v>
      </c>
      <c r="W60" s="75" t="str">
        <f t="shared" ref="W60:W61" si="222">IF(Q60=0,"x","Value?")</f>
        <v>x</v>
      </c>
      <c r="X60" s="75" t="str">
        <f t="shared" ref="X60:X61" si="223">IF(Q60=0,"x","Value?")</f>
        <v>x</v>
      </c>
      <c r="Y60" s="75" t="str">
        <f t="shared" si="165"/>
        <v>x</v>
      </c>
      <c r="Z60" s="75" t="str">
        <f t="shared" si="166"/>
        <v>x</v>
      </c>
      <c r="AA60" s="75" t="str">
        <f t="shared" ref="AA60:AA66" si="224">IF(R60=0,"x","Value?")</f>
        <v>x</v>
      </c>
      <c r="AB60" s="75" t="str">
        <f t="shared" ref="AB60:AB66" si="225">IF(R60=0,"x","Value?")</f>
        <v>x</v>
      </c>
      <c r="AC60" s="76"/>
      <c r="AD60" s="69"/>
      <c r="AE60" s="69"/>
      <c r="AF60" s="69"/>
      <c r="AG60" s="69">
        <v>55000</v>
      </c>
      <c r="AH60" s="69"/>
      <c r="AI60" s="69"/>
      <c r="AJ60" s="69"/>
      <c r="AK60" s="69"/>
      <c r="AL60" s="69"/>
      <c r="AM60" s="69"/>
      <c r="AN60" s="69"/>
      <c r="AO60" s="69"/>
      <c r="AP60" s="69" t="s">
        <v>107</v>
      </c>
      <c r="AQ60" s="69"/>
      <c r="AR60" s="81" t="s">
        <v>122</v>
      </c>
      <c r="AS60" s="75">
        <v>1600</v>
      </c>
      <c r="AT60" s="75">
        <v>700</v>
      </c>
      <c r="AU60" s="75">
        <v>1000000</v>
      </c>
      <c r="AV60" s="75">
        <v>0</v>
      </c>
      <c r="AW60" s="69" t="s">
        <v>109</v>
      </c>
      <c r="AX60" s="69"/>
      <c r="AY60" s="69">
        <v>35</v>
      </c>
      <c r="AZ60" s="69"/>
      <c r="BA60" s="77">
        <f t="shared" ca="1" si="201"/>
        <v>20</v>
      </c>
      <c r="BB60" s="77">
        <f t="shared" si="182"/>
        <v>1000000</v>
      </c>
      <c r="BC60" s="77">
        <f t="shared" si="183"/>
        <v>900</v>
      </c>
      <c r="BD60" s="78">
        <f t="shared" si="184"/>
        <v>225</v>
      </c>
      <c r="BE60" s="79" t="s">
        <v>107</v>
      </c>
      <c r="BF60" s="80" t="s">
        <v>107</v>
      </c>
      <c r="BG60" s="79" t="s">
        <v>107</v>
      </c>
      <c r="BH60" s="79"/>
      <c r="BI60" s="79"/>
      <c r="BJ60" s="79"/>
      <c r="BK60" s="79"/>
      <c r="BL60" s="79"/>
      <c r="BM60" s="79"/>
      <c r="BN60" s="79"/>
      <c r="BO60" s="81" t="s">
        <v>107</v>
      </c>
      <c r="BP60" s="81"/>
      <c r="BQ60" s="81"/>
      <c r="BR60" s="81" t="str">
        <f t="shared" si="202"/>
        <v/>
      </c>
      <c r="BS60" s="81" t="str">
        <f t="shared" si="202"/>
        <v/>
      </c>
      <c r="BT60" s="81" t="str">
        <f t="shared" si="202"/>
        <v/>
      </c>
      <c r="BU60" s="81" t="str">
        <f t="shared" si="202"/>
        <v/>
      </c>
      <c r="BV60" s="81" t="str">
        <f t="shared" si="202"/>
        <v/>
      </c>
      <c r="BW60" s="81" t="str">
        <f t="shared" si="202"/>
        <v/>
      </c>
      <c r="BX60" s="81" t="str">
        <f t="shared" si="202"/>
        <v/>
      </c>
      <c r="BY60" s="82">
        <f t="shared" si="132"/>
        <v>52354.117442695104</v>
      </c>
      <c r="BZ60" s="82" t="str">
        <f t="shared" si="133"/>
        <v>NA</v>
      </c>
      <c r="CA60" s="82">
        <f t="shared" si="214"/>
        <v>52354.117442695104</v>
      </c>
      <c r="CB60" s="82" t="str">
        <f t="shared" si="134"/>
        <v>NA</v>
      </c>
      <c r="CC60" s="82" t="str">
        <f t="shared" si="135"/>
        <v>NA</v>
      </c>
      <c r="CD60" s="82" t="str">
        <f t="shared" si="215"/>
        <v>NA</v>
      </c>
      <c r="CE60" s="82" t="str">
        <f t="shared" si="136"/>
        <v>NA</v>
      </c>
      <c r="CF60" s="82" t="str">
        <f t="shared" si="137"/>
        <v>NA</v>
      </c>
      <c r="CG60" s="82" t="str">
        <f t="shared" si="216"/>
        <v>NA</v>
      </c>
      <c r="CH60" s="82" t="str">
        <f t="shared" si="210"/>
        <v>NA</v>
      </c>
      <c r="CI60" s="82" t="str">
        <f t="shared" si="211"/>
        <v>NA</v>
      </c>
      <c r="CJ60" s="82" t="str">
        <f t="shared" si="217"/>
        <v>NA</v>
      </c>
      <c r="CK60" s="82">
        <f t="shared" si="140"/>
        <v>143959.36662874627</v>
      </c>
      <c r="CL60" s="82">
        <f t="shared" si="141"/>
        <v>55000</v>
      </c>
      <c r="CM60" s="82">
        <f t="shared" si="218"/>
        <v>88959.366628746269</v>
      </c>
      <c r="CN60" s="82" t="str">
        <f t="shared" si="142"/>
        <v>NA</v>
      </c>
      <c r="CO60" s="82" t="str">
        <f t="shared" si="143"/>
        <v>NA</v>
      </c>
      <c r="CP60" s="82" t="str">
        <f t="shared" si="219"/>
        <v>NA</v>
      </c>
      <c r="CQ60" s="82" t="str">
        <f t="shared" si="144"/>
        <v>NA</v>
      </c>
      <c r="CR60" s="82" t="str">
        <f t="shared" si="145"/>
        <v>NA</v>
      </c>
      <c r="CS60" s="82" t="str">
        <f t="shared" si="220"/>
        <v>NA</v>
      </c>
      <c r="CT60" s="82" t="str">
        <f t="shared" si="146"/>
        <v>NA</v>
      </c>
      <c r="CU60" s="83" t="str">
        <f t="shared" si="147"/>
        <v>NA</v>
      </c>
      <c r="CV60" s="84" t="str">
        <f t="shared" si="221"/>
        <v>NA</v>
      </c>
      <c r="CW60" s="57" t="s">
        <v>123</v>
      </c>
      <c r="CX60" s="100" t="s">
        <v>331</v>
      </c>
      <c r="CY60" s="101">
        <v>88959.35</v>
      </c>
      <c r="CZ60" s="86"/>
      <c r="DA60" s="101">
        <v>3.2</v>
      </c>
      <c r="DB60" s="87">
        <v>20</v>
      </c>
      <c r="DC60" s="87">
        <v>20</v>
      </c>
      <c r="DD60" s="57" t="s">
        <v>908</v>
      </c>
      <c r="DE60" s="57" t="s">
        <v>884</v>
      </c>
      <c r="DF60" s="101">
        <v>88959.35</v>
      </c>
      <c r="DG60" s="86"/>
      <c r="DH60" s="101">
        <v>5.95</v>
      </c>
      <c r="DI60" s="87">
        <v>20</v>
      </c>
      <c r="DJ60" s="88">
        <v>20</v>
      </c>
      <c r="DK60" s="86">
        <f t="shared" si="37"/>
        <v>9.15</v>
      </c>
      <c r="DL60" s="89" t="str">
        <f t="shared" si="53"/>
        <v>Cancer</v>
      </c>
      <c r="DM60" s="90">
        <v>88959.35</v>
      </c>
      <c r="DN60" s="90">
        <f>DM60/CM60*100</f>
        <v>99.999981307481278</v>
      </c>
      <c r="DO60" s="89" t="str">
        <f t="shared" si="54"/>
        <v>Death</v>
      </c>
      <c r="DP60" s="90">
        <v>88959.35</v>
      </c>
      <c r="DQ60" s="90">
        <f>DP60/CA60*100</f>
        <v>169.91853620180237</v>
      </c>
      <c r="DR60" s="89" t="str">
        <f t="shared" si="55"/>
        <v/>
      </c>
      <c r="DS60" s="90"/>
      <c r="DT60" s="90"/>
      <c r="DU60" s="113"/>
      <c r="DV60" s="114"/>
      <c r="DW60" s="112"/>
      <c r="DX60" s="112"/>
      <c r="DY60" s="112"/>
      <c r="DZ60" s="82"/>
      <c r="EA60" s="82"/>
      <c r="EB60" s="96"/>
      <c r="EC60" s="95"/>
      <c r="ED60" s="95"/>
      <c r="EE60" s="96"/>
      <c r="EF60" s="95"/>
      <c r="EG60" s="95"/>
      <c r="EH60" s="96"/>
      <c r="EI60" s="96"/>
      <c r="EJ60" s="96"/>
      <c r="EK60" s="96"/>
      <c r="EL60" s="82"/>
      <c r="EM60" s="106"/>
      <c r="EN60" s="106"/>
      <c r="EO60" s="106"/>
      <c r="EP60" s="82"/>
      <c r="EQ60" s="84"/>
      <c r="ER60" s="96"/>
      <c r="ES60" s="96"/>
      <c r="ET60" s="96"/>
      <c r="EU60" s="96"/>
      <c r="EV60" s="96"/>
      <c r="EW60" s="96"/>
      <c r="EX60" s="96" t="s">
        <v>130</v>
      </c>
      <c r="EY60" s="96"/>
      <c r="EZ60" s="104"/>
    </row>
    <row r="61" spans="1:157" ht="24">
      <c r="A61" s="99" t="s">
        <v>562</v>
      </c>
      <c r="C61" s="69">
        <v>61</v>
      </c>
      <c r="D61" s="69" t="s">
        <v>105</v>
      </c>
      <c r="E61" s="70">
        <v>29769</v>
      </c>
      <c r="F61" s="71"/>
      <c r="G61" s="71"/>
      <c r="H61" s="71"/>
      <c r="I61" s="72">
        <v>1</v>
      </c>
      <c r="J61" s="69" t="s">
        <v>106</v>
      </c>
      <c r="K61" s="69">
        <v>1</v>
      </c>
      <c r="L61" s="69">
        <v>2</v>
      </c>
      <c r="M61" s="69"/>
      <c r="N61" s="69"/>
      <c r="O61" s="69"/>
      <c r="P61" s="69"/>
      <c r="Q61" s="69"/>
      <c r="R61" s="69"/>
      <c r="S61" s="73" t="str">
        <f t="shared" si="205"/>
        <v>x</v>
      </c>
      <c r="T61" s="73" t="str">
        <f t="shared" si="206"/>
        <v>x</v>
      </c>
      <c r="U61" s="73">
        <v>1000</v>
      </c>
      <c r="V61" s="74">
        <v>15</v>
      </c>
      <c r="W61" s="75" t="str">
        <f t="shared" si="222"/>
        <v>x</v>
      </c>
      <c r="X61" s="75" t="str">
        <f t="shared" si="223"/>
        <v>x</v>
      </c>
      <c r="Y61" s="75" t="str">
        <f t="shared" si="165"/>
        <v>x</v>
      </c>
      <c r="Z61" s="75" t="str">
        <f t="shared" si="166"/>
        <v>x</v>
      </c>
      <c r="AA61" s="75" t="str">
        <f t="shared" si="224"/>
        <v>x</v>
      </c>
      <c r="AB61" s="75" t="str">
        <f t="shared" si="225"/>
        <v>x</v>
      </c>
      <c r="AC61" s="76"/>
      <c r="AD61" s="69"/>
      <c r="AE61" s="69"/>
      <c r="AF61" s="69"/>
      <c r="AG61" s="69"/>
      <c r="AH61" s="69"/>
      <c r="AI61" s="69"/>
      <c r="AJ61" s="69"/>
      <c r="AK61" s="69"/>
      <c r="AL61" s="69"/>
      <c r="AM61" s="69"/>
      <c r="AN61" s="69"/>
      <c r="AO61" s="69"/>
      <c r="AP61" s="69" t="s">
        <v>107</v>
      </c>
      <c r="AQ61" s="69"/>
      <c r="AR61" s="81" t="s">
        <v>108</v>
      </c>
      <c r="AS61" s="75">
        <v>6000</v>
      </c>
      <c r="AT61" s="75">
        <v>2000</v>
      </c>
      <c r="AU61" s="75">
        <v>1000000</v>
      </c>
      <c r="AV61" s="75">
        <v>0</v>
      </c>
      <c r="AW61" s="69"/>
      <c r="AX61" s="69">
        <v>200</v>
      </c>
      <c r="AY61" s="69">
        <v>15</v>
      </c>
      <c r="AZ61" s="69"/>
      <c r="BA61" s="77">
        <f t="shared" ca="1" si="201"/>
        <v>37</v>
      </c>
      <c r="BB61" s="77">
        <f t="shared" si="182"/>
        <v>1000000</v>
      </c>
      <c r="BC61" s="77">
        <f t="shared" si="183"/>
        <v>4000</v>
      </c>
      <c r="BD61" s="78">
        <f t="shared" si="184"/>
        <v>2000</v>
      </c>
      <c r="BE61" s="79" t="s">
        <v>107</v>
      </c>
      <c r="BF61" s="80" t="s">
        <v>107</v>
      </c>
      <c r="BG61" s="79" t="s">
        <v>107</v>
      </c>
      <c r="BH61" s="79" t="s">
        <v>107</v>
      </c>
      <c r="BI61" s="79"/>
      <c r="BJ61" s="79"/>
      <c r="BK61" s="79"/>
      <c r="BL61" s="79"/>
      <c r="BM61" s="79"/>
      <c r="BN61" s="79"/>
      <c r="BO61" s="81"/>
      <c r="BP61" s="81"/>
      <c r="BQ61" s="81"/>
      <c r="BR61" s="81"/>
      <c r="BS61" s="81" t="str">
        <f t="shared" si="202"/>
        <v/>
      </c>
      <c r="BT61" s="81" t="str">
        <f t="shared" si="202"/>
        <v/>
      </c>
      <c r="BU61" s="81" t="str">
        <f t="shared" si="202"/>
        <v/>
      </c>
      <c r="BV61" s="81" t="str">
        <f t="shared" si="202"/>
        <v/>
      </c>
      <c r="BW61" s="81" t="str">
        <f t="shared" si="202"/>
        <v/>
      </c>
      <c r="BX61" s="81" t="str">
        <f t="shared" si="202"/>
        <v/>
      </c>
      <c r="BY61" s="82">
        <f t="shared" si="132"/>
        <v>221770.58721347552</v>
      </c>
      <c r="BZ61" s="82" t="str">
        <f t="shared" si="133"/>
        <v>NA</v>
      </c>
      <c r="CA61" s="82">
        <f t="shared" si="214"/>
        <v>221770.58721347552</v>
      </c>
      <c r="CB61" s="82">
        <f t="shared" ca="1" si="134"/>
        <v>896826.01799588325</v>
      </c>
      <c r="CC61" s="82" t="str">
        <f t="shared" si="135"/>
        <v>NA</v>
      </c>
      <c r="CD61" s="82">
        <f t="shared" ca="1" si="215"/>
        <v>896826.01799588325</v>
      </c>
      <c r="CE61" s="82" t="str">
        <f t="shared" si="136"/>
        <v>NA</v>
      </c>
      <c r="CF61" s="82" t="str">
        <f t="shared" si="137"/>
        <v>NA</v>
      </c>
      <c r="CG61" s="82" t="str">
        <f t="shared" si="216"/>
        <v>NA</v>
      </c>
      <c r="CH61" s="82" t="str">
        <f t="shared" si="210"/>
        <v>NA</v>
      </c>
      <c r="CI61" s="82" t="str">
        <f t="shared" si="211"/>
        <v>NA</v>
      </c>
      <c r="CJ61" s="82" t="str">
        <f t="shared" si="217"/>
        <v>NA</v>
      </c>
      <c r="CK61" s="82" t="str">
        <f t="shared" si="140"/>
        <v>NA</v>
      </c>
      <c r="CL61" s="82" t="str">
        <f t="shared" si="141"/>
        <v>NA</v>
      </c>
      <c r="CM61" s="82" t="str">
        <f t="shared" si="218"/>
        <v>NA</v>
      </c>
      <c r="CN61" s="82" t="str">
        <f t="shared" si="142"/>
        <v>NA</v>
      </c>
      <c r="CO61" s="82" t="str">
        <f t="shared" si="143"/>
        <v>NA</v>
      </c>
      <c r="CP61" s="82" t="str">
        <f t="shared" si="219"/>
        <v>NA</v>
      </c>
      <c r="CQ61" s="82" t="str">
        <f t="shared" si="144"/>
        <v>NA</v>
      </c>
      <c r="CR61" s="82" t="str">
        <f t="shared" si="145"/>
        <v>NA</v>
      </c>
      <c r="CS61" s="82" t="str">
        <f t="shared" si="220"/>
        <v>NA</v>
      </c>
      <c r="CT61" s="82" t="str">
        <f t="shared" si="146"/>
        <v>NA</v>
      </c>
      <c r="CU61" s="83" t="str">
        <f t="shared" si="147"/>
        <v>NA</v>
      </c>
      <c r="CV61" s="84" t="str">
        <f t="shared" si="221"/>
        <v>NA</v>
      </c>
      <c r="CW61" s="57" t="s">
        <v>115</v>
      </c>
      <c r="CX61" s="43" t="s">
        <v>333</v>
      </c>
      <c r="CY61" s="86">
        <v>80500</v>
      </c>
      <c r="CZ61" s="86"/>
      <c r="DA61" s="86">
        <v>10</v>
      </c>
      <c r="DB61" s="87">
        <v>15</v>
      </c>
      <c r="DC61" s="87">
        <v>15</v>
      </c>
      <c r="DD61" s="57" t="s">
        <v>144</v>
      </c>
      <c r="DE61" s="57" t="s">
        <v>560</v>
      </c>
      <c r="DF61" s="86">
        <v>499999</v>
      </c>
      <c r="DG61" s="86"/>
      <c r="DH61" s="86">
        <v>190</v>
      </c>
      <c r="DI61" s="87">
        <v>15</v>
      </c>
      <c r="DJ61" s="88">
        <v>15</v>
      </c>
      <c r="DK61" s="86">
        <f t="shared" si="37"/>
        <v>200</v>
      </c>
      <c r="DL61" s="89" t="str">
        <f t="shared" si="53"/>
        <v>Death</v>
      </c>
      <c r="DM61" s="90">
        <f>CY61+DF61</f>
        <v>580499</v>
      </c>
      <c r="DN61" s="90">
        <f>DM61/CA61*100</f>
        <v>261.756532863041</v>
      </c>
      <c r="DO61" s="89" t="str">
        <f t="shared" si="54"/>
        <v>TPD</v>
      </c>
      <c r="DP61" s="90">
        <f>CY61+DF61</f>
        <v>580499</v>
      </c>
      <c r="DQ61" s="90">
        <f ca="1">DP61/CD61*100</f>
        <v>64.728162246812147</v>
      </c>
      <c r="DR61" s="89" t="str">
        <f t="shared" si="55"/>
        <v/>
      </c>
      <c r="DS61" s="90"/>
      <c r="DT61" s="90"/>
      <c r="DU61" s="57" t="s">
        <v>119</v>
      </c>
      <c r="DV61" s="47" t="s">
        <v>332</v>
      </c>
      <c r="DW61" s="86">
        <v>400000</v>
      </c>
      <c r="DX61" s="86"/>
      <c r="DY61" s="86">
        <v>24.5</v>
      </c>
      <c r="DZ61" s="87">
        <v>5</v>
      </c>
      <c r="EA61" s="88">
        <v>5</v>
      </c>
      <c r="EB61" s="96" t="s">
        <v>25</v>
      </c>
      <c r="EC61" s="95">
        <v>400000</v>
      </c>
      <c r="ED61" s="95">
        <f>EC61/CA61*100</f>
        <v>180.3665693570814</v>
      </c>
      <c r="EE61" s="96" t="s">
        <v>26</v>
      </c>
      <c r="EF61" s="95">
        <v>400000</v>
      </c>
      <c r="EG61" s="95">
        <f ca="1">EF61/CD61*100</f>
        <v>44.601739018886953</v>
      </c>
      <c r="EH61" s="96" t="s">
        <v>130</v>
      </c>
      <c r="EI61" s="96"/>
      <c r="EJ61" s="96"/>
      <c r="EK61" s="104"/>
      <c r="EL61" s="134"/>
      <c r="EM61" s="134"/>
      <c r="EN61" s="134"/>
      <c r="EO61" s="134"/>
      <c r="EP61" s="134"/>
      <c r="EQ61" s="134"/>
      <c r="ER61" s="96"/>
      <c r="ES61" s="96"/>
      <c r="ET61" s="96"/>
      <c r="EU61" s="96"/>
      <c r="EV61" s="96"/>
      <c r="EW61" s="96"/>
      <c r="EX61" s="96" t="s">
        <v>130</v>
      </c>
      <c r="EY61" s="96"/>
      <c r="EZ61" s="104"/>
    </row>
    <row r="62" spans="1:157" ht="12">
      <c r="A62" s="99" t="s">
        <v>562</v>
      </c>
      <c r="C62" s="69">
        <v>62</v>
      </c>
      <c r="D62" s="69" t="s">
        <v>117</v>
      </c>
      <c r="E62" s="190">
        <v>32155</v>
      </c>
      <c r="F62" s="71"/>
      <c r="G62" s="71">
        <v>1</v>
      </c>
      <c r="H62" s="71">
        <v>1</v>
      </c>
      <c r="I62" s="72"/>
      <c r="J62" s="69" t="s">
        <v>106</v>
      </c>
      <c r="K62" s="69"/>
      <c r="L62" s="69"/>
      <c r="M62" s="69"/>
      <c r="N62" s="69"/>
      <c r="O62" s="69">
        <v>1</v>
      </c>
      <c r="P62" s="69"/>
      <c r="Q62" s="69">
        <v>2</v>
      </c>
      <c r="R62" s="69"/>
      <c r="S62" s="73">
        <v>200</v>
      </c>
      <c r="T62" s="73">
        <v>400</v>
      </c>
      <c r="U62" s="73" t="str">
        <f t="shared" ref="U62:U65" si="226">IF(OR(K62=0,I62=0),"x","Value?")</f>
        <v>x</v>
      </c>
      <c r="V62" s="74">
        <v>15</v>
      </c>
      <c r="W62" s="75">
        <v>50000</v>
      </c>
      <c r="X62" s="75">
        <v>10</v>
      </c>
      <c r="Y62" s="75">
        <v>65</v>
      </c>
      <c r="Z62" s="75">
        <v>400</v>
      </c>
      <c r="AA62" s="75" t="str">
        <f t="shared" si="224"/>
        <v>x</v>
      </c>
      <c r="AB62" s="75" t="str">
        <f t="shared" si="225"/>
        <v>x</v>
      </c>
      <c r="AC62" s="76">
        <v>100000</v>
      </c>
      <c r="AD62" s="69"/>
      <c r="AE62" s="69"/>
      <c r="AF62" s="69"/>
      <c r="AG62" s="69"/>
      <c r="AH62" s="69"/>
      <c r="AI62" s="69">
        <v>30000</v>
      </c>
      <c r="AJ62" s="69"/>
      <c r="AK62" s="69"/>
      <c r="AL62" s="69"/>
      <c r="AM62" s="69"/>
      <c r="AN62" s="69"/>
      <c r="AO62" s="69"/>
      <c r="AP62" s="69" t="s">
        <v>107</v>
      </c>
      <c r="AQ62" s="69"/>
      <c r="AR62" s="69" t="s">
        <v>108</v>
      </c>
      <c r="AS62" s="75">
        <v>6000</v>
      </c>
      <c r="AT62" s="75">
        <v>2000</v>
      </c>
      <c r="AU62" s="75">
        <v>1000000</v>
      </c>
      <c r="AV62" s="75">
        <v>0</v>
      </c>
      <c r="AW62" s="69"/>
      <c r="AX62" s="69">
        <v>500</v>
      </c>
      <c r="AY62" s="69">
        <v>14</v>
      </c>
      <c r="AZ62" s="69">
        <v>30</v>
      </c>
      <c r="BA62" s="77">
        <f t="shared" ca="1" si="201"/>
        <v>31</v>
      </c>
      <c r="BB62" s="77">
        <f t="shared" si="182"/>
        <v>1000000</v>
      </c>
      <c r="BC62" s="77">
        <f t="shared" si="183"/>
        <v>4000</v>
      </c>
      <c r="BD62" s="78">
        <f t="shared" si="184"/>
        <v>2000</v>
      </c>
      <c r="BE62" s="79" t="s">
        <v>107</v>
      </c>
      <c r="BF62" s="80" t="s">
        <v>107</v>
      </c>
      <c r="BG62" s="79" t="s">
        <v>107</v>
      </c>
      <c r="BH62" s="79" t="s">
        <v>107</v>
      </c>
      <c r="BI62" s="79"/>
      <c r="BJ62" s="79"/>
      <c r="BK62" s="79" t="s">
        <v>107</v>
      </c>
      <c r="BL62" s="79"/>
      <c r="BM62" s="79"/>
      <c r="BN62" s="79" t="s">
        <v>107</v>
      </c>
      <c r="BO62" s="81"/>
      <c r="BP62" s="81"/>
      <c r="BQ62" s="81"/>
      <c r="BR62" s="81"/>
      <c r="BS62" s="81" t="str">
        <f t="shared" si="202"/>
        <v/>
      </c>
      <c r="BT62" s="81" t="str">
        <f t="shared" si="202"/>
        <v/>
      </c>
      <c r="BU62" s="81"/>
      <c r="BV62" s="81" t="str">
        <f t="shared" si="202"/>
        <v/>
      </c>
      <c r="BW62" s="81" t="str">
        <f t="shared" si="202"/>
        <v/>
      </c>
      <c r="BX62" s="81"/>
      <c r="BY62" s="82" t="str">
        <f t="shared" si="132"/>
        <v>NA</v>
      </c>
      <c r="BZ62" s="82">
        <f t="shared" si="133"/>
        <v>100000</v>
      </c>
      <c r="CA62" s="82" t="str">
        <f t="shared" si="214"/>
        <v>NA</v>
      </c>
      <c r="CB62" s="82" t="str">
        <f t="shared" si="134"/>
        <v>NA</v>
      </c>
      <c r="CC62" s="82" t="str">
        <f t="shared" si="135"/>
        <v>NA</v>
      </c>
      <c r="CD62" s="82" t="str">
        <f t="shared" si="215"/>
        <v>NA</v>
      </c>
      <c r="CE62" s="82" t="str">
        <f t="shared" si="136"/>
        <v>NA</v>
      </c>
      <c r="CF62" s="82" t="str">
        <f t="shared" si="137"/>
        <v>NA</v>
      </c>
      <c r="CG62" s="82" t="str">
        <f t="shared" si="216"/>
        <v>NA</v>
      </c>
      <c r="CH62" s="82" t="str">
        <f t="shared" si="210"/>
        <v>NA</v>
      </c>
      <c r="CI62" s="82" t="str">
        <f t="shared" si="211"/>
        <v>NA</v>
      </c>
      <c r="CJ62" s="82" t="str">
        <f t="shared" si="217"/>
        <v>NA</v>
      </c>
      <c r="CK62" s="82">
        <f t="shared" si="140"/>
        <v>225598.19036784652</v>
      </c>
      <c r="CL62" s="82" t="str">
        <f t="shared" si="141"/>
        <v>NA</v>
      </c>
      <c r="CM62" s="82">
        <f t="shared" si="218"/>
        <v>225598.19036784652</v>
      </c>
      <c r="CN62" s="82">
        <f t="shared" si="142"/>
        <v>62643.670692188854</v>
      </c>
      <c r="CO62" s="82">
        <f t="shared" si="143"/>
        <v>30000</v>
      </c>
      <c r="CP62" s="82">
        <f t="shared" si="219"/>
        <v>32643.670692188854</v>
      </c>
      <c r="CQ62" s="82" t="str">
        <f t="shared" si="144"/>
        <v>NA</v>
      </c>
      <c r="CR62" s="82" t="str">
        <f t="shared" si="145"/>
        <v>NA</v>
      </c>
      <c r="CS62" s="82" t="str">
        <f t="shared" si="220"/>
        <v>NA</v>
      </c>
      <c r="CT62" s="82" t="str">
        <f t="shared" si="146"/>
        <v>NA</v>
      </c>
      <c r="CU62" s="83" t="str">
        <f t="shared" si="147"/>
        <v>NA</v>
      </c>
      <c r="CV62" s="84" t="str">
        <f t="shared" si="221"/>
        <v>NA</v>
      </c>
      <c r="CW62" s="57" t="s">
        <v>909</v>
      </c>
      <c r="CX62" s="100" t="s">
        <v>560</v>
      </c>
      <c r="CY62" s="101">
        <v>225598.2</v>
      </c>
      <c r="CZ62" s="86"/>
      <c r="DA62" s="101">
        <v>32.700000000000003</v>
      </c>
      <c r="DB62" s="87">
        <v>10</v>
      </c>
      <c r="DC62" s="87">
        <v>10</v>
      </c>
      <c r="DD62" s="57" t="s">
        <v>110</v>
      </c>
      <c r="DE62" s="57" t="s">
        <v>286</v>
      </c>
      <c r="DF62" s="86">
        <v>25615.5</v>
      </c>
      <c r="DG62" s="86">
        <v>32644</v>
      </c>
      <c r="DH62" s="86">
        <v>254.1</v>
      </c>
      <c r="DI62" s="87">
        <v>10</v>
      </c>
      <c r="DJ62" s="88">
        <v>10</v>
      </c>
      <c r="DK62" s="86">
        <f t="shared" si="37"/>
        <v>286.8</v>
      </c>
      <c r="DL62" s="89" t="str">
        <f t="shared" si="53"/>
        <v>Cancer</v>
      </c>
      <c r="DM62" s="90">
        <v>225598.2</v>
      </c>
      <c r="DN62" s="90">
        <f>DM62/CM62*100</f>
        <v>100.00000426960582</v>
      </c>
      <c r="DO62" s="89" t="str">
        <f t="shared" si="54"/>
        <v>General Savings</v>
      </c>
      <c r="DP62" s="90">
        <v>32644</v>
      </c>
      <c r="DQ62" s="90">
        <f>DP62/CP62*100</f>
        <v>100.00100879528608</v>
      </c>
      <c r="DR62" s="89" t="str">
        <f t="shared" si="55"/>
        <v/>
      </c>
      <c r="DS62" s="90"/>
      <c r="DT62" s="90"/>
      <c r="DU62" s="43" t="s">
        <v>137</v>
      </c>
      <c r="DV62" s="47" t="s">
        <v>330</v>
      </c>
      <c r="DW62" s="86">
        <v>64456.65</v>
      </c>
      <c r="DX62" s="86"/>
      <c r="DY62" s="86">
        <v>344.2</v>
      </c>
      <c r="DZ62" s="87">
        <v>10</v>
      </c>
      <c r="EA62" s="87" t="s">
        <v>140</v>
      </c>
      <c r="EB62" s="96"/>
      <c r="EC62" s="95"/>
      <c r="ED62" s="95"/>
      <c r="EE62" s="96"/>
      <c r="EF62" s="96"/>
      <c r="EG62" s="96"/>
      <c r="EH62" s="96" t="s">
        <v>130</v>
      </c>
      <c r="EI62" s="96"/>
      <c r="EJ62" s="96"/>
      <c r="EK62" s="111"/>
      <c r="EL62" s="83"/>
      <c r="EM62" s="108"/>
      <c r="EN62" s="108"/>
      <c r="EO62" s="108"/>
      <c r="EP62" s="83" t="s">
        <v>130</v>
      </c>
      <c r="EQ62" s="103" t="s">
        <v>130</v>
      </c>
      <c r="ER62" s="96"/>
      <c r="ES62" s="96"/>
      <c r="ET62" s="96"/>
      <c r="EU62" s="96"/>
      <c r="EV62" s="96"/>
      <c r="EW62" s="96"/>
      <c r="EX62" s="96" t="s">
        <v>130</v>
      </c>
      <c r="EY62" s="96"/>
      <c r="EZ62" s="104"/>
    </row>
    <row r="63" spans="1:157" s="149" customFormat="1" ht="12">
      <c r="A63" s="99" t="s">
        <v>562</v>
      </c>
      <c r="B63" s="148"/>
      <c r="C63" s="69">
        <v>63</v>
      </c>
      <c r="D63" s="69" t="s">
        <v>117</v>
      </c>
      <c r="E63" s="70">
        <v>30858</v>
      </c>
      <c r="F63" s="71">
        <v>1</v>
      </c>
      <c r="G63" s="71"/>
      <c r="H63" s="71"/>
      <c r="I63" s="72"/>
      <c r="J63" s="69" t="s">
        <v>106</v>
      </c>
      <c r="K63" s="69">
        <v>1</v>
      </c>
      <c r="L63" s="69"/>
      <c r="M63" s="69"/>
      <c r="N63" s="69">
        <v>2</v>
      </c>
      <c r="O63" s="69"/>
      <c r="P63" s="69"/>
      <c r="Q63" s="69">
        <v>3</v>
      </c>
      <c r="R63" s="69"/>
      <c r="S63" s="120" t="str">
        <f t="shared" ref="S63" si="227">IF(OR(K63=0,G63=0),"x","Value?")</f>
        <v>x</v>
      </c>
      <c r="T63" s="120" t="str">
        <f t="shared" ref="T63:T66" si="228">IF(OR(K63=0,H63=0),"x","Value?")</f>
        <v>x</v>
      </c>
      <c r="U63" s="120" t="str">
        <f t="shared" si="226"/>
        <v>x</v>
      </c>
      <c r="V63" s="77" t="str">
        <f t="shared" ref="V63" si="229">IF(AND(G63=0,H63=0,I63=0),"x","Value?")</f>
        <v>x</v>
      </c>
      <c r="W63" s="77">
        <v>50000</v>
      </c>
      <c r="X63" s="77">
        <v>5</v>
      </c>
      <c r="Y63" s="77" t="str">
        <f t="shared" ref="Y63:Y66" si="230">IF(P63=0,"x","Value?")</f>
        <v>x</v>
      </c>
      <c r="Z63" s="77" t="str">
        <f t="shared" ref="Z63:Z66" si="231">IF(P63=0,"x","Value?")</f>
        <v>x</v>
      </c>
      <c r="AA63" s="77" t="str">
        <f t="shared" si="224"/>
        <v>x</v>
      </c>
      <c r="AB63" s="77" t="str">
        <f t="shared" si="225"/>
        <v>x</v>
      </c>
      <c r="AC63" s="76"/>
      <c r="AD63" s="69"/>
      <c r="AE63" s="69"/>
      <c r="AF63" s="69"/>
      <c r="AG63" s="69"/>
      <c r="AH63" s="69"/>
      <c r="AI63" s="69"/>
      <c r="AJ63" s="69"/>
      <c r="AK63" s="69"/>
      <c r="AL63" s="69"/>
      <c r="AM63" s="69"/>
      <c r="AN63" s="69"/>
      <c r="AO63" s="69"/>
      <c r="AP63" s="69" t="s">
        <v>107</v>
      </c>
      <c r="AQ63" s="69"/>
      <c r="AR63" s="69" t="s">
        <v>108</v>
      </c>
      <c r="AS63" s="77">
        <v>5400</v>
      </c>
      <c r="AT63" s="77">
        <v>2000</v>
      </c>
      <c r="AU63" s="75">
        <v>1000000</v>
      </c>
      <c r="AV63" s="77">
        <v>0</v>
      </c>
      <c r="AW63" s="69" t="s">
        <v>109</v>
      </c>
      <c r="AX63" s="69"/>
      <c r="AY63" s="69">
        <v>20</v>
      </c>
      <c r="AZ63" s="69">
        <v>5</v>
      </c>
      <c r="BA63" s="77">
        <f t="shared" ca="1" si="201"/>
        <v>34</v>
      </c>
      <c r="BB63" s="77">
        <f t="shared" si="182"/>
        <v>1000000</v>
      </c>
      <c r="BC63" s="77">
        <f t="shared" si="183"/>
        <v>3400</v>
      </c>
      <c r="BD63" s="78">
        <f t="shared" si="184"/>
        <v>1700</v>
      </c>
      <c r="BE63" s="191" t="s">
        <v>1355</v>
      </c>
      <c r="BF63" s="80"/>
      <c r="BG63" s="79"/>
      <c r="BH63" s="79"/>
      <c r="BI63" s="79"/>
      <c r="BJ63" s="79"/>
      <c r="BK63" s="79"/>
      <c r="BL63" s="79"/>
      <c r="BM63" s="79"/>
      <c r="BN63" s="79"/>
      <c r="BO63" s="81" t="str">
        <f t="shared" ref="BO63:BX66" si="232">IF(BE63="Y","Select?","")</f>
        <v/>
      </c>
      <c r="BP63" s="81"/>
      <c r="BQ63" s="81"/>
      <c r="BR63" s="81"/>
      <c r="BS63" s="81" t="str">
        <f t="shared" si="232"/>
        <v/>
      </c>
      <c r="BT63" s="81" t="str">
        <f t="shared" si="232"/>
        <v/>
      </c>
      <c r="BU63" s="81" t="str">
        <f t="shared" si="232"/>
        <v/>
      </c>
      <c r="BV63" s="81" t="str">
        <f t="shared" si="232"/>
        <v/>
      </c>
      <c r="BW63" s="81" t="str">
        <f t="shared" si="232"/>
        <v/>
      </c>
      <c r="BX63" s="81" t="str">
        <f t="shared" si="232"/>
        <v/>
      </c>
      <c r="BY63" s="82">
        <v>10000</v>
      </c>
      <c r="BZ63" s="82" t="str">
        <f t="shared" si="133"/>
        <v>NA</v>
      </c>
      <c r="CA63" s="82">
        <f t="shared" si="214"/>
        <v>10000</v>
      </c>
      <c r="CB63" s="82" t="str">
        <f t="shared" si="134"/>
        <v>NA</v>
      </c>
      <c r="CC63" s="82" t="str">
        <f t="shared" si="135"/>
        <v>NA</v>
      </c>
      <c r="CD63" s="82" t="str">
        <f t="shared" si="215"/>
        <v>NA</v>
      </c>
      <c r="CE63" s="82" t="str">
        <f t="shared" si="136"/>
        <v>NA</v>
      </c>
      <c r="CF63" s="82" t="str">
        <f t="shared" si="137"/>
        <v>NA</v>
      </c>
      <c r="CG63" s="82" t="str">
        <f t="shared" si="216"/>
        <v>NA</v>
      </c>
      <c r="CH63" s="82">
        <f t="shared" si="210"/>
        <v>225598.19036784652</v>
      </c>
      <c r="CI63" s="82" t="str">
        <f t="shared" si="211"/>
        <v>NA</v>
      </c>
      <c r="CJ63" s="82">
        <f t="shared" si="217"/>
        <v>225598.19036784652</v>
      </c>
      <c r="CK63" s="82" t="str">
        <f t="shared" si="140"/>
        <v>NA</v>
      </c>
      <c r="CL63" s="82" t="str">
        <f t="shared" si="141"/>
        <v>NA</v>
      </c>
      <c r="CM63" s="82" t="str">
        <f t="shared" si="218"/>
        <v>NA</v>
      </c>
      <c r="CN63" s="82">
        <f t="shared" si="142"/>
        <v>55965.914042472708</v>
      </c>
      <c r="CO63" s="82" t="str">
        <f t="shared" si="143"/>
        <v>NA</v>
      </c>
      <c r="CP63" s="82">
        <f t="shared" si="219"/>
        <v>55965.914042472708</v>
      </c>
      <c r="CQ63" s="82" t="str">
        <f t="shared" si="144"/>
        <v>NA</v>
      </c>
      <c r="CR63" s="82" t="str">
        <f t="shared" si="145"/>
        <v>NA</v>
      </c>
      <c r="CS63" s="82" t="str">
        <f t="shared" si="220"/>
        <v>NA</v>
      </c>
      <c r="CT63" s="82" t="str">
        <f t="shared" si="146"/>
        <v>NA</v>
      </c>
      <c r="CU63" s="82" t="str">
        <f t="shared" si="147"/>
        <v>NA</v>
      </c>
      <c r="CV63" s="84" t="str">
        <f t="shared" si="221"/>
        <v>NA</v>
      </c>
      <c r="CW63" s="57" t="s">
        <v>137</v>
      </c>
      <c r="CX63" s="43" t="s">
        <v>330</v>
      </c>
      <c r="CY63" s="86">
        <v>74456.649999999994</v>
      </c>
      <c r="CZ63" s="86"/>
      <c r="DA63" s="86">
        <v>281.45</v>
      </c>
      <c r="DB63" s="87">
        <v>20</v>
      </c>
      <c r="DC63" s="87" t="s">
        <v>563</v>
      </c>
      <c r="DD63" s="57" t="s">
        <v>564</v>
      </c>
      <c r="DE63" s="57" t="s">
        <v>552</v>
      </c>
      <c r="DF63" s="86">
        <v>64456</v>
      </c>
      <c r="DG63" s="86"/>
      <c r="DH63" s="86">
        <v>108.3</v>
      </c>
      <c r="DI63" s="87">
        <v>20</v>
      </c>
      <c r="DJ63" s="88" t="s">
        <v>140</v>
      </c>
      <c r="DK63" s="86">
        <f t="shared" si="37"/>
        <v>389.75</v>
      </c>
      <c r="DL63" s="89" t="str">
        <f t="shared" si="53"/>
        <v>Death</v>
      </c>
      <c r="DM63" s="90">
        <f>CY63*3.5</f>
        <v>260598.27499999997</v>
      </c>
      <c r="DN63" s="90">
        <f>DM63/CA63*100</f>
        <v>2605.9827499999997</v>
      </c>
      <c r="DO63" s="89" t="str">
        <f t="shared" si="54"/>
        <v>Early CI</v>
      </c>
      <c r="DP63" s="90">
        <f>DF63*3.5</f>
        <v>225596</v>
      </c>
      <c r="DQ63" s="90">
        <f>DP63/CJ63*100</f>
        <v>99.999029084478494</v>
      </c>
      <c r="DR63" s="89" t="str">
        <f t="shared" si="55"/>
        <v>General Savings</v>
      </c>
      <c r="DS63" s="90">
        <v>0</v>
      </c>
      <c r="DT63" s="90">
        <v>0</v>
      </c>
      <c r="DU63" s="130"/>
      <c r="DV63" s="82"/>
      <c r="DW63" s="106"/>
      <c r="DX63" s="106"/>
      <c r="DY63" s="106"/>
      <c r="DZ63" s="82" t="s">
        <v>130</v>
      </c>
      <c r="EA63" s="82" t="s">
        <v>130</v>
      </c>
      <c r="EB63" s="96"/>
      <c r="EC63" s="95"/>
      <c r="ED63" s="95"/>
      <c r="EE63" s="96"/>
      <c r="EF63" s="96"/>
      <c r="EG63" s="96"/>
      <c r="EH63" s="96"/>
      <c r="EI63" s="96"/>
      <c r="EJ63" s="96"/>
      <c r="EK63" s="96"/>
      <c r="EL63" s="82"/>
      <c r="EM63" s="106"/>
      <c r="EN63" s="106"/>
      <c r="EO63" s="106"/>
      <c r="EP63" s="82" t="s">
        <v>130</v>
      </c>
      <c r="EQ63" s="84" t="s">
        <v>130</v>
      </c>
      <c r="ER63" s="96"/>
      <c r="ES63" s="96"/>
      <c r="ET63" s="96"/>
      <c r="EU63" s="96"/>
      <c r="EV63" s="96"/>
      <c r="EW63" s="96"/>
      <c r="EX63" s="96"/>
      <c r="EY63" s="96"/>
      <c r="EZ63" s="172"/>
    </row>
    <row r="64" spans="1:157" ht="24">
      <c r="A64" s="99" t="s">
        <v>565</v>
      </c>
      <c r="C64" s="69">
        <v>64</v>
      </c>
      <c r="D64" s="69" t="s">
        <v>117</v>
      </c>
      <c r="E64" s="70">
        <v>21369</v>
      </c>
      <c r="F64" s="71"/>
      <c r="G64" s="71">
        <v>1</v>
      </c>
      <c r="H64" s="71"/>
      <c r="I64" s="72"/>
      <c r="J64" s="69" t="s">
        <v>107</v>
      </c>
      <c r="K64" s="69">
        <v>2</v>
      </c>
      <c r="L64" s="69">
        <v>3</v>
      </c>
      <c r="M64" s="69"/>
      <c r="N64" s="69"/>
      <c r="O64" s="69"/>
      <c r="P64" s="69"/>
      <c r="Q64" s="69">
        <v>1</v>
      </c>
      <c r="R64" s="69"/>
      <c r="S64" s="73">
        <v>450</v>
      </c>
      <c r="T64" s="73" t="str">
        <f t="shared" si="228"/>
        <v>x</v>
      </c>
      <c r="U64" s="73" t="str">
        <f t="shared" si="226"/>
        <v>x</v>
      </c>
      <c r="V64" s="74">
        <v>16</v>
      </c>
      <c r="W64" s="75">
        <v>17000</v>
      </c>
      <c r="X64" s="75">
        <v>15</v>
      </c>
      <c r="Y64" s="75" t="str">
        <f t="shared" si="230"/>
        <v>x</v>
      </c>
      <c r="Z64" s="75" t="str">
        <f t="shared" si="231"/>
        <v>x</v>
      </c>
      <c r="AA64" s="75" t="str">
        <f t="shared" si="224"/>
        <v>x</v>
      </c>
      <c r="AB64" s="75" t="str">
        <f t="shared" si="225"/>
        <v>x</v>
      </c>
      <c r="AC64" s="76">
        <v>70000</v>
      </c>
      <c r="AD64" s="69">
        <v>70000</v>
      </c>
      <c r="AE64" s="69"/>
      <c r="AF64" s="69"/>
      <c r="AG64" s="69"/>
      <c r="AH64" s="69"/>
      <c r="AI64" s="69">
        <v>12000</v>
      </c>
      <c r="AJ64" s="69"/>
      <c r="AK64" s="69"/>
      <c r="AL64" s="69"/>
      <c r="AM64" s="69"/>
      <c r="AN64" s="69"/>
      <c r="AO64" s="69"/>
      <c r="AP64" s="69" t="s">
        <v>107</v>
      </c>
      <c r="AQ64" s="69"/>
      <c r="AR64" s="69" t="s">
        <v>108</v>
      </c>
      <c r="AS64" s="75">
        <v>2300</v>
      </c>
      <c r="AT64" s="75">
        <v>1350</v>
      </c>
      <c r="AU64" s="75">
        <v>1000000</v>
      </c>
      <c r="AV64" s="75">
        <v>0</v>
      </c>
      <c r="AW64" s="69" t="s">
        <v>109</v>
      </c>
      <c r="AX64" s="69"/>
      <c r="AY64" s="69">
        <v>24</v>
      </c>
      <c r="AZ64" s="69">
        <v>99</v>
      </c>
      <c r="BA64" s="77">
        <f t="shared" ca="1" si="201"/>
        <v>60</v>
      </c>
      <c r="BB64" s="77">
        <f t="shared" si="182"/>
        <v>1000000</v>
      </c>
      <c r="BC64" s="77">
        <f t="shared" si="183"/>
        <v>950</v>
      </c>
      <c r="BD64" s="78">
        <f t="shared" si="184"/>
        <v>475</v>
      </c>
      <c r="BE64" s="79" t="s">
        <v>107</v>
      </c>
      <c r="BF64" s="80" t="s">
        <v>107</v>
      </c>
      <c r="BG64" s="79"/>
      <c r="BH64" s="79"/>
      <c r="BI64" s="79"/>
      <c r="BJ64" s="79"/>
      <c r="BK64" s="79"/>
      <c r="BL64" s="79"/>
      <c r="BM64" s="79"/>
      <c r="BN64" s="79"/>
      <c r="BO64" s="81" t="s">
        <v>107</v>
      </c>
      <c r="BP64" s="81" t="s">
        <v>107</v>
      </c>
      <c r="BQ64" s="81"/>
      <c r="BR64" s="81" t="str">
        <f t="shared" si="232"/>
        <v/>
      </c>
      <c r="BS64" s="81" t="str">
        <f t="shared" si="232"/>
        <v/>
      </c>
      <c r="BT64" s="81" t="str">
        <f t="shared" si="232"/>
        <v/>
      </c>
      <c r="BU64" s="81"/>
      <c r="BV64" s="81"/>
      <c r="BW64" s="81" t="str">
        <f t="shared" si="232"/>
        <v/>
      </c>
      <c r="BX64" s="81" t="str">
        <f t="shared" si="232"/>
        <v/>
      </c>
      <c r="BY64" s="82">
        <f t="shared" ref="BY64:BY66" si="233">IF(K64=0,"NA",FV(0.0228,V64,-SUM(S64:U64)*12)+10000)</f>
        <v>112869.53047087413</v>
      </c>
      <c r="BZ64" s="82">
        <f t="shared" si="133"/>
        <v>70000</v>
      </c>
      <c r="CA64" s="82">
        <f t="shared" si="214"/>
        <v>42869.530470874131</v>
      </c>
      <c r="CB64" s="82">
        <f t="shared" ca="1" si="134"/>
        <v>132769.35999999987</v>
      </c>
      <c r="CC64" s="82">
        <f t="shared" si="135"/>
        <v>70000</v>
      </c>
      <c r="CD64" s="82">
        <f t="shared" ca="1" si="215"/>
        <v>62769.35999999987</v>
      </c>
      <c r="CE64" s="82" t="str">
        <f t="shared" si="136"/>
        <v>NA</v>
      </c>
      <c r="CF64" s="82" t="str">
        <f t="shared" si="137"/>
        <v>NA</v>
      </c>
      <c r="CG64" s="82" t="str">
        <f t="shared" si="216"/>
        <v>NA</v>
      </c>
      <c r="CH64" s="82" t="str">
        <f t="shared" si="210"/>
        <v>NA</v>
      </c>
      <c r="CI64" s="82" t="str">
        <f t="shared" si="211"/>
        <v>NA</v>
      </c>
      <c r="CJ64" s="82" t="str">
        <f t="shared" si="217"/>
        <v>NA</v>
      </c>
      <c r="CK64" s="82" t="str">
        <f t="shared" si="140"/>
        <v>NA</v>
      </c>
      <c r="CL64" s="82" t="str">
        <f t="shared" si="141"/>
        <v>NA</v>
      </c>
      <c r="CM64" s="82" t="str">
        <f t="shared" si="218"/>
        <v>NA</v>
      </c>
      <c r="CN64" s="82">
        <f t="shared" si="142"/>
        <v>23840.189966995258</v>
      </c>
      <c r="CO64" s="82">
        <f>IF((AH64+AI64)=0,"NA",(AH64+AI64))</f>
        <v>12000</v>
      </c>
      <c r="CP64" s="82">
        <f t="shared" si="219"/>
        <v>11840.189966995258</v>
      </c>
      <c r="CQ64" s="82" t="str">
        <f t="shared" si="144"/>
        <v>NA</v>
      </c>
      <c r="CR64" s="82" t="str">
        <f t="shared" si="145"/>
        <v>NA</v>
      </c>
      <c r="CS64" s="82" t="str">
        <f t="shared" si="220"/>
        <v>NA</v>
      </c>
      <c r="CT64" s="82" t="str">
        <f t="shared" si="146"/>
        <v>NA</v>
      </c>
      <c r="CU64" s="83" t="str">
        <f t="shared" si="147"/>
        <v>NA</v>
      </c>
      <c r="CV64" s="84" t="str">
        <f t="shared" si="221"/>
        <v>NA</v>
      </c>
      <c r="CW64" s="57" t="s">
        <v>115</v>
      </c>
      <c r="CX64" s="43" t="s">
        <v>333</v>
      </c>
      <c r="CY64" s="101">
        <v>62769.35</v>
      </c>
      <c r="CZ64" s="86"/>
      <c r="DA64" s="101">
        <v>173.95</v>
      </c>
      <c r="DB64" s="87">
        <v>20</v>
      </c>
      <c r="DC64" s="87">
        <v>20</v>
      </c>
      <c r="DD64" s="57" t="s">
        <v>120</v>
      </c>
      <c r="DE64" s="57" t="s">
        <v>334</v>
      </c>
      <c r="DF64" s="101">
        <v>173.95</v>
      </c>
      <c r="DG64" s="86"/>
      <c r="DH64" s="101">
        <v>79</v>
      </c>
      <c r="DI64" s="87">
        <v>20</v>
      </c>
      <c r="DJ64" s="88">
        <v>20</v>
      </c>
      <c r="DK64" s="86">
        <f t="shared" si="37"/>
        <v>252.95</v>
      </c>
      <c r="DL64" s="89" t="str">
        <f t="shared" si="53"/>
        <v>General Savings</v>
      </c>
      <c r="DM64" s="90">
        <v>0</v>
      </c>
      <c r="DN64" s="90">
        <v>0</v>
      </c>
      <c r="DO64" s="89" t="str">
        <f t="shared" si="54"/>
        <v>Death</v>
      </c>
      <c r="DP64" s="90">
        <v>62769.35</v>
      </c>
      <c r="DQ64" s="90">
        <f>DP64/CA64*100</f>
        <v>146.419494943258</v>
      </c>
      <c r="DR64" s="89" t="str">
        <f t="shared" si="55"/>
        <v>TPD</v>
      </c>
      <c r="DS64" s="90">
        <v>62769.35</v>
      </c>
      <c r="DT64" s="90">
        <f ca="1">DS64/CD64*100</f>
        <v>99.999984068660453</v>
      </c>
      <c r="DU64" s="113"/>
      <c r="DV64" s="114"/>
      <c r="DW64" s="112"/>
      <c r="DX64" s="106"/>
      <c r="DY64" s="112"/>
      <c r="DZ64" s="82"/>
      <c r="EA64" s="82"/>
      <c r="EB64" s="89"/>
      <c r="EC64" s="90"/>
      <c r="ED64" s="95"/>
      <c r="EE64" s="89"/>
      <c r="EF64" s="90"/>
      <c r="EG64" s="95"/>
      <c r="EH64" s="96"/>
      <c r="EI64" s="95"/>
      <c r="EJ64" s="95"/>
      <c r="EK64" s="55"/>
      <c r="EL64" s="55"/>
      <c r="EM64" s="112"/>
      <c r="EN64" s="106"/>
      <c r="EO64" s="112"/>
      <c r="EP64" s="82"/>
      <c r="EQ64" s="84"/>
      <c r="ER64" s="89"/>
      <c r="ES64" s="90"/>
      <c r="ET64" s="95"/>
      <c r="EU64" s="89"/>
      <c r="EV64" s="90"/>
      <c r="EW64" s="95"/>
      <c r="EX64" s="96"/>
      <c r="EY64" s="95"/>
      <c r="EZ64" s="156"/>
    </row>
    <row r="65" spans="1:156" ht="24">
      <c r="A65" s="99" t="s">
        <v>565</v>
      </c>
      <c r="C65" s="69">
        <v>65</v>
      </c>
      <c r="D65" s="69" t="s">
        <v>117</v>
      </c>
      <c r="E65" s="70">
        <v>20972</v>
      </c>
      <c r="F65" s="71">
        <v>1</v>
      </c>
      <c r="G65" s="71"/>
      <c r="H65" s="71"/>
      <c r="I65" s="72"/>
      <c r="J65" s="69" t="s">
        <v>107</v>
      </c>
      <c r="K65" s="69"/>
      <c r="L65" s="69"/>
      <c r="M65" s="69"/>
      <c r="N65" s="69"/>
      <c r="O65" s="69">
        <v>1</v>
      </c>
      <c r="P65" s="69"/>
      <c r="Q65" s="69"/>
      <c r="R65" s="69"/>
      <c r="S65" s="73" t="str">
        <f t="shared" ref="S65:S66" si="234">IF(OR(K65=0,G65=0),"x","Value?")</f>
        <v>x</v>
      </c>
      <c r="T65" s="73" t="str">
        <f t="shared" si="228"/>
        <v>x</v>
      </c>
      <c r="U65" s="73" t="str">
        <f t="shared" si="226"/>
        <v>x</v>
      </c>
      <c r="V65" s="74" t="str">
        <f>IF(AND(G65=0,H65=0,I65=0),"x","Value?")</f>
        <v>x</v>
      </c>
      <c r="W65" s="75" t="str">
        <f t="shared" ref="W65" si="235">IF(Q65=0,"x","Value?")</f>
        <v>x</v>
      </c>
      <c r="X65" s="75" t="str">
        <f t="shared" ref="X65" si="236">IF(Q65=0,"x","Value?")</f>
        <v>x</v>
      </c>
      <c r="Y65" s="75" t="str">
        <f t="shared" si="230"/>
        <v>x</v>
      </c>
      <c r="Z65" s="75" t="str">
        <f t="shared" si="231"/>
        <v>x</v>
      </c>
      <c r="AA65" s="75" t="str">
        <f t="shared" si="224"/>
        <v>x</v>
      </c>
      <c r="AB65" s="75" t="str">
        <f t="shared" si="225"/>
        <v>x</v>
      </c>
      <c r="AC65" s="76"/>
      <c r="AD65" s="69"/>
      <c r="AE65" s="69"/>
      <c r="AF65" s="69"/>
      <c r="AG65" s="69"/>
      <c r="AH65" s="69"/>
      <c r="AI65" s="69"/>
      <c r="AJ65" s="69"/>
      <c r="AK65" s="69"/>
      <c r="AL65" s="69"/>
      <c r="AM65" s="69"/>
      <c r="AN65" s="69"/>
      <c r="AO65" s="69"/>
      <c r="AP65" s="69" t="s">
        <v>107</v>
      </c>
      <c r="AQ65" s="69"/>
      <c r="AR65" s="81" t="s">
        <v>108</v>
      </c>
      <c r="AS65" s="75">
        <v>4000</v>
      </c>
      <c r="AT65" s="75">
        <v>2000</v>
      </c>
      <c r="AU65" s="75">
        <v>1000000</v>
      </c>
      <c r="AV65" s="75">
        <v>0</v>
      </c>
      <c r="AW65" s="69"/>
      <c r="AX65" s="69">
        <v>600</v>
      </c>
      <c r="AY65" s="69">
        <v>25</v>
      </c>
      <c r="AZ65" s="69"/>
      <c r="BA65" s="77">
        <f t="shared" ca="1" si="201"/>
        <v>61</v>
      </c>
      <c r="BB65" s="77">
        <f t="shared" si="182"/>
        <v>1000000</v>
      </c>
      <c r="BC65" s="77">
        <f t="shared" si="183"/>
        <v>2000</v>
      </c>
      <c r="BD65" s="78">
        <f t="shared" si="184"/>
        <v>1000</v>
      </c>
      <c r="BE65" s="79" t="s">
        <v>107</v>
      </c>
      <c r="BF65" s="80" t="s">
        <v>107</v>
      </c>
      <c r="BG65" s="79" t="s">
        <v>107</v>
      </c>
      <c r="BH65" s="79" t="s">
        <v>107</v>
      </c>
      <c r="BI65" s="79"/>
      <c r="BJ65" s="79"/>
      <c r="BK65" s="79"/>
      <c r="BL65" s="79"/>
      <c r="BM65" s="79"/>
      <c r="BN65" s="79"/>
      <c r="BO65" s="81"/>
      <c r="BP65" s="81"/>
      <c r="BQ65" s="81"/>
      <c r="BR65" s="81"/>
      <c r="BS65" s="81" t="str">
        <f t="shared" si="232"/>
        <v/>
      </c>
      <c r="BT65" s="81" t="str">
        <f t="shared" si="232"/>
        <v/>
      </c>
      <c r="BU65" s="81" t="str">
        <f t="shared" si="232"/>
        <v/>
      </c>
      <c r="BV65" s="81" t="str">
        <f t="shared" si="232"/>
        <v/>
      </c>
      <c r="BW65" s="81" t="str">
        <f t="shared" si="232"/>
        <v/>
      </c>
      <c r="BX65" s="81" t="str">
        <f t="shared" si="232"/>
        <v/>
      </c>
      <c r="BY65" s="82" t="str">
        <f t="shared" si="233"/>
        <v>NA</v>
      </c>
      <c r="BZ65" s="82" t="str">
        <f t="shared" si="133"/>
        <v>NA</v>
      </c>
      <c r="CA65" s="82" t="str">
        <f t="shared" si="214"/>
        <v>NA</v>
      </c>
      <c r="CB65" s="82" t="str">
        <f t="shared" si="134"/>
        <v>NA</v>
      </c>
      <c r="CC65" s="82" t="str">
        <f t="shared" si="135"/>
        <v>NA</v>
      </c>
      <c r="CD65" s="82" t="str">
        <f t="shared" si="215"/>
        <v>NA</v>
      </c>
      <c r="CE65" s="82" t="str">
        <f t="shared" si="136"/>
        <v>NA</v>
      </c>
      <c r="CF65" s="82" t="str">
        <f t="shared" si="137"/>
        <v>NA</v>
      </c>
      <c r="CG65" s="82" t="str">
        <f t="shared" si="216"/>
        <v>NA</v>
      </c>
      <c r="CH65" s="82" t="str">
        <f t="shared" si="210"/>
        <v>NA</v>
      </c>
      <c r="CI65" s="82" t="str">
        <f t="shared" si="211"/>
        <v>NA</v>
      </c>
      <c r="CJ65" s="82" t="str">
        <f t="shared" si="217"/>
        <v>NA</v>
      </c>
      <c r="CK65" s="82">
        <f t="shared" si="140"/>
        <v>225598.19036784652</v>
      </c>
      <c r="CL65" s="82" t="str">
        <f t="shared" si="141"/>
        <v>NA</v>
      </c>
      <c r="CM65" s="82">
        <f t="shared" si="218"/>
        <v>225598.19036784652</v>
      </c>
      <c r="CN65" s="82" t="str">
        <f t="shared" si="142"/>
        <v>NA</v>
      </c>
      <c r="CO65" s="82" t="str">
        <f t="shared" ref="CO65:CO66" si="237">IF((AH65+AI65)=0,"NA",(AH65+AI65))</f>
        <v>NA</v>
      </c>
      <c r="CP65" s="82" t="str">
        <f t="shared" si="219"/>
        <v>NA</v>
      </c>
      <c r="CQ65" s="82" t="str">
        <f t="shared" si="144"/>
        <v>NA</v>
      </c>
      <c r="CR65" s="82" t="str">
        <f t="shared" si="145"/>
        <v>NA</v>
      </c>
      <c r="CS65" s="82" t="str">
        <f t="shared" si="220"/>
        <v>NA</v>
      </c>
      <c r="CT65" s="82" t="str">
        <f t="shared" si="146"/>
        <v>NA</v>
      </c>
      <c r="CU65" s="83" t="str">
        <f t="shared" si="147"/>
        <v>NA</v>
      </c>
      <c r="CV65" s="84" t="str">
        <f t="shared" si="221"/>
        <v>NA</v>
      </c>
      <c r="CW65" s="57" t="s">
        <v>137</v>
      </c>
      <c r="CX65" s="43" t="s">
        <v>330</v>
      </c>
      <c r="CY65" s="101">
        <v>64456.65</v>
      </c>
      <c r="CZ65" s="101"/>
      <c r="DA65" s="101">
        <v>583.35</v>
      </c>
      <c r="DB65" s="87">
        <v>23</v>
      </c>
      <c r="DC65" s="87" t="s">
        <v>140</v>
      </c>
      <c r="DD65" s="55"/>
      <c r="DE65" s="55"/>
      <c r="DF65" s="106"/>
      <c r="DG65" s="106"/>
      <c r="DH65" s="106"/>
      <c r="DI65" s="82" t="s">
        <v>130</v>
      </c>
      <c r="DJ65" s="84" t="s">
        <v>130</v>
      </c>
      <c r="DK65" s="86">
        <f t="shared" si="37"/>
        <v>583.35</v>
      </c>
      <c r="DL65" s="89" t="str">
        <f t="shared" si="53"/>
        <v>Cancer</v>
      </c>
      <c r="DM65" s="90">
        <f>CY65*3.5</f>
        <v>225598.27499999999</v>
      </c>
      <c r="DN65" s="90">
        <f>DM65/CM65*100</f>
        <v>100.00003751455336</v>
      </c>
      <c r="DO65" s="89" t="str">
        <f t="shared" si="54"/>
        <v/>
      </c>
      <c r="DP65" s="90"/>
      <c r="DQ65" s="90"/>
      <c r="DR65" s="89" t="str">
        <f t="shared" si="55"/>
        <v/>
      </c>
      <c r="DS65" s="90"/>
      <c r="DT65" s="90"/>
      <c r="DU65" s="130"/>
      <c r="DV65" s="82"/>
      <c r="DW65" s="106"/>
      <c r="DX65" s="106"/>
      <c r="DY65" s="106"/>
      <c r="DZ65" s="82" t="s">
        <v>130</v>
      </c>
      <c r="EA65" s="82" t="s">
        <v>130</v>
      </c>
      <c r="EB65" s="96"/>
      <c r="EC65" s="95"/>
      <c r="ED65" s="95"/>
      <c r="EE65" s="96" t="s">
        <v>130</v>
      </c>
      <c r="EF65" s="96"/>
      <c r="EG65" s="96"/>
      <c r="EH65" s="96" t="s">
        <v>130</v>
      </c>
      <c r="EI65" s="96"/>
      <c r="EJ65" s="96"/>
      <c r="EK65" s="96"/>
      <c r="EL65" s="82"/>
      <c r="EM65" s="106"/>
      <c r="EN65" s="106"/>
      <c r="EO65" s="106"/>
      <c r="EP65" s="82" t="s">
        <v>130</v>
      </c>
      <c r="EQ65" s="84" t="s">
        <v>130</v>
      </c>
      <c r="ER65" s="96"/>
      <c r="ES65" s="96"/>
      <c r="ET65" s="96"/>
      <c r="EU65" s="96" t="s">
        <v>130</v>
      </c>
      <c r="EV65" s="96"/>
      <c r="EW65" s="96"/>
      <c r="EX65" s="96" t="s">
        <v>130</v>
      </c>
      <c r="EY65" s="96"/>
      <c r="EZ65" s="104"/>
    </row>
    <row r="66" spans="1:156" ht="24">
      <c r="A66" s="99" t="s">
        <v>565</v>
      </c>
      <c r="B66" s="69" t="s">
        <v>105</v>
      </c>
      <c r="C66" s="69">
        <v>66</v>
      </c>
      <c r="D66" s="69" t="s">
        <v>105</v>
      </c>
      <c r="E66" s="70">
        <v>36875</v>
      </c>
      <c r="F66" s="71"/>
      <c r="G66" s="71"/>
      <c r="H66" s="71"/>
      <c r="I66" s="72">
        <v>1</v>
      </c>
      <c r="J66" s="69" t="s">
        <v>106</v>
      </c>
      <c r="K66" s="69">
        <v>1</v>
      </c>
      <c r="L66" s="69"/>
      <c r="M66" s="69"/>
      <c r="N66" s="69"/>
      <c r="O66" s="69"/>
      <c r="P66" s="69"/>
      <c r="Q66" s="69">
        <v>2</v>
      </c>
      <c r="R66" s="69"/>
      <c r="S66" s="73" t="str">
        <f t="shared" si="234"/>
        <v>x</v>
      </c>
      <c r="T66" s="73" t="str">
        <f t="shared" si="228"/>
        <v>x</v>
      </c>
      <c r="U66" s="73">
        <v>200</v>
      </c>
      <c r="V66" s="74">
        <v>10</v>
      </c>
      <c r="W66" s="75">
        <v>20000</v>
      </c>
      <c r="X66" s="75">
        <v>5</v>
      </c>
      <c r="Y66" s="75" t="str">
        <f t="shared" si="230"/>
        <v>x</v>
      </c>
      <c r="Z66" s="75" t="str">
        <f t="shared" si="231"/>
        <v>x</v>
      </c>
      <c r="AA66" s="75" t="str">
        <f t="shared" si="224"/>
        <v>x</v>
      </c>
      <c r="AB66" s="75" t="str">
        <f t="shared" si="225"/>
        <v>x</v>
      </c>
      <c r="AC66" s="76"/>
      <c r="AD66" s="69"/>
      <c r="AE66" s="69"/>
      <c r="AF66" s="69"/>
      <c r="AG66" s="69"/>
      <c r="AH66" s="69"/>
      <c r="AI66" s="69">
        <v>5000</v>
      </c>
      <c r="AJ66" s="69"/>
      <c r="AK66" s="69"/>
      <c r="AL66" s="69"/>
      <c r="AM66" s="69"/>
      <c r="AN66" s="69"/>
      <c r="AO66" s="69"/>
      <c r="AP66" s="69" t="s">
        <v>106</v>
      </c>
      <c r="AQ66" s="81" t="s">
        <v>910</v>
      </c>
      <c r="AR66" s="69"/>
      <c r="AS66" s="75">
        <v>0</v>
      </c>
      <c r="AT66" s="75">
        <v>200</v>
      </c>
      <c r="AU66" s="75">
        <v>1000000</v>
      </c>
      <c r="AV66" s="75">
        <v>0</v>
      </c>
      <c r="AW66" s="69"/>
      <c r="AX66" s="69">
        <v>200</v>
      </c>
      <c r="AY66" s="69">
        <v>10</v>
      </c>
      <c r="AZ66" s="69">
        <v>10</v>
      </c>
      <c r="BA66" s="77">
        <f t="shared" ca="1" si="201"/>
        <v>18</v>
      </c>
      <c r="BB66" s="77">
        <f t="shared" si="182"/>
        <v>1000000</v>
      </c>
      <c r="BC66" s="77">
        <f t="shared" si="183"/>
        <v>-200</v>
      </c>
      <c r="BD66" s="78">
        <f>IF(EXACT(AR66,"Employee"),0.5*BC66,0.25*BC66)</f>
        <v>-50</v>
      </c>
      <c r="BE66" s="191" t="s">
        <v>1355</v>
      </c>
      <c r="BF66" s="80"/>
      <c r="BG66" s="79"/>
      <c r="BH66" s="79"/>
      <c r="BI66" s="79"/>
      <c r="BJ66" s="79"/>
      <c r="BK66" s="79"/>
      <c r="BL66" s="79"/>
      <c r="BM66" s="79"/>
      <c r="BN66" s="79"/>
      <c r="BO66" s="81" t="str">
        <f t="shared" si="232"/>
        <v/>
      </c>
      <c r="BP66" s="81" t="str">
        <f t="shared" si="232"/>
        <v/>
      </c>
      <c r="BQ66" s="81" t="str">
        <f t="shared" si="232"/>
        <v/>
      </c>
      <c r="BR66" s="81" t="str">
        <f t="shared" si="232"/>
        <v/>
      </c>
      <c r="BS66" s="81" t="str">
        <f t="shared" si="232"/>
        <v/>
      </c>
      <c r="BT66" s="81" t="str">
        <f t="shared" si="232"/>
        <v/>
      </c>
      <c r="BU66" s="81"/>
      <c r="BV66" s="81" t="str">
        <f t="shared" si="232"/>
        <v/>
      </c>
      <c r="BW66" s="81" t="str">
        <f t="shared" si="232"/>
        <v/>
      </c>
      <c r="BX66" s="81"/>
      <c r="BY66" s="82">
        <f t="shared" si="233"/>
        <v>36618.254088818649</v>
      </c>
      <c r="BZ66" s="82" t="str">
        <f t="shared" si="133"/>
        <v>NA</v>
      </c>
      <c r="CA66" s="82">
        <f t="shared" si="214"/>
        <v>36618.254088818649</v>
      </c>
      <c r="CB66" s="82" t="str">
        <f t="shared" si="134"/>
        <v>NA</v>
      </c>
      <c r="CC66" s="82" t="str">
        <f t="shared" si="135"/>
        <v>NA</v>
      </c>
      <c r="CD66" s="82" t="str">
        <f t="shared" si="215"/>
        <v>NA</v>
      </c>
      <c r="CE66" s="82" t="str">
        <f t="shared" si="136"/>
        <v>NA</v>
      </c>
      <c r="CF66" s="82" t="str">
        <f t="shared" si="137"/>
        <v>NA</v>
      </c>
      <c r="CG66" s="82" t="str">
        <f t="shared" si="216"/>
        <v>NA</v>
      </c>
      <c r="CH66" s="82" t="str">
        <f t="shared" si="210"/>
        <v>NA</v>
      </c>
      <c r="CI66" s="82" t="str">
        <f t="shared" si="211"/>
        <v>NA</v>
      </c>
      <c r="CJ66" s="82" t="str">
        <f t="shared" si="217"/>
        <v>NA</v>
      </c>
      <c r="CK66" s="82" t="str">
        <f t="shared" si="140"/>
        <v>NA</v>
      </c>
      <c r="CL66" s="82" t="str">
        <f t="shared" si="141"/>
        <v>NA</v>
      </c>
      <c r="CM66" s="82" t="str">
        <f t="shared" si="218"/>
        <v>NA</v>
      </c>
      <c r="CN66" s="82">
        <f t="shared" si="142"/>
        <v>22386.365616989082</v>
      </c>
      <c r="CO66" s="82">
        <f t="shared" si="237"/>
        <v>5000</v>
      </c>
      <c r="CP66" s="82">
        <f t="shared" si="219"/>
        <v>17386.365616989082</v>
      </c>
      <c r="CQ66" s="82" t="str">
        <f t="shared" si="144"/>
        <v>NA</v>
      </c>
      <c r="CR66" s="82" t="str">
        <f t="shared" si="145"/>
        <v>NA</v>
      </c>
      <c r="CS66" s="82" t="str">
        <f t="shared" si="220"/>
        <v>NA</v>
      </c>
      <c r="CT66" s="82" t="str">
        <f t="shared" si="146"/>
        <v>NA</v>
      </c>
      <c r="CU66" s="83" t="str">
        <f t="shared" si="147"/>
        <v>NA</v>
      </c>
      <c r="CV66" s="84" t="str">
        <f t="shared" si="221"/>
        <v>NA</v>
      </c>
      <c r="CW66" s="57" t="s">
        <v>571</v>
      </c>
      <c r="CX66" s="105"/>
      <c r="CY66" s="112"/>
      <c r="CZ66" s="112"/>
      <c r="DA66" s="106"/>
      <c r="DB66" s="82" t="s">
        <v>130</v>
      </c>
      <c r="DC66" s="82" t="s">
        <v>130</v>
      </c>
      <c r="DD66" s="192"/>
      <c r="DE66" s="192"/>
      <c r="DF66" s="112"/>
      <c r="DG66" s="106"/>
      <c r="DH66" s="112"/>
      <c r="DI66" s="82" t="s">
        <v>130</v>
      </c>
      <c r="DJ66" s="84" t="s">
        <v>130</v>
      </c>
      <c r="DK66" s="109" t="str">
        <f t="shared" si="37"/>
        <v/>
      </c>
      <c r="DL66" s="89"/>
      <c r="DM66" s="90"/>
      <c r="DN66" s="90"/>
      <c r="DO66" s="89"/>
      <c r="DP66" s="90"/>
      <c r="DQ66" s="90"/>
      <c r="DR66" s="89" t="str">
        <f t="shared" si="55"/>
        <v/>
      </c>
      <c r="DS66" s="90"/>
      <c r="DT66" s="90"/>
      <c r="DU66" s="110"/>
      <c r="DV66" s="83"/>
      <c r="DW66" s="108"/>
      <c r="DX66" s="108"/>
      <c r="DY66" s="108"/>
      <c r="DZ66" s="83" t="s">
        <v>130</v>
      </c>
      <c r="EA66" s="83" t="s">
        <v>130</v>
      </c>
      <c r="EB66" s="96"/>
      <c r="EC66" s="95"/>
      <c r="ED66" s="95"/>
      <c r="EE66" s="96"/>
      <c r="EF66" s="96"/>
      <c r="EG66" s="96"/>
      <c r="EH66" s="96" t="s">
        <v>130</v>
      </c>
      <c r="EI66" s="96"/>
      <c r="EJ66" s="96"/>
      <c r="EK66" s="111"/>
      <c r="EL66" s="83"/>
      <c r="EM66" s="108"/>
      <c r="EN66" s="108"/>
      <c r="EO66" s="108"/>
      <c r="EP66" s="83" t="s">
        <v>130</v>
      </c>
      <c r="EQ66" s="103" t="s">
        <v>130</v>
      </c>
      <c r="ER66" s="96"/>
      <c r="ES66" s="96"/>
      <c r="ET66" s="96"/>
      <c r="EU66" s="96"/>
      <c r="EV66" s="96"/>
      <c r="EW66" s="96"/>
      <c r="EX66" s="96" t="s">
        <v>130</v>
      </c>
      <c r="EY66" s="96"/>
      <c r="EZ66" s="104"/>
    </row>
    <row r="67" spans="1:156" s="149" customFormat="1" ht="24">
      <c r="A67" s="68" t="s">
        <v>565</v>
      </c>
      <c r="B67" s="148"/>
      <c r="C67" s="69">
        <v>67</v>
      </c>
      <c r="D67" s="69" t="s">
        <v>105</v>
      </c>
      <c r="E67" s="70">
        <v>21114</v>
      </c>
      <c r="F67" s="71">
        <v>1</v>
      </c>
      <c r="G67" s="71"/>
      <c r="H67" s="71"/>
      <c r="I67" s="72"/>
      <c r="J67" s="69" t="s">
        <v>106</v>
      </c>
      <c r="K67" s="69"/>
      <c r="L67" s="69"/>
      <c r="M67" s="69"/>
      <c r="N67" s="69"/>
      <c r="O67" s="69"/>
      <c r="P67" s="69"/>
      <c r="Q67" s="69">
        <v>1</v>
      </c>
      <c r="R67" s="69"/>
      <c r="S67" s="120" t="s">
        <v>121</v>
      </c>
      <c r="T67" s="120" t="s">
        <v>121</v>
      </c>
      <c r="U67" s="120" t="s">
        <v>121</v>
      </c>
      <c r="V67" s="77" t="s">
        <v>121</v>
      </c>
      <c r="W67" s="77">
        <v>100000</v>
      </c>
      <c r="X67" s="77">
        <v>20</v>
      </c>
      <c r="Y67" s="77" t="s">
        <v>121</v>
      </c>
      <c r="Z67" s="77" t="s">
        <v>121</v>
      </c>
      <c r="AA67" s="77" t="s">
        <v>121</v>
      </c>
      <c r="AB67" s="77" t="s">
        <v>121</v>
      </c>
      <c r="AC67" s="76"/>
      <c r="AD67" s="69"/>
      <c r="AE67" s="69"/>
      <c r="AF67" s="69"/>
      <c r="AG67" s="69"/>
      <c r="AH67" s="69"/>
      <c r="AI67" s="69"/>
      <c r="AJ67" s="69"/>
      <c r="AK67" s="69"/>
      <c r="AL67" s="69"/>
      <c r="AM67" s="69"/>
      <c r="AN67" s="69"/>
      <c r="AO67" s="69"/>
      <c r="AP67" s="69" t="s">
        <v>107</v>
      </c>
      <c r="AQ67" s="69"/>
      <c r="AR67" s="69" t="s">
        <v>108</v>
      </c>
      <c r="AS67" s="77">
        <v>6200</v>
      </c>
      <c r="AT67" s="77">
        <v>1500</v>
      </c>
      <c r="AU67" s="75">
        <v>1000000</v>
      </c>
      <c r="AV67" s="77">
        <v>0</v>
      </c>
      <c r="AW67" s="69" t="s">
        <v>109</v>
      </c>
      <c r="AX67" s="69"/>
      <c r="AY67" s="69"/>
      <c r="AZ67" s="69">
        <v>20</v>
      </c>
      <c r="BA67" s="77">
        <v>61</v>
      </c>
      <c r="BB67" s="77">
        <v>15000</v>
      </c>
      <c r="BC67" s="77">
        <v>4700</v>
      </c>
      <c r="BD67" s="78">
        <v>2350</v>
      </c>
      <c r="BE67" s="79"/>
      <c r="BF67" s="80"/>
      <c r="BG67" s="79"/>
      <c r="BH67" s="79"/>
      <c r="BI67" s="79"/>
      <c r="BJ67" s="79"/>
      <c r="BK67" s="79" t="s">
        <v>107</v>
      </c>
      <c r="BL67" s="79"/>
      <c r="BM67" s="79"/>
      <c r="BN67" s="79" t="s">
        <v>107</v>
      </c>
      <c r="BO67" s="81" t="s">
        <v>130</v>
      </c>
      <c r="BP67" s="81" t="s">
        <v>130</v>
      </c>
      <c r="BQ67" s="81" t="s">
        <v>130</v>
      </c>
      <c r="BR67" s="81" t="s">
        <v>130</v>
      </c>
      <c r="BS67" s="81" t="s">
        <v>130</v>
      </c>
      <c r="BT67" s="81" t="s">
        <v>130</v>
      </c>
      <c r="BU67" s="81"/>
      <c r="BV67" s="81" t="s">
        <v>130</v>
      </c>
      <c r="BW67" s="81" t="s">
        <v>130</v>
      </c>
      <c r="BX67" s="81"/>
      <c r="BY67" s="82" t="s">
        <v>131</v>
      </c>
      <c r="BZ67" s="82" t="s">
        <v>131</v>
      </c>
      <c r="CA67" s="82" t="s">
        <v>131</v>
      </c>
      <c r="CB67" s="82" t="s">
        <v>131</v>
      </c>
      <c r="CC67" s="82" t="s">
        <v>131</v>
      </c>
      <c r="CD67" s="82" t="s">
        <v>131</v>
      </c>
      <c r="CE67" s="82" t="s">
        <v>131</v>
      </c>
      <c r="CF67" s="82" t="s">
        <v>131</v>
      </c>
      <c r="CG67" s="82" t="s">
        <v>131</v>
      </c>
      <c r="CH67" s="82" t="s">
        <v>131</v>
      </c>
      <c r="CI67" s="82" t="s">
        <v>131</v>
      </c>
      <c r="CJ67" s="82" t="s">
        <v>131</v>
      </c>
      <c r="CK67" s="82" t="s">
        <v>131</v>
      </c>
      <c r="CL67" s="82" t="s">
        <v>131</v>
      </c>
      <c r="CM67" s="82" t="s">
        <v>131</v>
      </c>
      <c r="CN67" s="82">
        <v>156969.17911165606</v>
      </c>
      <c r="CO67" s="82" t="s">
        <v>131</v>
      </c>
      <c r="CP67" s="82">
        <v>156969.17911165606</v>
      </c>
      <c r="CQ67" s="82" t="s">
        <v>131</v>
      </c>
      <c r="CR67" s="82" t="s">
        <v>131</v>
      </c>
      <c r="CS67" s="82" t="s">
        <v>131</v>
      </c>
      <c r="CT67" s="82" t="s">
        <v>131</v>
      </c>
      <c r="CU67" s="82" t="s">
        <v>131</v>
      </c>
      <c r="CV67" s="84" t="s">
        <v>131</v>
      </c>
      <c r="CW67" s="57" t="s">
        <v>128</v>
      </c>
      <c r="CX67" s="43" t="s">
        <v>557</v>
      </c>
      <c r="CY67" s="101">
        <v>57708.95</v>
      </c>
      <c r="CZ67" s="101">
        <v>156969</v>
      </c>
      <c r="DA67" s="101">
        <v>665.4</v>
      </c>
      <c r="DB67" s="87">
        <v>15</v>
      </c>
      <c r="DC67" s="87">
        <v>20</v>
      </c>
      <c r="DD67" s="115" t="s">
        <v>567</v>
      </c>
      <c r="DE67" s="115" t="s">
        <v>282</v>
      </c>
      <c r="DF67" s="86">
        <v>665.4</v>
      </c>
      <c r="DG67" s="86"/>
      <c r="DH67" s="86">
        <v>68.25</v>
      </c>
      <c r="DI67" s="153">
        <v>15</v>
      </c>
      <c r="DJ67" s="36">
        <v>15</v>
      </c>
      <c r="DK67" s="86">
        <f t="shared" si="37"/>
        <v>733.65</v>
      </c>
      <c r="DL67" s="89" t="str">
        <f t="shared" si="53"/>
        <v>General Savings</v>
      </c>
      <c r="DM67" s="90">
        <v>156969</v>
      </c>
      <c r="DN67" s="90">
        <f>DM67/CP67*100</f>
        <v>99.999885893742274</v>
      </c>
      <c r="DO67" s="89" t="str">
        <f t="shared" si="54"/>
        <v/>
      </c>
      <c r="DP67" s="90"/>
      <c r="DQ67" s="90"/>
      <c r="DR67" s="89" t="str">
        <f t="shared" si="55"/>
        <v/>
      </c>
      <c r="DS67" s="90"/>
      <c r="DT67" s="90"/>
      <c r="DU67" s="43" t="s">
        <v>112</v>
      </c>
      <c r="DV67" s="47" t="s">
        <v>276</v>
      </c>
      <c r="DW67" s="101">
        <v>103560.4</v>
      </c>
      <c r="DX67" s="101">
        <v>156969</v>
      </c>
      <c r="DY67" s="101">
        <v>787.05</v>
      </c>
      <c r="DZ67" s="87">
        <v>10</v>
      </c>
      <c r="EA67" s="87">
        <v>19</v>
      </c>
      <c r="EB67" s="96" t="s">
        <v>31</v>
      </c>
      <c r="EC67" s="95">
        <v>156969</v>
      </c>
      <c r="ED67" s="95">
        <f>EC67/CP67*100</f>
        <v>99.999885893742274</v>
      </c>
      <c r="EE67" s="96" t="s">
        <v>130</v>
      </c>
      <c r="EF67" s="96"/>
      <c r="EG67" s="96"/>
      <c r="EH67" s="96" t="s">
        <v>130</v>
      </c>
      <c r="EI67" s="96"/>
      <c r="EJ67" s="96"/>
      <c r="EK67" s="111"/>
      <c r="EL67" s="83"/>
      <c r="EM67" s="108"/>
      <c r="EN67" s="108"/>
      <c r="EO67" s="108"/>
      <c r="EP67" s="83" t="s">
        <v>130</v>
      </c>
      <c r="EQ67" s="103" t="s">
        <v>130</v>
      </c>
      <c r="ER67" s="96"/>
      <c r="ES67" s="96"/>
      <c r="ET67" s="96"/>
      <c r="EU67" s="96" t="s">
        <v>130</v>
      </c>
      <c r="EV67" s="96"/>
      <c r="EW67" s="96"/>
      <c r="EX67" s="96" t="s">
        <v>130</v>
      </c>
      <c r="EY67" s="96"/>
      <c r="EZ67" s="172"/>
    </row>
    <row r="68" spans="1:156" ht="24">
      <c r="A68" s="179" t="s">
        <v>911</v>
      </c>
      <c r="C68" s="69">
        <v>68</v>
      </c>
      <c r="D68" s="69" t="s">
        <v>105</v>
      </c>
      <c r="E68" s="70">
        <v>34670</v>
      </c>
      <c r="F68" s="71"/>
      <c r="G68" s="71"/>
      <c r="H68" s="71"/>
      <c r="I68" s="72">
        <v>1</v>
      </c>
      <c r="J68" s="69" t="s">
        <v>106</v>
      </c>
      <c r="K68" s="69"/>
      <c r="L68" s="69"/>
      <c r="M68" s="69"/>
      <c r="N68" s="69">
        <v>3</v>
      </c>
      <c r="O68" s="69">
        <v>2</v>
      </c>
      <c r="P68" s="69"/>
      <c r="Q68" s="69">
        <v>1</v>
      </c>
      <c r="R68" s="69"/>
      <c r="S68" s="73" t="str">
        <f t="shared" ref="S68:S69" si="238">IF(OR(K68=0,G68=0),"x","Value?")</f>
        <v>x</v>
      </c>
      <c r="T68" s="73" t="str">
        <f t="shared" ref="T68:T69" si="239">IF(OR(K68=0,H68=0),"x","Value?")</f>
        <v>x</v>
      </c>
      <c r="U68" s="73" t="str">
        <f t="shared" ref="U68:U69" si="240">IF(OR(K68=0,I68=0),"x","Value?")</f>
        <v>x</v>
      </c>
      <c r="V68" s="74" t="s">
        <v>121</v>
      </c>
      <c r="W68" s="75">
        <v>18000</v>
      </c>
      <c r="X68" s="75">
        <v>8</v>
      </c>
      <c r="Y68" s="75" t="str">
        <f t="shared" ref="Y68:Y69" si="241">IF(P68=0,"x","Value?")</f>
        <v>x</v>
      </c>
      <c r="Z68" s="75" t="str">
        <f t="shared" ref="Z68:Z69" si="242">IF(P68=0,"x","Value?")</f>
        <v>x</v>
      </c>
      <c r="AA68" s="75" t="str">
        <f t="shared" ref="AA68:AA69" si="243">IF(R68=0,"x","Value?")</f>
        <v>x</v>
      </c>
      <c r="AB68" s="75" t="str">
        <f t="shared" ref="AB68:AB69" si="244">IF(R68=0,"x","Value?")</f>
        <v>x</v>
      </c>
      <c r="AC68" s="76"/>
      <c r="AD68" s="69"/>
      <c r="AE68" s="69"/>
      <c r="AF68" s="69"/>
      <c r="AG68" s="69"/>
      <c r="AH68" s="69"/>
      <c r="AI68" s="69"/>
      <c r="AJ68" s="69"/>
      <c r="AK68" s="69"/>
      <c r="AL68" s="69"/>
      <c r="AM68" s="69"/>
      <c r="AN68" s="69"/>
      <c r="AO68" s="69"/>
      <c r="AP68" s="69" t="s">
        <v>107</v>
      </c>
      <c r="AQ68" s="164"/>
      <c r="AR68" s="81" t="s">
        <v>122</v>
      </c>
      <c r="AS68" s="75">
        <v>1700</v>
      </c>
      <c r="AT68" s="75">
        <v>850</v>
      </c>
      <c r="AU68" s="75">
        <v>1000000</v>
      </c>
      <c r="AV68" s="75">
        <v>0</v>
      </c>
      <c r="AW68" s="69" t="s">
        <v>109</v>
      </c>
      <c r="AX68" s="69">
        <v>370</v>
      </c>
      <c r="AY68" s="69">
        <v>60</v>
      </c>
      <c r="AZ68" s="69">
        <v>99</v>
      </c>
      <c r="BA68" s="77">
        <f t="shared" ref="BA68:BA69" ca="1" si="245">INT(YEARFRAC(E68,TODAY()))</f>
        <v>24</v>
      </c>
      <c r="BB68" s="77">
        <f t="shared" ref="BB68:BB69" si="246">IF(AND(AU68="x",AV68="x"),"0",AU68-AV68)</f>
        <v>1000000</v>
      </c>
      <c r="BC68" s="77">
        <f t="shared" ref="BC68:BC69" si="247">IF(AND(AS68="x",AT68="x"),"0",AS68-AT68)</f>
        <v>850</v>
      </c>
      <c r="BD68" s="78">
        <f t="shared" ref="BD68:BD69" si="248">IF(EXACT(AR68,"Employee"),0.5*BC68,0.25*BC68)</f>
        <v>212.5</v>
      </c>
      <c r="BE68" s="79" t="s">
        <v>107</v>
      </c>
      <c r="BF68" s="80" t="s">
        <v>107</v>
      </c>
      <c r="BG68" s="79" t="s">
        <v>107</v>
      </c>
      <c r="BH68" s="79" t="s">
        <v>107</v>
      </c>
      <c r="BI68" s="79"/>
      <c r="BJ68" s="79"/>
      <c r="BK68" s="79"/>
      <c r="BL68" s="79"/>
      <c r="BM68" s="79"/>
      <c r="BN68" s="79"/>
      <c r="BO68" s="81"/>
      <c r="BP68" s="81"/>
      <c r="BQ68" s="81"/>
      <c r="BR68" s="81"/>
      <c r="BS68" s="81" t="str">
        <f t="shared" ref="BS68:BX68" si="249">IF(BI68="Y","Select?","")</f>
        <v/>
      </c>
      <c r="BT68" s="81" t="str">
        <f t="shared" si="249"/>
        <v/>
      </c>
      <c r="BU68" s="81" t="str">
        <f t="shared" si="249"/>
        <v/>
      </c>
      <c r="BV68" s="81" t="str">
        <f t="shared" si="249"/>
        <v/>
      </c>
      <c r="BW68" s="81" t="str">
        <f t="shared" si="249"/>
        <v/>
      </c>
      <c r="BX68" s="81" t="str">
        <f t="shared" si="249"/>
        <v/>
      </c>
      <c r="BY68" s="82" t="str">
        <f t="shared" ref="BY68:BY69" si="250">IF(K68=0,"NA",FV(0.0228,V68,-SUM(S68:U68)*12)+10000)</f>
        <v>NA</v>
      </c>
      <c r="BZ68" s="82" t="str">
        <f t="shared" ref="BZ68:BZ69" si="251">IF(AC68=0,"NA",AC68)</f>
        <v>NA</v>
      </c>
      <c r="CA68" s="82" t="str">
        <f t="shared" ref="CA68:CA69" si="252">IFERROR(IF(BY68-BZ68&lt;=0,"No Need",BY68-BZ68),BY68)</f>
        <v>NA</v>
      </c>
      <c r="CB68" s="82" t="str">
        <f t="shared" ref="CB68:CB69" si="253">IF(L68=0,"NA",FV(0.0228,62-BA68,-AT68*12)+100000)</f>
        <v>NA</v>
      </c>
      <c r="CC68" s="82" t="str">
        <f t="shared" ref="CC68:CC69" si="254">IF(AD68=0,"NA",AD68)</f>
        <v>NA</v>
      </c>
      <c r="CD68" s="82" t="str">
        <f t="shared" ref="CD68:CD69" si="255">IFERROR(IF(CB68-CC68&lt;=0,"No Need",CB68-CC68),CB68)</f>
        <v>NA</v>
      </c>
      <c r="CE68" s="82" t="str">
        <f t="shared" ref="CE68:CE69" si="256">IF(M68=0,"NA",FV(0.0228,5,-AT68*12)+100000)</f>
        <v>NA</v>
      </c>
      <c r="CF68" s="82" t="str">
        <f t="shared" ref="CF68:CF69" si="257">IF(AE68=0,"NA",AE68)</f>
        <v>NA</v>
      </c>
      <c r="CG68" s="82" t="str">
        <f t="shared" ref="CG68:CG69" si="258">IFERROR(IF(CE68-CF68&lt;=0,"No Need",CE68-CF68),CE68)</f>
        <v>NA</v>
      </c>
      <c r="CH68" s="82">
        <f t="shared" ref="CH68:CH69" si="259">IF(N68=0,"NA",FV(0.0228,5,-AT68*12)+100000)</f>
        <v>153379.23090633476</v>
      </c>
      <c r="CI68" s="82" t="str">
        <f t="shared" ref="CI68:CI69" si="260">IF(AF68=0,"NA",AF68)</f>
        <v>NA</v>
      </c>
      <c r="CJ68" s="82">
        <f t="shared" ref="CJ68:CJ69" si="261">IFERROR(IF(CH68-CI68&lt;=0,"No Need",CH68-CI68),CH68)</f>
        <v>153379.23090633476</v>
      </c>
      <c r="CK68" s="82">
        <f t="shared" ref="CK68:CK69" si="262">IF(O68=0,"NA",FV(0.0228,5,-AT68*12)+100000)</f>
        <v>153379.23090633476</v>
      </c>
      <c r="CL68" s="82" t="str">
        <f t="shared" ref="CL68:CL69" si="263">IF(AG68=0,"NA",AG68)</f>
        <v>NA</v>
      </c>
      <c r="CM68" s="82">
        <f t="shared" ref="CM68:CM69" si="264">IFERROR(IF(CK68-CL68&lt;=0,"No Need",CK68-CL68),CK68)</f>
        <v>153379.23090633476</v>
      </c>
      <c r="CN68" s="82">
        <f t="shared" ref="CN68:CN69" si="265">IF(Q68=0,"NA",FV(0.0228,X68,,-W68))</f>
        <v>21557.493307065084</v>
      </c>
      <c r="CO68" s="82" t="str">
        <f t="shared" ref="CO68:CO69" si="266">IF((AH68+AI68)=0,"NA",(AH68+AI68))</f>
        <v>NA</v>
      </c>
      <c r="CP68" s="82">
        <f t="shared" ref="CP68:CP69" si="267">IFERROR(IF(CN68-CO68&lt;=0,"No Need",CN68-CO68),CN68)</f>
        <v>21557.493307065084</v>
      </c>
      <c r="CQ68" s="82" t="str">
        <f t="shared" ref="CQ68:CQ69" si="268">IF(P68=0,"NA",FV(0.0228,90-Y68,,-Z68*12*(90-Y68)))</f>
        <v>NA</v>
      </c>
      <c r="CR68" s="82" t="str">
        <f t="shared" ref="CR68:CR69" si="269">IF(AND(AJ68=0,AK68=0,AL68=0,AM68=0),"NA",AJ68+(AK68*12*(90-P68))+AL68+(AM68*12*(90-P68)))</f>
        <v>NA</v>
      </c>
      <c r="CS68" s="82" t="str">
        <f t="shared" ref="CS68:CS69" si="270">IFERROR(IF(CQ68-CR68&lt;=0,"No Need",CQ68-CR68),CQ68)</f>
        <v>NA</v>
      </c>
      <c r="CT68" s="82" t="str">
        <f t="shared" ref="CT68:CT69" si="271">IF(R68=0,"NA",FV(0.0228,19-AA68,,-AB68))</f>
        <v>NA</v>
      </c>
      <c r="CU68" s="83" t="str">
        <f t="shared" ref="CU68:CU69" si="272">IF((AN68+AO68)=0,"NA",(AN68+AO68))</f>
        <v>NA</v>
      </c>
      <c r="CV68" s="84" t="str">
        <f t="shared" ref="CV68:CV69" si="273">IFERROR(IF(CT68-CU68&lt;=0,"No Need",CT68-CU68),CT68)</f>
        <v>NA</v>
      </c>
      <c r="CW68" s="57" t="s">
        <v>114</v>
      </c>
      <c r="CX68" s="43" t="s">
        <v>330</v>
      </c>
      <c r="CY68" s="101">
        <v>53822.65</v>
      </c>
      <c r="CZ68" s="101"/>
      <c r="DA68" s="101">
        <v>92.55</v>
      </c>
      <c r="DB68" s="87">
        <v>60</v>
      </c>
      <c r="DC68" s="87" t="s">
        <v>140</v>
      </c>
      <c r="DD68" s="57" t="s">
        <v>912</v>
      </c>
      <c r="DE68" s="57" t="s">
        <v>552</v>
      </c>
      <c r="DF68" s="101">
        <v>43822</v>
      </c>
      <c r="DG68" s="101"/>
      <c r="DH68" s="101">
        <v>42.25</v>
      </c>
      <c r="DI68" s="87">
        <v>60</v>
      </c>
      <c r="DJ68" s="88" t="s">
        <v>140</v>
      </c>
      <c r="DK68" s="86">
        <f t="shared" si="37"/>
        <v>134.80000000000001</v>
      </c>
      <c r="DL68" s="89" t="str">
        <f t="shared" si="53"/>
        <v>General Savings</v>
      </c>
      <c r="DM68" s="90">
        <v>0</v>
      </c>
      <c r="DN68" s="90">
        <v>0</v>
      </c>
      <c r="DO68" s="89" t="str">
        <f t="shared" si="54"/>
        <v>Cancer</v>
      </c>
      <c r="DP68" s="90">
        <f>CY68*3.5</f>
        <v>188379.27499999999</v>
      </c>
      <c r="DQ68" s="90">
        <f>DP68/CM68*100</f>
        <v>122.81928517104051</v>
      </c>
      <c r="DR68" s="89" t="str">
        <f t="shared" si="55"/>
        <v>Early CI</v>
      </c>
      <c r="DS68" s="90">
        <f>DF68*3.5</f>
        <v>153377</v>
      </c>
      <c r="DT68" s="90">
        <f>DS68/CJ68*100</f>
        <v>99.998545496465468</v>
      </c>
      <c r="DU68" s="110"/>
      <c r="DV68" s="83"/>
      <c r="DW68" s="102"/>
      <c r="DX68" s="102"/>
      <c r="DY68" s="102"/>
      <c r="DZ68" s="83" t="s">
        <v>130</v>
      </c>
      <c r="EA68" s="83" t="s">
        <v>130</v>
      </c>
      <c r="EB68" s="96"/>
      <c r="EC68" s="95"/>
      <c r="ED68" s="95"/>
      <c r="EE68" s="96"/>
      <c r="EF68" s="96"/>
      <c r="EG68" s="96"/>
      <c r="EH68" s="96"/>
      <c r="EI68" s="96"/>
      <c r="EJ68" s="96"/>
      <c r="EK68" s="111"/>
      <c r="EL68" s="83"/>
      <c r="EM68" s="102"/>
      <c r="EN68" s="102"/>
      <c r="EO68" s="102"/>
      <c r="EP68" s="83" t="s">
        <v>130</v>
      </c>
      <c r="EQ68" s="103" t="s">
        <v>130</v>
      </c>
      <c r="ER68" s="96"/>
      <c r="ES68" s="96"/>
      <c r="ET68" s="96"/>
      <c r="EU68" s="96"/>
      <c r="EV68" s="96"/>
      <c r="EW68" s="96"/>
      <c r="EX68" s="96"/>
      <c r="EY68" s="96"/>
      <c r="EZ68" s="104"/>
    </row>
    <row r="69" spans="1:156" ht="24">
      <c r="A69" s="99" t="s">
        <v>568</v>
      </c>
      <c r="C69" s="69">
        <v>69</v>
      </c>
      <c r="D69" s="69" t="s">
        <v>117</v>
      </c>
      <c r="E69" s="70">
        <v>29407</v>
      </c>
      <c r="F69" s="178">
        <v>1</v>
      </c>
      <c r="G69" s="71"/>
      <c r="H69" s="71"/>
      <c r="I69" s="72"/>
      <c r="J69" s="69" t="s">
        <v>107</v>
      </c>
      <c r="K69" s="69"/>
      <c r="L69" s="69"/>
      <c r="M69" s="69"/>
      <c r="N69" s="69"/>
      <c r="O69" s="69"/>
      <c r="P69" s="69"/>
      <c r="Q69" s="69">
        <v>1</v>
      </c>
      <c r="R69" s="69"/>
      <c r="S69" s="120" t="str">
        <f t="shared" si="238"/>
        <v>x</v>
      </c>
      <c r="T69" s="120" t="str">
        <f t="shared" si="239"/>
        <v>x</v>
      </c>
      <c r="U69" s="120" t="str">
        <f t="shared" si="240"/>
        <v>x</v>
      </c>
      <c r="V69" s="77" t="str">
        <f>IF(AND(G69=0,H69=0,I69=0),"x","Value?")</f>
        <v>x</v>
      </c>
      <c r="W69" s="77">
        <v>500000</v>
      </c>
      <c r="X69" s="77">
        <v>15</v>
      </c>
      <c r="Y69" s="77" t="str">
        <f t="shared" si="241"/>
        <v>x</v>
      </c>
      <c r="Z69" s="77" t="str">
        <f t="shared" si="242"/>
        <v>x</v>
      </c>
      <c r="AA69" s="77" t="str">
        <f t="shared" si="243"/>
        <v>x</v>
      </c>
      <c r="AB69" s="77" t="str">
        <f t="shared" si="244"/>
        <v>x</v>
      </c>
      <c r="AC69" s="76"/>
      <c r="AD69" s="69"/>
      <c r="AE69" s="69"/>
      <c r="AF69" s="69"/>
      <c r="AG69" s="69"/>
      <c r="AH69" s="69"/>
      <c r="AI69" s="69"/>
      <c r="AJ69" s="69"/>
      <c r="AK69" s="69"/>
      <c r="AL69" s="69"/>
      <c r="AM69" s="69"/>
      <c r="AN69" s="69"/>
      <c r="AO69" s="69"/>
      <c r="AP69" s="69" t="s">
        <v>106</v>
      </c>
      <c r="AQ69" s="81" t="s">
        <v>147</v>
      </c>
      <c r="AR69" s="81"/>
      <c r="AS69" s="77">
        <v>0</v>
      </c>
      <c r="AT69" s="77"/>
      <c r="AU69" s="75">
        <v>1000000</v>
      </c>
      <c r="AV69" s="77"/>
      <c r="AW69" s="69"/>
      <c r="AX69" s="69">
        <v>700</v>
      </c>
      <c r="AY69" s="69"/>
      <c r="AZ69" s="69">
        <v>99</v>
      </c>
      <c r="BA69" s="77">
        <f t="shared" ca="1" si="245"/>
        <v>38</v>
      </c>
      <c r="BB69" s="77">
        <f t="shared" si="246"/>
        <v>1000000</v>
      </c>
      <c r="BC69" s="77">
        <f t="shared" si="247"/>
        <v>0</v>
      </c>
      <c r="BD69" s="78">
        <f t="shared" si="248"/>
        <v>0</v>
      </c>
      <c r="BE69" s="79"/>
      <c r="BF69" s="80"/>
      <c r="BG69" s="79"/>
      <c r="BH69" s="79"/>
      <c r="BI69" s="79"/>
      <c r="BJ69" s="79"/>
      <c r="BK69" s="79" t="s">
        <v>107</v>
      </c>
      <c r="BL69" s="79"/>
      <c r="BM69" s="79"/>
      <c r="BN69" s="79" t="s">
        <v>107</v>
      </c>
      <c r="BO69" s="81" t="str">
        <f t="shared" ref="BO69:BW69" si="274">IF(BE69="Y","Select?","")</f>
        <v/>
      </c>
      <c r="BP69" s="81" t="str">
        <f t="shared" si="274"/>
        <v/>
      </c>
      <c r="BQ69" s="81" t="str">
        <f t="shared" si="274"/>
        <v/>
      </c>
      <c r="BR69" s="81" t="str">
        <f t="shared" si="274"/>
        <v/>
      </c>
      <c r="BS69" s="81" t="str">
        <f t="shared" si="274"/>
        <v/>
      </c>
      <c r="BT69" s="81" t="str">
        <f t="shared" si="274"/>
        <v/>
      </c>
      <c r="BU69" s="81"/>
      <c r="BV69" s="81" t="str">
        <f t="shared" si="274"/>
        <v/>
      </c>
      <c r="BW69" s="81" t="str">
        <f t="shared" si="274"/>
        <v/>
      </c>
      <c r="BX69" s="81"/>
      <c r="BY69" s="82" t="str">
        <f t="shared" si="250"/>
        <v>NA</v>
      </c>
      <c r="BZ69" s="82" t="str">
        <f t="shared" si="251"/>
        <v>NA</v>
      </c>
      <c r="CA69" s="82" t="str">
        <f t="shared" si="252"/>
        <v>NA</v>
      </c>
      <c r="CB69" s="82" t="str">
        <f t="shared" si="253"/>
        <v>NA</v>
      </c>
      <c r="CC69" s="82" t="str">
        <f t="shared" si="254"/>
        <v>NA</v>
      </c>
      <c r="CD69" s="82" t="str">
        <f t="shared" si="255"/>
        <v>NA</v>
      </c>
      <c r="CE69" s="82" t="str">
        <f t="shared" si="256"/>
        <v>NA</v>
      </c>
      <c r="CF69" s="82" t="str">
        <f t="shared" si="257"/>
        <v>NA</v>
      </c>
      <c r="CG69" s="82" t="str">
        <f t="shared" si="258"/>
        <v>NA</v>
      </c>
      <c r="CH69" s="82" t="str">
        <f t="shared" si="259"/>
        <v>NA</v>
      </c>
      <c r="CI69" s="82" t="str">
        <f t="shared" si="260"/>
        <v>NA</v>
      </c>
      <c r="CJ69" s="82" t="str">
        <f t="shared" si="261"/>
        <v>NA</v>
      </c>
      <c r="CK69" s="82" t="str">
        <f t="shared" si="262"/>
        <v>NA</v>
      </c>
      <c r="CL69" s="82" t="str">
        <f t="shared" si="263"/>
        <v>NA</v>
      </c>
      <c r="CM69" s="82" t="str">
        <f t="shared" si="264"/>
        <v>NA</v>
      </c>
      <c r="CN69" s="82">
        <f t="shared" si="265"/>
        <v>701182.05785280175</v>
      </c>
      <c r="CO69" s="82" t="str">
        <f t="shared" si="266"/>
        <v>NA</v>
      </c>
      <c r="CP69" s="82">
        <f t="shared" si="267"/>
        <v>701182.05785280175</v>
      </c>
      <c r="CQ69" s="82" t="str">
        <f t="shared" si="268"/>
        <v>NA</v>
      </c>
      <c r="CR69" s="82" t="str">
        <f t="shared" si="269"/>
        <v>NA</v>
      </c>
      <c r="CS69" s="82" t="str">
        <f t="shared" si="270"/>
        <v>NA</v>
      </c>
      <c r="CT69" s="82" t="str">
        <f t="shared" si="271"/>
        <v>NA</v>
      </c>
      <c r="CU69" s="82" t="str">
        <f t="shared" si="272"/>
        <v>NA</v>
      </c>
      <c r="CV69" s="84" t="str">
        <f t="shared" si="273"/>
        <v>NA</v>
      </c>
      <c r="CW69" s="57" t="s">
        <v>110</v>
      </c>
      <c r="CX69" s="43" t="s">
        <v>286</v>
      </c>
      <c r="CY69" s="101">
        <v>105740.2</v>
      </c>
      <c r="CZ69" s="101">
        <v>151629</v>
      </c>
      <c r="DA69" s="101">
        <v>700</v>
      </c>
      <c r="DB69" s="87">
        <v>15</v>
      </c>
      <c r="DC69" s="87">
        <v>15</v>
      </c>
      <c r="DD69" s="54"/>
      <c r="DE69" s="54"/>
      <c r="DF69" s="193"/>
      <c r="DG69" s="193"/>
      <c r="DH69" s="193"/>
      <c r="DI69" s="134" t="s">
        <v>130</v>
      </c>
      <c r="DJ69" s="134" t="s">
        <v>130</v>
      </c>
      <c r="DK69" s="86">
        <f t="shared" si="37"/>
        <v>700</v>
      </c>
      <c r="DL69" s="89" t="str">
        <f t="shared" si="53"/>
        <v>General Savings</v>
      </c>
      <c r="DM69" s="90">
        <v>151629</v>
      </c>
      <c r="DN69" s="90">
        <f>DM69/CP69*100</f>
        <v>21.624768960051068</v>
      </c>
      <c r="DO69" s="89" t="str">
        <f t="shared" si="54"/>
        <v/>
      </c>
      <c r="DP69" s="90"/>
      <c r="DQ69" s="90"/>
      <c r="DR69" s="89" t="str">
        <f t="shared" si="55"/>
        <v/>
      </c>
      <c r="DS69" s="90"/>
      <c r="DT69" s="90"/>
      <c r="DU69" s="43" t="s">
        <v>111</v>
      </c>
      <c r="DV69" s="47" t="s">
        <v>291</v>
      </c>
      <c r="DW69" s="101">
        <v>75839.649999999994</v>
      </c>
      <c r="DX69" s="101">
        <v>146785</v>
      </c>
      <c r="DY69" s="101">
        <v>700</v>
      </c>
      <c r="DZ69" s="87">
        <v>15</v>
      </c>
      <c r="EA69" s="87">
        <v>15</v>
      </c>
      <c r="EB69" s="96" t="s">
        <v>31</v>
      </c>
      <c r="EC69" s="95">
        <v>146785</v>
      </c>
      <c r="ED69" s="95">
        <f>EC69/CP69*100</f>
        <v>20.933935538723439</v>
      </c>
      <c r="EE69" s="96" t="s">
        <v>130</v>
      </c>
      <c r="EF69" s="96"/>
      <c r="EG69" s="96"/>
      <c r="EH69" s="96" t="s">
        <v>130</v>
      </c>
      <c r="EI69" s="96"/>
      <c r="EJ69" s="96"/>
      <c r="EK69" s="57" t="s">
        <v>112</v>
      </c>
      <c r="EL69" s="47" t="s">
        <v>276</v>
      </c>
      <c r="EM69" s="101">
        <v>88832.5</v>
      </c>
      <c r="EN69" s="101">
        <v>115268</v>
      </c>
      <c r="EO69" s="101">
        <v>700</v>
      </c>
      <c r="EP69" s="87">
        <v>10</v>
      </c>
      <c r="EQ69" s="88">
        <v>15</v>
      </c>
      <c r="ER69" s="96" t="s">
        <v>31</v>
      </c>
      <c r="ES69" s="96">
        <v>115268</v>
      </c>
      <c r="ET69" s="95">
        <f>ES69/CP69*100</f>
        <v>16.439097194383439</v>
      </c>
      <c r="EU69" s="96" t="s">
        <v>130</v>
      </c>
      <c r="EV69" s="96"/>
      <c r="EW69" s="96"/>
      <c r="EX69" s="96" t="s">
        <v>130</v>
      </c>
      <c r="EY69" s="96"/>
      <c r="EZ69" s="104"/>
    </row>
    <row r="70" spans="1:156" ht="24">
      <c r="A70" s="68" t="s">
        <v>568</v>
      </c>
      <c r="C70" s="69">
        <v>70</v>
      </c>
      <c r="D70" s="69" t="s">
        <v>117</v>
      </c>
      <c r="E70" s="70">
        <v>35371</v>
      </c>
      <c r="F70" s="71">
        <v>1</v>
      </c>
      <c r="G70" s="71"/>
      <c r="H70" s="71"/>
      <c r="I70" s="72"/>
      <c r="J70" s="69" t="s">
        <v>107</v>
      </c>
      <c r="K70" s="69">
        <v>1</v>
      </c>
      <c r="L70" s="69"/>
      <c r="M70" s="69"/>
      <c r="N70" s="69"/>
      <c r="O70" s="69"/>
      <c r="P70" s="69"/>
      <c r="Q70" s="69">
        <v>2</v>
      </c>
      <c r="R70" s="69"/>
      <c r="S70" s="73" t="s">
        <v>121</v>
      </c>
      <c r="T70" s="73" t="s">
        <v>121</v>
      </c>
      <c r="U70" s="73" t="s">
        <v>121</v>
      </c>
      <c r="V70" s="74">
        <v>20</v>
      </c>
      <c r="W70" s="75">
        <v>60000</v>
      </c>
      <c r="X70" s="75">
        <v>10</v>
      </c>
      <c r="Y70" s="75" t="s">
        <v>121</v>
      </c>
      <c r="Z70" s="75" t="s">
        <v>121</v>
      </c>
      <c r="AA70" s="75" t="s">
        <v>121</v>
      </c>
      <c r="AB70" s="75" t="s">
        <v>121</v>
      </c>
      <c r="AC70" s="76">
        <v>50000</v>
      </c>
      <c r="AD70" s="69"/>
      <c r="AE70" s="69"/>
      <c r="AF70" s="69"/>
      <c r="AG70" s="69"/>
      <c r="AH70" s="69"/>
      <c r="AI70" s="69"/>
      <c r="AJ70" s="69"/>
      <c r="AK70" s="69"/>
      <c r="AL70" s="69"/>
      <c r="AM70" s="69"/>
      <c r="AN70" s="69"/>
      <c r="AO70" s="69"/>
      <c r="AP70" s="69" t="s">
        <v>106</v>
      </c>
      <c r="AQ70" s="81" t="s">
        <v>147</v>
      </c>
      <c r="AR70" s="69"/>
      <c r="AS70" s="75"/>
      <c r="AT70" s="75">
        <v>200</v>
      </c>
      <c r="AU70" s="75">
        <v>1000000</v>
      </c>
      <c r="AV70" s="75">
        <v>0</v>
      </c>
      <c r="AW70" s="69"/>
      <c r="AX70" s="69">
        <v>1200</v>
      </c>
      <c r="AY70" s="69"/>
      <c r="AZ70" s="69">
        <v>5</v>
      </c>
      <c r="BA70" s="77">
        <v>22</v>
      </c>
      <c r="BB70" s="77">
        <v>10000</v>
      </c>
      <c r="BC70" s="77">
        <v>-200</v>
      </c>
      <c r="BD70" s="78">
        <v>-50</v>
      </c>
      <c r="BE70" s="79"/>
      <c r="BF70" s="80"/>
      <c r="BG70" s="79"/>
      <c r="BH70" s="79"/>
      <c r="BI70" s="79"/>
      <c r="BJ70" s="79"/>
      <c r="BK70" s="79" t="s">
        <v>107</v>
      </c>
      <c r="BL70" s="79"/>
      <c r="BM70" s="79"/>
      <c r="BN70" s="79" t="s">
        <v>107</v>
      </c>
      <c r="BO70" s="81" t="s">
        <v>130</v>
      </c>
      <c r="BP70" s="81" t="s">
        <v>130</v>
      </c>
      <c r="BQ70" s="81" t="s">
        <v>130</v>
      </c>
      <c r="BR70" s="81" t="s">
        <v>130</v>
      </c>
      <c r="BS70" s="81" t="s">
        <v>130</v>
      </c>
      <c r="BT70" s="81" t="s">
        <v>130</v>
      </c>
      <c r="BU70" s="81" t="s">
        <v>107</v>
      </c>
      <c r="BV70" s="81" t="s">
        <v>130</v>
      </c>
      <c r="BW70" s="81" t="s">
        <v>130</v>
      </c>
      <c r="BX70" s="81"/>
      <c r="BY70" s="82">
        <v>10000</v>
      </c>
      <c r="BZ70" s="82">
        <v>50000</v>
      </c>
      <c r="CA70" s="82" t="s">
        <v>148</v>
      </c>
      <c r="CB70" s="82" t="s">
        <v>131</v>
      </c>
      <c r="CC70" s="82" t="s">
        <v>131</v>
      </c>
      <c r="CD70" s="82" t="s">
        <v>131</v>
      </c>
      <c r="CE70" s="82" t="s">
        <v>131</v>
      </c>
      <c r="CF70" s="82" t="s">
        <v>131</v>
      </c>
      <c r="CG70" s="82" t="s">
        <v>131</v>
      </c>
      <c r="CH70" s="82" t="s">
        <v>131</v>
      </c>
      <c r="CI70" s="82" t="s">
        <v>131</v>
      </c>
      <c r="CJ70" s="82" t="s">
        <v>131</v>
      </c>
      <c r="CK70" s="82" t="s">
        <v>131</v>
      </c>
      <c r="CL70" s="82" t="s">
        <v>131</v>
      </c>
      <c r="CM70" s="82" t="s">
        <v>131</v>
      </c>
      <c r="CN70" s="82">
        <v>75172.404830626634</v>
      </c>
      <c r="CO70" s="82" t="s">
        <v>131</v>
      </c>
      <c r="CP70" s="82">
        <v>75172.404830626634</v>
      </c>
      <c r="CQ70" s="82" t="s">
        <v>131</v>
      </c>
      <c r="CR70" s="82" t="s">
        <v>131</v>
      </c>
      <c r="CS70" s="82" t="s">
        <v>131</v>
      </c>
      <c r="CT70" s="82" t="s">
        <v>131</v>
      </c>
      <c r="CU70" s="83" t="s">
        <v>131</v>
      </c>
      <c r="CV70" s="84" t="s">
        <v>131</v>
      </c>
      <c r="CW70" s="57" t="s">
        <v>569</v>
      </c>
      <c r="CX70" s="43" t="s">
        <v>557</v>
      </c>
      <c r="CY70" s="101">
        <v>49912.800000000003</v>
      </c>
      <c r="CZ70" s="101">
        <v>75172</v>
      </c>
      <c r="DA70" s="101">
        <v>1036.2</v>
      </c>
      <c r="DB70" s="87">
        <v>5</v>
      </c>
      <c r="DC70" s="87">
        <v>10</v>
      </c>
      <c r="DD70" s="115" t="s">
        <v>567</v>
      </c>
      <c r="DE70" s="115" t="s">
        <v>282</v>
      </c>
      <c r="DF70" s="86">
        <v>1036.2</v>
      </c>
      <c r="DG70" s="86"/>
      <c r="DH70" s="87">
        <v>7.35</v>
      </c>
      <c r="DI70" s="153">
        <v>5</v>
      </c>
      <c r="DJ70" s="36">
        <v>5</v>
      </c>
      <c r="DK70" s="86">
        <f t="shared" si="37"/>
        <v>1043.55</v>
      </c>
      <c r="DL70" s="89" t="str">
        <f t="shared" si="53"/>
        <v>Death</v>
      </c>
      <c r="DM70" s="90">
        <v>0</v>
      </c>
      <c r="DN70" s="90">
        <v>0</v>
      </c>
      <c r="DO70" s="89" t="str">
        <f t="shared" si="54"/>
        <v>General Savings</v>
      </c>
      <c r="DP70" s="90">
        <v>75172</v>
      </c>
      <c r="DQ70" s="90">
        <f>DP70/CP70*100</f>
        <v>99.999461463781088</v>
      </c>
      <c r="DR70" s="89" t="str">
        <f t="shared" si="55"/>
        <v/>
      </c>
      <c r="DS70" s="90"/>
      <c r="DT70" s="90"/>
      <c r="DU70" s="194"/>
      <c r="DV70" s="195"/>
      <c r="DW70" s="101"/>
      <c r="DX70" s="101"/>
      <c r="DY70" s="101"/>
      <c r="DZ70" s="87"/>
      <c r="EA70" s="87"/>
      <c r="EB70" s="96"/>
      <c r="EC70" s="95"/>
      <c r="ED70" s="95"/>
      <c r="EE70" s="96"/>
      <c r="EF70" s="96"/>
      <c r="EG70" s="95"/>
      <c r="EH70" s="96" t="s">
        <v>130</v>
      </c>
      <c r="EI70" s="96"/>
      <c r="EJ70" s="96"/>
      <c r="EK70" s="111"/>
      <c r="EL70" s="83"/>
      <c r="EM70" s="108"/>
      <c r="EN70" s="108"/>
      <c r="EO70" s="108"/>
      <c r="EP70" s="83" t="s">
        <v>130</v>
      </c>
      <c r="EQ70" s="103" t="s">
        <v>130</v>
      </c>
      <c r="ER70" s="96"/>
      <c r="ES70" s="96"/>
      <c r="ET70" s="96"/>
      <c r="EU70" s="96"/>
      <c r="EV70" s="96"/>
      <c r="EW70" s="96"/>
      <c r="EX70" s="96" t="s">
        <v>130</v>
      </c>
      <c r="EY70" s="96"/>
      <c r="EZ70" s="104"/>
    </row>
    <row r="71" spans="1:156" s="149" customFormat="1" ht="24">
      <c r="A71" s="99" t="s">
        <v>568</v>
      </c>
      <c r="B71" s="148"/>
      <c r="C71" s="69">
        <v>71</v>
      </c>
      <c r="D71" s="69" t="s">
        <v>117</v>
      </c>
      <c r="E71" s="70">
        <v>26486</v>
      </c>
      <c r="F71" s="71">
        <v>1</v>
      </c>
      <c r="G71" s="71"/>
      <c r="H71" s="71"/>
      <c r="I71" s="72"/>
      <c r="J71" s="69" t="s">
        <v>107</v>
      </c>
      <c r="K71" s="69"/>
      <c r="L71" s="69">
        <v>1</v>
      </c>
      <c r="M71" s="69">
        <v>2</v>
      </c>
      <c r="N71" s="69"/>
      <c r="O71" s="69">
        <v>3</v>
      </c>
      <c r="P71" s="69"/>
      <c r="Q71" s="69"/>
      <c r="R71" s="69"/>
      <c r="S71" s="120" t="str">
        <f>IF(OR(K71=0,G71=0),"x","Value?")</f>
        <v>x</v>
      </c>
      <c r="T71" s="120" t="str">
        <f>IF(OR(K71=0,H71=0),"x","Value?")</f>
        <v>x</v>
      </c>
      <c r="U71" s="120" t="str">
        <f>IF(OR(K71=0,I71=0),"x","Value?")</f>
        <v>x</v>
      </c>
      <c r="V71" s="77" t="str">
        <f>IF(AND(G71=0,H71=0,I71=0),"x","Value?")</f>
        <v>x</v>
      </c>
      <c r="W71" s="77" t="str">
        <f>IF(Q71=0,"x","Value?")</f>
        <v>x</v>
      </c>
      <c r="X71" s="77" t="str">
        <f>IF(Q71=0,"x","Value?")</f>
        <v>x</v>
      </c>
      <c r="Y71" s="77" t="str">
        <f>IF(P71=0,"x","Value?")</f>
        <v>x</v>
      </c>
      <c r="Z71" s="77" t="str">
        <f>IF(P71=0,"x","Value?")</f>
        <v>x</v>
      </c>
      <c r="AA71" s="77" t="str">
        <f>IF(R71=0,"x","Value?")</f>
        <v>x</v>
      </c>
      <c r="AB71" s="77" t="str">
        <f>IF(R71=0,"x","Value?")</f>
        <v>x</v>
      </c>
      <c r="AC71" s="76"/>
      <c r="AD71" s="69"/>
      <c r="AE71" s="69"/>
      <c r="AF71" s="69"/>
      <c r="AG71" s="69"/>
      <c r="AH71" s="69"/>
      <c r="AI71" s="69"/>
      <c r="AJ71" s="69"/>
      <c r="AK71" s="69"/>
      <c r="AL71" s="69"/>
      <c r="AM71" s="69"/>
      <c r="AN71" s="69"/>
      <c r="AO71" s="69"/>
      <c r="AP71" s="69" t="s">
        <v>107</v>
      </c>
      <c r="AQ71" s="69"/>
      <c r="AR71" s="69" t="s">
        <v>108</v>
      </c>
      <c r="AS71" s="77">
        <v>4150</v>
      </c>
      <c r="AT71" s="77">
        <v>1500</v>
      </c>
      <c r="AU71" s="75">
        <v>1000000</v>
      </c>
      <c r="AV71" s="77">
        <v>0</v>
      </c>
      <c r="AW71" s="69" t="s">
        <v>109</v>
      </c>
      <c r="AX71" s="69"/>
      <c r="AY71" s="69"/>
      <c r="AZ71" s="69"/>
      <c r="BA71" s="77">
        <f ca="1">INT(YEARFRAC(E71,TODAY()))</f>
        <v>46</v>
      </c>
      <c r="BB71" s="77">
        <f>IF(AND(AU71="x",AV71="x"),"0",AU71-AV71)</f>
        <v>1000000</v>
      </c>
      <c r="BC71" s="77">
        <f>IF(AND(AS71="x",AT71="x"),"0",AS71-AT71)</f>
        <v>2650</v>
      </c>
      <c r="BD71" s="78">
        <f>IF(EXACT(AR71,"Employee"),0.5*BC71,0.25*BC71)</f>
        <v>1325</v>
      </c>
      <c r="BE71" s="79" t="s">
        <v>107</v>
      </c>
      <c r="BF71" s="80" t="s">
        <v>107</v>
      </c>
      <c r="BG71" s="79" t="s">
        <v>107</v>
      </c>
      <c r="BH71" s="79" t="s">
        <v>107</v>
      </c>
      <c r="BI71" s="79"/>
      <c r="BJ71" s="79"/>
      <c r="BK71" s="79"/>
      <c r="BL71" s="79"/>
      <c r="BM71" s="79"/>
      <c r="BN71" s="79"/>
      <c r="BO71" s="81"/>
      <c r="BP71" s="81"/>
      <c r="BQ71" s="81"/>
      <c r="BR71" s="81"/>
      <c r="BS71" s="81" t="str">
        <f t="shared" ref="BS71:BX72" si="275">IF(BI71="Y","Select?","")</f>
        <v/>
      </c>
      <c r="BT71" s="81" t="str">
        <f t="shared" si="275"/>
        <v/>
      </c>
      <c r="BU71" s="81" t="str">
        <f t="shared" si="275"/>
        <v/>
      </c>
      <c r="BV71" s="81" t="str">
        <f t="shared" si="275"/>
        <v/>
      </c>
      <c r="BW71" s="81" t="str">
        <f t="shared" si="275"/>
        <v/>
      </c>
      <c r="BX71" s="81" t="str">
        <f t="shared" si="275"/>
        <v/>
      </c>
      <c r="BY71" s="82" t="str">
        <f>IF(K71=0,"NA",FV(0.0228,V71,-SUM(S71:U71)*12)+10000)</f>
        <v>NA</v>
      </c>
      <c r="BZ71" s="82" t="str">
        <f>IF(AC71=0,"NA",AC71)</f>
        <v>NA</v>
      </c>
      <c r="CA71" s="82" t="str">
        <f>IFERROR(IF(BY71-BZ71&lt;=0,"No Need",BY71-BZ71),BY71)</f>
        <v>NA</v>
      </c>
      <c r="CB71" s="82">
        <f ca="1">IF(L71=0,"NA",FV(0.0228,62-BA71,-AT71*12)+100000)</f>
        <v>442898.43490291375</v>
      </c>
      <c r="CC71" s="82" t="str">
        <f>IF(AD71=0,"NA",AD71)</f>
        <v>NA</v>
      </c>
      <c r="CD71" s="82">
        <f ca="1">IFERROR(IF(CB71-CC71&lt;=0,"No Need",CB71-CC71),CB71)</f>
        <v>442898.43490291375</v>
      </c>
      <c r="CE71" s="82">
        <f>IF(M71=0,"NA",FV(0.0228,5,-AT71*12)+100000)</f>
        <v>194198.64277588489</v>
      </c>
      <c r="CF71" s="82" t="str">
        <f>IF(AE71=0,"NA",AE71)</f>
        <v>NA</v>
      </c>
      <c r="CG71" s="82">
        <f>IFERROR(IF(CE71-CF71&lt;=0,"No Need",CE71-CF71),CE71)</f>
        <v>194198.64277588489</v>
      </c>
      <c r="CH71" s="82" t="str">
        <f>IF(N71=0,"NA",FV(0.0228,5,-AT71*12)+100000)</f>
        <v>NA</v>
      </c>
      <c r="CI71" s="82" t="str">
        <f>IF(AF71=0,"NA",AF71)</f>
        <v>NA</v>
      </c>
      <c r="CJ71" s="82" t="str">
        <f>IFERROR(IF(CH71-CI71&lt;=0,"No Need",CH71-CI71),CH71)</f>
        <v>NA</v>
      </c>
      <c r="CK71" s="82">
        <f>IF(O71=0,"NA",FV(0.0228,5,-AT71*12)+100000)</f>
        <v>194198.64277588489</v>
      </c>
      <c r="CL71" s="82" t="str">
        <f>IF(AG71=0,"NA",AG71)</f>
        <v>NA</v>
      </c>
      <c r="CM71" s="82">
        <f>IFERROR(IF(CK71-CL71&lt;=0,"No Need",CK71-CL71),CK71)</f>
        <v>194198.64277588489</v>
      </c>
      <c r="CN71" s="82" t="str">
        <f>IF(Q71=0,"NA",FV(0.0228,X71,,-W71))</f>
        <v>NA</v>
      </c>
      <c r="CO71" s="82" t="str">
        <f>IF((AH71+AI71)=0,"NA",(AH71+AI71))</f>
        <v>NA</v>
      </c>
      <c r="CP71" s="82" t="str">
        <f>IFERROR(IF(CN71-CO71&lt;=0,"No Need",CN71-CO71),CN71)</f>
        <v>NA</v>
      </c>
      <c r="CQ71" s="82" t="str">
        <f>IF(P71=0,"NA",FV(0.0228,90-Y71,,-Z71*12*(90-Y71)))</f>
        <v>NA</v>
      </c>
      <c r="CR71" s="82" t="str">
        <f>IF(AND(AJ71=0,AK71=0,AL71=0,AM71=0),"NA",AJ71+(AK71*12*(90-P71))+AL71+(AM71*12*(90-P71)))</f>
        <v>NA</v>
      </c>
      <c r="CS71" s="82" t="str">
        <f>IFERROR(IF(CQ71-CR71&lt;=0,"No Need",CQ71-CR71),CQ71)</f>
        <v>NA</v>
      </c>
      <c r="CT71" s="82" t="str">
        <f>IF(R71=0,"NA",FV(0.0228,19-AA71,,-AB71))</f>
        <v>NA</v>
      </c>
      <c r="CU71" s="82" t="str">
        <f>IF((AN71+AO71)=0,"NA",(AN71+AO71))</f>
        <v>NA</v>
      </c>
      <c r="CV71" s="84" t="str">
        <f>IFERROR(IF(CT71-CU71&lt;=0,"No Need",CT71-CU71),CT71)</f>
        <v>NA</v>
      </c>
      <c r="CW71" s="57" t="s">
        <v>132</v>
      </c>
      <c r="CX71" s="100" t="s">
        <v>332</v>
      </c>
      <c r="CY71" s="101">
        <v>400000</v>
      </c>
      <c r="CZ71" s="101"/>
      <c r="DA71" s="101">
        <v>85.65</v>
      </c>
      <c r="DB71" s="87">
        <v>5</v>
      </c>
      <c r="DC71" s="87">
        <v>5</v>
      </c>
      <c r="DD71" s="57" t="s">
        <v>913</v>
      </c>
      <c r="DE71" s="57" t="s">
        <v>884</v>
      </c>
      <c r="DF71" s="101">
        <v>400000</v>
      </c>
      <c r="DG71" s="101"/>
      <c r="DH71" s="101">
        <v>169.6</v>
      </c>
      <c r="DI71" s="87">
        <v>5</v>
      </c>
      <c r="DJ71" s="88">
        <v>5</v>
      </c>
      <c r="DK71" s="86">
        <f t="shared" si="37"/>
        <v>255.25</v>
      </c>
      <c r="DL71" s="89" t="str">
        <f t="shared" si="53"/>
        <v>TPD</v>
      </c>
      <c r="DM71" s="90">
        <v>400000</v>
      </c>
      <c r="DN71" s="90">
        <f ca="1">DM71/CD71*100</f>
        <v>90.314159743572503</v>
      </c>
      <c r="DO71" s="89" t="str">
        <f t="shared" si="54"/>
        <v>Late CI</v>
      </c>
      <c r="DP71" s="90">
        <v>400000</v>
      </c>
      <c r="DQ71" s="90">
        <f>DP71/CG71*100</f>
        <v>205.9746629957761</v>
      </c>
      <c r="DR71" s="89" t="str">
        <f t="shared" si="55"/>
        <v>Cancer</v>
      </c>
      <c r="DS71" s="90">
        <v>400000</v>
      </c>
      <c r="DT71" s="90">
        <f>DS71/CM71*100</f>
        <v>205.9746629957761</v>
      </c>
      <c r="DU71" s="43" t="s">
        <v>137</v>
      </c>
      <c r="DV71" s="47" t="s">
        <v>330</v>
      </c>
      <c r="DW71" s="101">
        <v>126542.39999999999</v>
      </c>
      <c r="DX71" s="86"/>
      <c r="DY71" s="101">
        <v>955.4</v>
      </c>
      <c r="DZ71" s="87">
        <v>15</v>
      </c>
      <c r="EA71" s="87" t="s">
        <v>140</v>
      </c>
      <c r="EB71" s="96" t="s">
        <v>26</v>
      </c>
      <c r="EC71" s="95">
        <f>DW71*3.5</f>
        <v>442898.39999999997</v>
      </c>
      <c r="ED71" s="95">
        <f ca="1">EC71/CD71*100</f>
        <v>99.999992119431667</v>
      </c>
      <c r="EE71" s="96" t="s">
        <v>27</v>
      </c>
      <c r="EF71" s="95">
        <f>DW71*3.5</f>
        <v>442898.39999999997</v>
      </c>
      <c r="EG71" s="95">
        <f>EF71/CG71*100</f>
        <v>228.0646217034211</v>
      </c>
      <c r="EH71" s="96" t="s">
        <v>29</v>
      </c>
      <c r="EI71" s="95">
        <f>DW71*3.5</f>
        <v>442898.39999999997</v>
      </c>
      <c r="EJ71" s="95">
        <f>EI71/CM71*100</f>
        <v>228.0646217034211</v>
      </c>
      <c r="EK71" s="57" t="s">
        <v>132</v>
      </c>
      <c r="EL71" s="47" t="s">
        <v>332</v>
      </c>
      <c r="EM71" s="101">
        <v>400000</v>
      </c>
      <c r="EN71" s="101"/>
      <c r="EO71" s="101">
        <v>85.65</v>
      </c>
      <c r="EP71" s="87">
        <v>5</v>
      </c>
      <c r="EQ71" s="88">
        <v>5</v>
      </c>
      <c r="ER71" s="96" t="s">
        <v>26</v>
      </c>
      <c r="ES71" s="96">
        <v>400000</v>
      </c>
      <c r="ET71" s="95">
        <f ca="1">ES71/CD71*100</f>
        <v>90.314159743572503</v>
      </c>
      <c r="EU71" s="96" t="s">
        <v>27</v>
      </c>
      <c r="EV71" s="96">
        <v>0</v>
      </c>
      <c r="EW71" s="96">
        <v>0</v>
      </c>
      <c r="EX71" s="96" t="s">
        <v>29</v>
      </c>
      <c r="EY71" s="96">
        <v>0</v>
      </c>
      <c r="EZ71" s="120">
        <v>0</v>
      </c>
    </row>
    <row r="72" spans="1:156" ht="12">
      <c r="A72" s="179" t="s">
        <v>572</v>
      </c>
      <c r="C72" s="69">
        <v>72</v>
      </c>
      <c r="D72" s="69" t="s">
        <v>117</v>
      </c>
      <c r="E72" s="70">
        <v>32058</v>
      </c>
      <c r="F72" s="71"/>
      <c r="G72" s="71"/>
      <c r="H72" s="71">
        <v>1</v>
      </c>
      <c r="I72" s="72"/>
      <c r="J72" s="69" t="s">
        <v>106</v>
      </c>
      <c r="K72" s="69">
        <v>1</v>
      </c>
      <c r="L72" s="69"/>
      <c r="M72" s="69"/>
      <c r="N72" s="69">
        <v>2</v>
      </c>
      <c r="O72" s="69"/>
      <c r="P72" s="69">
        <v>3</v>
      </c>
      <c r="Q72" s="69"/>
      <c r="R72" s="69"/>
      <c r="S72" s="73">
        <v>0</v>
      </c>
      <c r="T72" s="73">
        <v>1800</v>
      </c>
      <c r="U72" s="73"/>
      <c r="V72" s="74">
        <v>20</v>
      </c>
      <c r="W72" s="75" t="str">
        <f t="shared" ref="W72:W73" si="276">IF(Q72=0,"x","Value?")</f>
        <v>x</v>
      </c>
      <c r="X72" s="75" t="str">
        <f t="shared" ref="X72:X73" si="277">IF(Q72=0,"x","Value?")</f>
        <v>x</v>
      </c>
      <c r="Y72" s="75">
        <v>65</v>
      </c>
      <c r="Z72" s="75">
        <v>780</v>
      </c>
      <c r="AA72" s="75" t="str">
        <f t="shared" ref="AA72:AA73" si="278">IF(R72=0,"x","Value?")</f>
        <v>x</v>
      </c>
      <c r="AB72" s="75" t="str">
        <f t="shared" ref="AB72:AB73" si="279">IF(R72=0,"x","Value?")</f>
        <v>x</v>
      </c>
      <c r="AC72" s="76">
        <v>550000</v>
      </c>
      <c r="AD72" s="69"/>
      <c r="AE72" s="69"/>
      <c r="AF72" s="69">
        <v>180000</v>
      </c>
      <c r="AG72" s="69"/>
      <c r="AH72" s="69"/>
      <c r="AI72" s="69"/>
      <c r="AJ72" s="69"/>
      <c r="AK72" s="69"/>
      <c r="AL72" s="69">
        <v>10000</v>
      </c>
      <c r="AM72" s="69"/>
      <c r="AN72" s="69"/>
      <c r="AO72" s="69"/>
      <c r="AP72" s="69" t="s">
        <v>107</v>
      </c>
      <c r="AQ72" s="69"/>
      <c r="AR72" s="69" t="s">
        <v>108</v>
      </c>
      <c r="AS72" s="75">
        <v>5900</v>
      </c>
      <c r="AT72" s="75">
        <v>4900</v>
      </c>
      <c r="AU72" s="75">
        <v>1000000</v>
      </c>
      <c r="AV72" s="75">
        <v>0</v>
      </c>
      <c r="AW72" s="69" t="s">
        <v>109</v>
      </c>
      <c r="AX72" s="69">
        <v>325</v>
      </c>
      <c r="AY72" s="69">
        <v>20</v>
      </c>
      <c r="AZ72" s="69">
        <v>20</v>
      </c>
      <c r="BA72" s="77">
        <f t="shared" ref="BA72:BA73" ca="1" si="280">INT(YEARFRAC(E72,TODAY()))</f>
        <v>31</v>
      </c>
      <c r="BB72" s="77">
        <f t="shared" ref="BB72:BB73" si="281">IF(AND(AU72="x",AV72="x"),"0",AU72-AV72)</f>
        <v>1000000</v>
      </c>
      <c r="BC72" s="77">
        <f t="shared" ref="BC72:BC73" si="282">IF(AND(AS72="x",AT72="x"),"0",AS72-AT72)</f>
        <v>1000</v>
      </c>
      <c r="BD72" s="78">
        <f t="shared" ref="BD72:BD73" si="283">IF(EXACT(AR72,"Employee"),0.5*BC72,0.25*BC72)</f>
        <v>500</v>
      </c>
      <c r="BE72" s="79"/>
      <c r="BF72" s="80"/>
      <c r="BG72" s="79"/>
      <c r="BH72" s="79"/>
      <c r="BI72" s="79"/>
      <c r="BJ72" s="79"/>
      <c r="BK72" s="79" t="s">
        <v>107</v>
      </c>
      <c r="BL72" s="79" t="s">
        <v>107</v>
      </c>
      <c r="BM72" s="79" t="s">
        <v>107</v>
      </c>
      <c r="BN72" s="79" t="s">
        <v>107</v>
      </c>
      <c r="BO72" s="81" t="str">
        <f t="shared" ref="BO72:BX73" si="284">IF(BE72="Y","Select?","")</f>
        <v/>
      </c>
      <c r="BP72" s="81" t="str">
        <f t="shared" si="284"/>
        <v/>
      </c>
      <c r="BQ72" s="81" t="str">
        <f t="shared" si="284"/>
        <v/>
      </c>
      <c r="BR72" s="81" t="str">
        <f t="shared" si="284"/>
        <v/>
      </c>
      <c r="BS72" s="81" t="str">
        <f t="shared" si="275"/>
        <v/>
      </c>
      <c r="BT72" s="81" t="str">
        <f t="shared" si="275"/>
        <v/>
      </c>
      <c r="BU72" s="81"/>
      <c r="BV72" s="81"/>
      <c r="BW72" s="81"/>
      <c r="BX72" s="81"/>
      <c r="BY72" s="82">
        <f t="shared" ref="BY72:BY73" si="285">IF(K72=0,"NA",FV(0.0228,V72,-SUM(S72:U72)*12)+10000)</f>
        <v>549708.01263674162</v>
      </c>
      <c r="BZ72" s="82">
        <f t="shared" ref="BZ72:BZ73" si="286">IF(AC72=0,"NA",AC72)</f>
        <v>550000</v>
      </c>
      <c r="CA72" s="82" t="str">
        <f t="shared" ref="CA72:CA73" si="287">IFERROR(IF(BY72-BZ72&lt;=0,"No Need",BY72-BZ72),BY72)</f>
        <v>No Need</v>
      </c>
      <c r="CB72" s="82" t="str">
        <f t="shared" ref="CB72:CB73" si="288">IF(L72=0,"NA",FV(0.0228,62-BA72,-AT72*12)+100000)</f>
        <v>NA</v>
      </c>
      <c r="CC72" s="82" t="str">
        <f t="shared" ref="CC72:CC73" si="289">IF(AD72=0,"NA",AD72)</f>
        <v>NA</v>
      </c>
      <c r="CD72" s="82" t="str">
        <f t="shared" ref="CD72:CD73" si="290">IFERROR(IF(CB72-CC72&lt;=0,"No Need",CB72-CC72),CB72)</f>
        <v>NA</v>
      </c>
      <c r="CE72" s="82" t="str">
        <f t="shared" ref="CE72:CE73" si="291">IF(M72=0,"NA",FV(0.0228,5,-AT72*12)+100000)</f>
        <v>NA</v>
      </c>
      <c r="CF72" s="82" t="str">
        <f t="shared" ref="CF72:CF73" si="292">IF(AE72=0,"NA",AE72)</f>
        <v>NA</v>
      </c>
      <c r="CG72" s="82" t="str">
        <f t="shared" ref="CG72:CG73" si="293">IFERROR(IF(CE72-CF72&lt;=0,"No Need",CE72-CF72),CE72)</f>
        <v>NA</v>
      </c>
      <c r="CH72" s="82">
        <f t="shared" ref="CH72:CH73" si="294">IF(N72=0,"NA",FV(0.0228,5,-AT72*12)+100000)</f>
        <v>407715.56640122394</v>
      </c>
      <c r="CI72" s="82">
        <f t="shared" ref="CI72:CI73" si="295">IF(AF72=0,"NA",AF72)</f>
        <v>180000</v>
      </c>
      <c r="CJ72" s="82">
        <f t="shared" ref="CJ72:CJ73" si="296">IFERROR(IF(CH72-CI72&lt;=0,"No Need",CH72-CI72),CH72)</f>
        <v>227715.56640122394</v>
      </c>
      <c r="CK72" s="82" t="str">
        <f t="shared" ref="CK72:CK73" si="297">IF(O72=0,"NA",FV(0.0228,5,-AT72*12)+100000)</f>
        <v>NA</v>
      </c>
      <c r="CL72" s="82" t="str">
        <f t="shared" ref="CL72:CL73" si="298">IF(AG72=0,"NA",AG72)</f>
        <v>NA</v>
      </c>
      <c r="CM72" s="82" t="str">
        <f t="shared" ref="CM72:CM73" si="299">IFERROR(IF(CK72-CL72&lt;=0,"No Need",CK72-CL72),CK72)</f>
        <v>NA</v>
      </c>
      <c r="CN72" s="82" t="str">
        <f t="shared" ref="CN72:CN73" si="300">IF(Q72=0,"NA",FV(0.0228,X72,,-W72))</f>
        <v>NA</v>
      </c>
      <c r="CO72" s="82" t="str">
        <f t="shared" ref="CO72:CO73" si="301">IF((AH72+AI72)=0,"NA",(AH72+AI72))</f>
        <v>NA</v>
      </c>
      <c r="CP72" s="82" t="str">
        <f t="shared" ref="CP72:CP73" si="302">IFERROR(IF(CN72-CO72&lt;=0,"No Need",CN72-CO72),CN72)</f>
        <v>NA</v>
      </c>
      <c r="CQ72" s="82">
        <f t="shared" ref="CQ72:CQ73" si="303">IF(P72=0,"NA",FV(0.0228,90-Y72,,-Z72*12*(90-Y72)))</f>
        <v>411134.42380048486</v>
      </c>
      <c r="CR72" s="82">
        <f t="shared" ref="CR72:CR73" si="304">IF(AND(AJ72=0,AK72=0,AL72=0,AM72=0),"NA",AJ72+(AK72*12*(90-P72))+AL72+(AM72*12*(90-P72)))</f>
        <v>10000</v>
      </c>
      <c r="CS72" s="82">
        <f t="shared" ref="CS72:CS73" si="305">IFERROR(IF(CQ72-CR72&lt;=0,"No Need",CQ72-CR72),CQ72)</f>
        <v>401134.42380048486</v>
      </c>
      <c r="CT72" s="82" t="str">
        <f t="shared" ref="CT72:CT73" si="306">IF(R72=0,"NA",FV(0.0228,19-AA72,,-AB72))</f>
        <v>NA</v>
      </c>
      <c r="CU72" s="83" t="str">
        <f t="shared" ref="CU72:CU73" si="307">IF((AN72+AO72)=0,"NA",(AN72+AO72))</f>
        <v>NA</v>
      </c>
      <c r="CV72" s="84" t="str">
        <f t="shared" ref="CV72:CV73" si="308">IFERROR(IF(CT72-CU72&lt;=0,"No Need",CT72-CU72),CT72)</f>
        <v>NA</v>
      </c>
      <c r="CW72" s="57" t="s">
        <v>114</v>
      </c>
      <c r="CX72" s="43" t="s">
        <v>330</v>
      </c>
      <c r="CY72" s="101">
        <v>70490</v>
      </c>
      <c r="CZ72" s="101"/>
      <c r="DA72" s="101">
        <v>238.25</v>
      </c>
      <c r="DB72" s="87">
        <v>20</v>
      </c>
      <c r="DC72" s="87" t="s">
        <v>140</v>
      </c>
      <c r="DD72" s="57" t="s">
        <v>912</v>
      </c>
      <c r="DE72" s="57" t="s">
        <v>552</v>
      </c>
      <c r="DF72" s="101">
        <v>60490</v>
      </c>
      <c r="DG72" s="101"/>
      <c r="DH72" s="101">
        <v>86.75</v>
      </c>
      <c r="DI72" s="87">
        <v>20</v>
      </c>
      <c r="DJ72" s="88" t="s">
        <v>140</v>
      </c>
      <c r="DK72" s="86">
        <f t="shared" ref="DK72:DK111" si="309">IF(SUM(DA72+DH72)&gt;0,SUM(DA72+DH72),"")</f>
        <v>325</v>
      </c>
      <c r="DL72" s="89" t="str">
        <f t="shared" si="53"/>
        <v>Death</v>
      </c>
      <c r="DM72" s="90">
        <v>0</v>
      </c>
      <c r="DN72" s="90">
        <v>0</v>
      </c>
      <c r="DO72" s="89" t="str">
        <f t="shared" si="54"/>
        <v>Early CI</v>
      </c>
      <c r="DP72" s="90">
        <f>DF72*3.5</f>
        <v>211715</v>
      </c>
      <c r="DQ72" s="90">
        <f>DP72/CJ72*100</f>
        <v>92.973441976719457</v>
      </c>
      <c r="DR72" s="89" t="str">
        <f t="shared" si="55"/>
        <v>Retirement</v>
      </c>
      <c r="DS72" s="90">
        <v>0</v>
      </c>
      <c r="DT72" s="90">
        <v>0</v>
      </c>
      <c r="DU72" s="110"/>
      <c r="DV72" s="83"/>
      <c r="DW72" s="102"/>
      <c r="DX72" s="102"/>
      <c r="DY72" s="102"/>
      <c r="DZ72" s="83" t="s">
        <v>130</v>
      </c>
      <c r="EA72" s="83" t="s">
        <v>130</v>
      </c>
      <c r="EB72" s="96"/>
      <c r="EC72" s="95"/>
      <c r="ED72" s="95"/>
      <c r="EE72" s="96"/>
      <c r="EF72" s="96"/>
      <c r="EG72" s="96"/>
      <c r="EH72" s="96"/>
      <c r="EI72" s="96"/>
      <c r="EJ72" s="96"/>
      <c r="EK72" s="111"/>
      <c r="EL72" s="83"/>
      <c r="EM72" s="102"/>
      <c r="EN72" s="102"/>
      <c r="EO72" s="102"/>
      <c r="EP72" s="83" t="s">
        <v>130</v>
      </c>
      <c r="EQ72" s="103" t="s">
        <v>130</v>
      </c>
      <c r="ER72" s="96"/>
      <c r="ES72" s="96"/>
      <c r="ET72" s="96"/>
      <c r="EU72" s="96"/>
      <c r="EV72" s="96"/>
      <c r="EW72" s="96"/>
      <c r="EX72" s="96"/>
      <c r="EY72" s="96"/>
      <c r="EZ72" s="104"/>
    </row>
    <row r="73" spans="1:156" ht="24">
      <c r="A73" s="68" t="s">
        <v>570</v>
      </c>
      <c r="C73" s="69">
        <v>73</v>
      </c>
      <c r="D73" s="69" t="s">
        <v>117</v>
      </c>
      <c r="E73" s="70">
        <v>33086</v>
      </c>
      <c r="F73" s="71"/>
      <c r="G73" s="71">
        <v>1</v>
      </c>
      <c r="H73" s="71"/>
      <c r="I73" s="72"/>
      <c r="J73" s="69" t="s">
        <v>107</v>
      </c>
      <c r="K73" s="69">
        <v>1</v>
      </c>
      <c r="L73" s="69"/>
      <c r="M73" s="69"/>
      <c r="N73" s="69"/>
      <c r="O73" s="69"/>
      <c r="P73" s="69"/>
      <c r="Q73" s="69"/>
      <c r="R73" s="69"/>
      <c r="S73" s="73">
        <v>1000</v>
      </c>
      <c r="T73" s="73" t="str">
        <f t="shared" ref="T73" si="310">IF(OR(K73=0,H73=0),"x","Value?")</f>
        <v>x</v>
      </c>
      <c r="U73" s="73" t="str">
        <f t="shared" ref="U73" si="311">IF(OR(K73=0,I73=0),"x","Value?")</f>
        <v>x</v>
      </c>
      <c r="V73" s="74">
        <v>10</v>
      </c>
      <c r="W73" s="75" t="str">
        <f t="shared" si="276"/>
        <v>x</v>
      </c>
      <c r="X73" s="75" t="str">
        <f t="shared" si="277"/>
        <v>x</v>
      </c>
      <c r="Y73" s="75" t="str">
        <f t="shared" ref="Y73" si="312">IF(P73=0,"x","Value?")</f>
        <v>x</v>
      </c>
      <c r="Z73" s="75" t="str">
        <f t="shared" ref="Z73" si="313">IF(P73=0,"x","Value?")</f>
        <v>x</v>
      </c>
      <c r="AA73" s="75" t="str">
        <f t="shared" si="278"/>
        <v>x</v>
      </c>
      <c r="AB73" s="75" t="str">
        <f t="shared" si="279"/>
        <v>x</v>
      </c>
      <c r="AC73" s="76">
        <v>135000</v>
      </c>
      <c r="AD73" s="69"/>
      <c r="AE73" s="69"/>
      <c r="AF73" s="69"/>
      <c r="AG73" s="69"/>
      <c r="AH73" s="69"/>
      <c r="AI73" s="69"/>
      <c r="AJ73" s="69"/>
      <c r="AK73" s="69"/>
      <c r="AL73" s="69"/>
      <c r="AM73" s="69"/>
      <c r="AN73" s="69"/>
      <c r="AO73" s="69"/>
      <c r="AP73" s="69" t="s">
        <v>107</v>
      </c>
      <c r="AQ73" s="69"/>
      <c r="AR73" s="81" t="s">
        <v>108</v>
      </c>
      <c r="AS73" s="75">
        <v>5000</v>
      </c>
      <c r="AT73" s="75">
        <v>2000</v>
      </c>
      <c r="AU73" s="75">
        <v>1000000</v>
      </c>
      <c r="AV73" s="75">
        <v>0</v>
      </c>
      <c r="AW73" s="69"/>
      <c r="AX73" s="69">
        <v>200</v>
      </c>
      <c r="AY73" s="69"/>
      <c r="AZ73" s="69"/>
      <c r="BA73" s="77">
        <f t="shared" ca="1" si="280"/>
        <v>28</v>
      </c>
      <c r="BB73" s="77">
        <f t="shared" si="281"/>
        <v>1000000</v>
      </c>
      <c r="BC73" s="77">
        <f t="shared" si="282"/>
        <v>3000</v>
      </c>
      <c r="BD73" s="78">
        <f t="shared" si="283"/>
        <v>1500</v>
      </c>
      <c r="BE73" s="191" t="s">
        <v>1355</v>
      </c>
      <c r="BF73" s="80"/>
      <c r="BG73" s="79"/>
      <c r="BH73" s="79"/>
      <c r="BI73" s="79"/>
      <c r="BJ73" s="79"/>
      <c r="BK73" s="79"/>
      <c r="BL73" s="79"/>
      <c r="BM73" s="79"/>
      <c r="BN73" s="79"/>
      <c r="BO73" s="81" t="str">
        <f t="shared" si="284"/>
        <v/>
      </c>
      <c r="BP73" s="81" t="str">
        <f t="shared" si="284"/>
        <v/>
      </c>
      <c r="BQ73" s="81" t="str">
        <f t="shared" si="284"/>
        <v/>
      </c>
      <c r="BR73" s="81" t="str">
        <f t="shared" si="284"/>
        <v/>
      </c>
      <c r="BS73" s="81" t="str">
        <f t="shared" si="284"/>
        <v/>
      </c>
      <c r="BT73" s="81" t="str">
        <f t="shared" si="284"/>
        <v/>
      </c>
      <c r="BU73" s="81" t="str">
        <f t="shared" si="284"/>
        <v/>
      </c>
      <c r="BV73" s="81" t="str">
        <f t="shared" si="284"/>
        <v/>
      </c>
      <c r="BW73" s="81" t="str">
        <f t="shared" si="284"/>
        <v/>
      </c>
      <c r="BX73" s="81" t="str">
        <f t="shared" si="284"/>
        <v/>
      </c>
      <c r="BY73" s="82">
        <f t="shared" si="285"/>
        <v>143091.27044409324</v>
      </c>
      <c r="BZ73" s="82">
        <f t="shared" si="286"/>
        <v>135000</v>
      </c>
      <c r="CA73" s="82">
        <f t="shared" si="287"/>
        <v>8091.270444093243</v>
      </c>
      <c r="CB73" s="82" t="str">
        <f t="shared" si="288"/>
        <v>NA</v>
      </c>
      <c r="CC73" s="82" t="str">
        <f t="shared" si="289"/>
        <v>NA</v>
      </c>
      <c r="CD73" s="82" t="str">
        <f t="shared" si="290"/>
        <v>NA</v>
      </c>
      <c r="CE73" s="82" t="str">
        <f t="shared" si="291"/>
        <v>NA</v>
      </c>
      <c r="CF73" s="82" t="str">
        <f t="shared" si="292"/>
        <v>NA</v>
      </c>
      <c r="CG73" s="82" t="str">
        <f t="shared" si="293"/>
        <v>NA</v>
      </c>
      <c r="CH73" s="82" t="str">
        <f t="shared" si="294"/>
        <v>NA</v>
      </c>
      <c r="CI73" s="82" t="str">
        <f t="shared" si="295"/>
        <v>NA</v>
      </c>
      <c r="CJ73" s="82" t="str">
        <f t="shared" si="296"/>
        <v>NA</v>
      </c>
      <c r="CK73" s="82" t="str">
        <f t="shared" si="297"/>
        <v>NA</v>
      </c>
      <c r="CL73" s="82" t="str">
        <f t="shared" si="298"/>
        <v>NA</v>
      </c>
      <c r="CM73" s="82" t="str">
        <f t="shared" si="299"/>
        <v>NA</v>
      </c>
      <c r="CN73" s="82" t="str">
        <f t="shared" si="300"/>
        <v>NA</v>
      </c>
      <c r="CO73" s="82" t="str">
        <f t="shared" si="301"/>
        <v>NA</v>
      </c>
      <c r="CP73" s="82" t="str">
        <f t="shared" si="302"/>
        <v>NA</v>
      </c>
      <c r="CQ73" s="82" t="str">
        <f t="shared" si="303"/>
        <v>NA</v>
      </c>
      <c r="CR73" s="82" t="str">
        <f t="shared" si="304"/>
        <v>NA</v>
      </c>
      <c r="CS73" s="82" t="str">
        <f t="shared" si="305"/>
        <v>NA</v>
      </c>
      <c r="CT73" s="82" t="str">
        <f t="shared" si="306"/>
        <v>NA</v>
      </c>
      <c r="CU73" s="83" t="str">
        <f t="shared" si="307"/>
        <v>NA</v>
      </c>
      <c r="CV73" s="84" t="str">
        <f t="shared" si="308"/>
        <v>NA</v>
      </c>
      <c r="CW73" s="57" t="s">
        <v>571</v>
      </c>
      <c r="CX73" s="105"/>
      <c r="CY73" s="106"/>
      <c r="CZ73" s="106"/>
      <c r="DA73" s="106"/>
      <c r="DB73" s="82" t="s">
        <v>130</v>
      </c>
      <c r="DC73" s="82" t="s">
        <v>130</v>
      </c>
      <c r="DD73" s="55"/>
      <c r="DE73" s="55"/>
      <c r="DF73" s="106"/>
      <c r="DG73" s="106"/>
      <c r="DH73" s="106"/>
      <c r="DI73" s="82" t="s">
        <v>130</v>
      </c>
      <c r="DJ73" s="84" t="s">
        <v>130</v>
      </c>
      <c r="DK73" s="109" t="str">
        <f t="shared" si="309"/>
        <v/>
      </c>
      <c r="DL73" s="89"/>
      <c r="DM73" s="90"/>
      <c r="DN73" s="90"/>
      <c r="DO73" s="89" t="str">
        <f t="shared" si="54"/>
        <v/>
      </c>
      <c r="DP73" s="90"/>
      <c r="DQ73" s="90"/>
      <c r="DR73" s="89" t="str">
        <f t="shared" si="55"/>
        <v/>
      </c>
      <c r="DS73" s="90"/>
      <c r="DT73" s="90"/>
      <c r="DU73" s="130"/>
      <c r="DV73" s="82"/>
      <c r="DW73" s="106"/>
      <c r="DX73" s="106"/>
      <c r="DY73" s="106"/>
      <c r="DZ73" s="82" t="s">
        <v>130</v>
      </c>
      <c r="EA73" s="82"/>
      <c r="EB73" s="96"/>
      <c r="EC73" s="95"/>
      <c r="ED73" s="95"/>
      <c r="EE73" s="96" t="s">
        <v>130</v>
      </c>
      <c r="EF73" s="96"/>
      <c r="EG73" s="96"/>
      <c r="EH73" s="96" t="s">
        <v>130</v>
      </c>
      <c r="EI73" s="96"/>
      <c r="EJ73" s="96"/>
      <c r="EK73" s="96"/>
      <c r="EL73" s="82"/>
      <c r="EM73" s="106"/>
      <c r="EN73" s="106"/>
      <c r="EO73" s="106"/>
      <c r="EP73" s="82" t="s">
        <v>130</v>
      </c>
      <c r="EQ73" s="84" t="s">
        <v>130</v>
      </c>
      <c r="ER73" s="96"/>
      <c r="ES73" s="96"/>
      <c r="ET73" s="96"/>
      <c r="EU73" s="96" t="s">
        <v>130</v>
      </c>
      <c r="EV73" s="96"/>
      <c r="EW73" s="96"/>
      <c r="EX73" s="96" t="s">
        <v>130</v>
      </c>
      <c r="EY73" s="96"/>
      <c r="EZ73" s="104"/>
    </row>
    <row r="74" spans="1:156" ht="24">
      <c r="A74" s="177" t="s">
        <v>570</v>
      </c>
      <c r="C74" s="69">
        <v>74</v>
      </c>
      <c r="AU74" s="75">
        <v>1000000</v>
      </c>
      <c r="CW74" s="54"/>
      <c r="CY74" s="198"/>
      <c r="CZ74" s="198"/>
      <c r="DA74" s="198"/>
      <c r="DB74" s="122" t="s">
        <v>130</v>
      </c>
      <c r="DC74" s="122" t="s">
        <v>130</v>
      </c>
      <c r="DF74" s="198"/>
      <c r="DG74" s="198"/>
      <c r="DH74" s="198"/>
      <c r="DI74" s="122" t="s">
        <v>130</v>
      </c>
      <c r="DJ74" s="122" t="s">
        <v>130</v>
      </c>
      <c r="DK74" s="109" t="str">
        <f t="shared" si="309"/>
        <v/>
      </c>
      <c r="DL74" s="89" t="str">
        <f t="shared" si="53"/>
        <v/>
      </c>
      <c r="DM74" s="90"/>
      <c r="DN74" s="90"/>
      <c r="DO74" s="89" t="str">
        <f t="shared" si="54"/>
        <v/>
      </c>
      <c r="DP74" s="90"/>
      <c r="DQ74" s="90"/>
      <c r="DR74" s="89" t="str">
        <f t="shared" si="55"/>
        <v/>
      </c>
      <c r="DS74" s="90"/>
      <c r="DT74" s="127"/>
      <c r="DW74" s="198"/>
      <c r="DX74" s="198"/>
      <c r="DY74" s="198"/>
      <c r="DZ74" s="122" t="s">
        <v>130</v>
      </c>
      <c r="EA74" s="122" t="s">
        <v>130</v>
      </c>
      <c r="EB74" s="199" t="s">
        <v>130</v>
      </c>
      <c r="EC74" s="200"/>
      <c r="ED74" s="200"/>
      <c r="EE74" s="199" t="s">
        <v>130</v>
      </c>
      <c r="EF74" s="199"/>
      <c r="EG74" s="199"/>
      <c r="EH74" s="199" t="s">
        <v>130</v>
      </c>
      <c r="EI74" s="199"/>
      <c r="EJ74" s="199"/>
      <c r="EM74" s="198"/>
      <c r="EN74" s="198"/>
      <c r="EO74" s="198"/>
      <c r="EP74" s="122" t="s">
        <v>130</v>
      </c>
      <c r="EQ74" s="122" t="s">
        <v>130</v>
      </c>
      <c r="ER74" s="96" t="s">
        <v>130</v>
      </c>
      <c r="ES74" s="96"/>
      <c r="ET74" s="96"/>
      <c r="EU74" s="96" t="s">
        <v>130</v>
      </c>
      <c r="EV74" s="96"/>
      <c r="EW74" s="96"/>
      <c r="EX74" s="96" t="s">
        <v>130</v>
      </c>
      <c r="EY74" s="96"/>
      <c r="EZ74" s="104"/>
    </row>
    <row r="75" spans="1:156" s="149" customFormat="1" ht="12">
      <c r="A75" s="68" t="s">
        <v>572</v>
      </c>
      <c r="B75" s="148"/>
      <c r="C75" s="69">
        <v>75</v>
      </c>
      <c r="D75" s="69" t="s">
        <v>117</v>
      </c>
      <c r="E75" s="70">
        <v>30717</v>
      </c>
      <c r="F75" s="71"/>
      <c r="G75" s="71">
        <v>1</v>
      </c>
      <c r="H75" s="71"/>
      <c r="I75" s="72"/>
      <c r="J75" s="69" t="s">
        <v>106</v>
      </c>
      <c r="K75" s="69">
        <v>1</v>
      </c>
      <c r="L75" s="69"/>
      <c r="M75" s="69"/>
      <c r="N75" s="69"/>
      <c r="O75" s="69"/>
      <c r="P75" s="69"/>
      <c r="Q75" s="69"/>
      <c r="R75" s="69"/>
      <c r="S75" s="120">
        <v>700</v>
      </c>
      <c r="T75" s="120" t="str">
        <f>IF(OR(K75=0,H75=0),"x","Value?")</f>
        <v>x</v>
      </c>
      <c r="U75" s="120" t="str">
        <f>IF(OR(K75=0,I75=0),"x","Value?")</f>
        <v>x</v>
      </c>
      <c r="V75" s="77">
        <v>5</v>
      </c>
      <c r="W75" s="77" t="str">
        <f>IF(Q75=0,"x","Value?")</f>
        <v>x</v>
      </c>
      <c r="X75" s="77" t="str">
        <f>IF(Q75=0,"x","Value?")</f>
        <v>x</v>
      </c>
      <c r="Y75" s="77" t="str">
        <f>IF(P75=0,"x","Value?")</f>
        <v>x</v>
      </c>
      <c r="Z75" s="77" t="str">
        <f>IF(P75=0,"x","Value?")</f>
        <v>x</v>
      </c>
      <c r="AA75" s="77" t="str">
        <f>IF(R75=0,"x","Value?")</f>
        <v>x</v>
      </c>
      <c r="AB75" s="77" t="str">
        <f>IF(R75=0,"x","Value?")</f>
        <v>x</v>
      </c>
      <c r="AC75" s="76">
        <v>50000</v>
      </c>
      <c r="AD75" s="69"/>
      <c r="AE75" s="69"/>
      <c r="AF75" s="69"/>
      <c r="AG75" s="69"/>
      <c r="AH75" s="69"/>
      <c r="AI75" s="69"/>
      <c r="AJ75" s="69"/>
      <c r="AK75" s="69"/>
      <c r="AL75" s="69"/>
      <c r="AM75" s="69"/>
      <c r="AN75" s="69"/>
      <c r="AO75" s="69"/>
      <c r="AP75" s="69" t="s">
        <v>107</v>
      </c>
      <c r="AQ75" s="69"/>
      <c r="AR75" s="81" t="s">
        <v>108</v>
      </c>
      <c r="AS75" s="75">
        <v>3000</v>
      </c>
      <c r="AT75" s="75">
        <v>2500</v>
      </c>
      <c r="AU75" s="75">
        <v>1000000</v>
      </c>
      <c r="AV75" s="75">
        <v>0</v>
      </c>
      <c r="AW75" s="69" t="s">
        <v>109</v>
      </c>
      <c r="AX75" s="69"/>
      <c r="AY75" s="69"/>
      <c r="AZ75" s="69"/>
      <c r="BA75" s="77">
        <v>35</v>
      </c>
      <c r="BB75" s="77">
        <v>0</v>
      </c>
      <c r="BC75" s="77">
        <v>500</v>
      </c>
      <c r="BD75" s="78">
        <v>250</v>
      </c>
      <c r="BE75" s="79"/>
      <c r="BF75" s="80"/>
      <c r="BG75" s="79"/>
      <c r="BH75" s="79"/>
      <c r="BI75" s="79"/>
      <c r="BJ75" s="79"/>
      <c r="BK75" s="79"/>
      <c r="BL75" s="79"/>
      <c r="BM75" s="79"/>
      <c r="BN75" s="79"/>
      <c r="BO75" s="81" t="s">
        <v>130</v>
      </c>
      <c r="BP75" s="81" t="s">
        <v>130</v>
      </c>
      <c r="BQ75" s="81" t="s">
        <v>130</v>
      </c>
      <c r="BR75" s="81" t="s">
        <v>130</v>
      </c>
      <c r="BS75" s="81" t="s">
        <v>130</v>
      </c>
      <c r="BT75" s="81" t="s">
        <v>130</v>
      </c>
      <c r="BU75" s="81" t="s">
        <v>130</v>
      </c>
      <c r="BV75" s="81" t="s">
        <v>130</v>
      </c>
      <c r="BW75" s="81" t="s">
        <v>130</v>
      </c>
      <c r="BX75" s="81" t="s">
        <v>130</v>
      </c>
      <c r="BY75" s="82">
        <f t="shared" ref="BY75" si="314">IF(K75=0,"NA",FV(0.0228,V75,-SUM(S75:U75)*12)+10000)</f>
        <v>53959.366628746277</v>
      </c>
      <c r="BZ75" s="82">
        <f t="shared" ref="BZ75:BZ77" si="315">IF(AC75=0,"NA",AC75)</f>
        <v>50000</v>
      </c>
      <c r="CA75" s="82">
        <f t="shared" ref="CA75:CA77" si="316">IFERROR(IF(BY75-BZ75&lt;=0,"No Need",BY75-BZ75),BY75)</f>
        <v>3959.3666287462765</v>
      </c>
      <c r="CB75" s="82" t="s">
        <v>131</v>
      </c>
      <c r="CC75" s="82" t="s">
        <v>131</v>
      </c>
      <c r="CD75" s="82" t="s">
        <v>131</v>
      </c>
      <c r="CE75" s="82" t="s">
        <v>131</v>
      </c>
      <c r="CF75" s="82" t="s">
        <v>131</v>
      </c>
      <c r="CG75" s="82" t="s">
        <v>131</v>
      </c>
      <c r="CH75" s="82" t="s">
        <v>131</v>
      </c>
      <c r="CI75" s="82" t="s">
        <v>131</v>
      </c>
      <c r="CJ75" s="82" t="s">
        <v>131</v>
      </c>
      <c r="CK75" s="82" t="s">
        <v>131</v>
      </c>
      <c r="CL75" s="82" t="s">
        <v>131</v>
      </c>
      <c r="CM75" s="82" t="s">
        <v>131</v>
      </c>
      <c r="CN75" s="82" t="s">
        <v>131</v>
      </c>
      <c r="CO75" s="82" t="s">
        <v>131</v>
      </c>
      <c r="CP75" s="82" t="s">
        <v>131</v>
      </c>
      <c r="CQ75" s="82" t="s">
        <v>131</v>
      </c>
      <c r="CR75" s="82" t="s">
        <v>131</v>
      </c>
      <c r="CS75" s="82" t="s">
        <v>131</v>
      </c>
      <c r="CT75" s="82" t="s">
        <v>131</v>
      </c>
      <c r="CU75" s="83" t="s">
        <v>131</v>
      </c>
      <c r="CV75" s="84" t="s">
        <v>131</v>
      </c>
      <c r="CW75" s="57" t="s">
        <v>404</v>
      </c>
      <c r="CX75" s="113"/>
      <c r="CY75" s="106"/>
      <c r="CZ75" s="106"/>
      <c r="DA75" s="106"/>
      <c r="DB75" s="82" t="s">
        <v>130</v>
      </c>
      <c r="DC75" s="82" t="s">
        <v>130</v>
      </c>
      <c r="DD75" s="55"/>
      <c r="DE75" s="55"/>
      <c r="DF75" s="106"/>
      <c r="DG75" s="106"/>
      <c r="DH75" s="106"/>
      <c r="DI75" s="82" t="s">
        <v>130</v>
      </c>
      <c r="DJ75" s="84" t="s">
        <v>130</v>
      </c>
      <c r="DK75" s="109" t="str">
        <f t="shared" si="309"/>
        <v/>
      </c>
      <c r="DL75" s="89"/>
      <c r="DM75" s="90"/>
      <c r="DN75" s="90"/>
      <c r="DO75" s="89" t="str">
        <f t="shared" si="54"/>
        <v/>
      </c>
      <c r="DP75" s="90"/>
      <c r="DQ75" s="90"/>
      <c r="DR75" s="89" t="str">
        <f t="shared" si="55"/>
        <v/>
      </c>
      <c r="DS75" s="90"/>
      <c r="DT75" s="90"/>
      <c r="DU75" s="130"/>
      <c r="DV75" s="82"/>
      <c r="DW75" s="106"/>
      <c r="DX75" s="106"/>
      <c r="DY75" s="106"/>
      <c r="DZ75" s="82" t="s">
        <v>130</v>
      </c>
      <c r="EA75" s="82" t="s">
        <v>130</v>
      </c>
      <c r="EB75" s="96"/>
      <c r="EC75" s="95"/>
      <c r="ED75" s="95"/>
      <c r="EE75" s="96" t="s">
        <v>130</v>
      </c>
      <c r="EF75" s="96"/>
      <c r="EG75" s="96"/>
      <c r="EH75" s="96" t="s">
        <v>130</v>
      </c>
      <c r="EI75" s="96"/>
      <c r="EJ75" s="96"/>
      <c r="EK75" s="96"/>
      <c r="EL75" s="82"/>
      <c r="EM75" s="106"/>
      <c r="EN75" s="106"/>
      <c r="EO75" s="106"/>
      <c r="EP75" s="82" t="s">
        <v>130</v>
      </c>
      <c r="EQ75" s="84" t="s">
        <v>130</v>
      </c>
      <c r="ER75" s="96"/>
      <c r="ES75" s="96"/>
      <c r="ET75" s="96"/>
      <c r="EU75" s="96" t="s">
        <v>130</v>
      </c>
      <c r="EV75" s="96"/>
      <c r="EW75" s="96"/>
      <c r="EX75" s="96" t="s">
        <v>130</v>
      </c>
      <c r="EY75" s="96"/>
      <c r="EZ75" s="172"/>
    </row>
    <row r="76" spans="1:156" s="149" customFormat="1" ht="24">
      <c r="A76" s="99" t="s">
        <v>573</v>
      </c>
      <c r="B76" s="148"/>
      <c r="C76" s="69">
        <v>76</v>
      </c>
      <c r="D76" s="69" t="s">
        <v>105</v>
      </c>
      <c r="E76" s="70">
        <v>28463</v>
      </c>
      <c r="F76" s="71"/>
      <c r="G76" s="71"/>
      <c r="H76" s="71">
        <v>1</v>
      </c>
      <c r="I76" s="72">
        <v>1</v>
      </c>
      <c r="J76" s="69" t="s">
        <v>106</v>
      </c>
      <c r="K76" s="69"/>
      <c r="L76" s="69"/>
      <c r="M76" s="69"/>
      <c r="N76" s="69"/>
      <c r="O76" s="69">
        <v>1</v>
      </c>
      <c r="P76" s="69"/>
      <c r="Q76" s="69">
        <v>2</v>
      </c>
      <c r="R76" s="69"/>
      <c r="S76" s="73" t="str">
        <f t="shared" ref="S76:S77" si="317">IF(OR(K76=0,G76=0),"x","Value?")</f>
        <v>x</v>
      </c>
      <c r="T76" s="73" t="str">
        <f t="shared" ref="T76" si="318">IF(OR(K76=0,H76=0),"x","Value?")</f>
        <v>x</v>
      </c>
      <c r="U76" s="73" t="str">
        <f t="shared" ref="U76:U77" si="319">IF(OR(K76=0,I76=0),"x","Value?")</f>
        <v>x</v>
      </c>
      <c r="V76" s="74" t="s">
        <v>121</v>
      </c>
      <c r="W76" s="75">
        <v>22000</v>
      </c>
      <c r="X76" s="75">
        <v>12</v>
      </c>
      <c r="Y76" s="75" t="str">
        <f t="shared" ref="Y76:Y77" si="320">IF(P76=0,"x","Value?")</f>
        <v>x</v>
      </c>
      <c r="Z76" s="75" t="str">
        <f t="shared" ref="Z76:Z77" si="321">IF(P76=0,"x","Value?")</f>
        <v>x</v>
      </c>
      <c r="AA76" s="75" t="str">
        <f t="shared" ref="AA76:AA77" si="322">IF(R76=0,"x","Value?")</f>
        <v>x</v>
      </c>
      <c r="AB76" s="75" t="str">
        <f t="shared" ref="AB76:AB77" si="323">IF(R76=0,"x","Value?")</f>
        <v>x</v>
      </c>
      <c r="AC76" s="76"/>
      <c r="AD76" s="69"/>
      <c r="AE76" s="69"/>
      <c r="AF76" s="69"/>
      <c r="AG76" s="69"/>
      <c r="AH76" s="69"/>
      <c r="AI76" s="69"/>
      <c r="AJ76" s="69"/>
      <c r="AK76" s="69"/>
      <c r="AL76" s="69"/>
      <c r="AM76" s="69"/>
      <c r="AN76" s="69"/>
      <c r="AO76" s="69"/>
      <c r="AP76" s="69" t="s">
        <v>107</v>
      </c>
      <c r="AQ76" s="69"/>
      <c r="AR76" s="81" t="s">
        <v>122</v>
      </c>
      <c r="AS76" s="75">
        <v>5200</v>
      </c>
      <c r="AT76" s="75">
        <v>3700</v>
      </c>
      <c r="AU76" s="75">
        <v>1000000</v>
      </c>
      <c r="AV76" s="75">
        <v>0</v>
      </c>
      <c r="AW76" s="69" t="s">
        <v>109</v>
      </c>
      <c r="AX76" s="69"/>
      <c r="AY76" s="69">
        <v>99</v>
      </c>
      <c r="AZ76" s="69">
        <v>99</v>
      </c>
      <c r="BA76" s="77">
        <f t="shared" ref="BA76:BA77" ca="1" si="324">INT(YEARFRAC(E76,TODAY()))</f>
        <v>41</v>
      </c>
      <c r="BB76" s="77">
        <f t="shared" ref="BB76:BB77" si="325">IF(AND(AU76="x",AV76="x"),"0",AU76-AV76)</f>
        <v>1000000</v>
      </c>
      <c r="BC76" s="77">
        <f t="shared" ref="BC76:BC77" si="326">IF(AND(AS76="x",AT76="x"),"0",AS76-AT76)</f>
        <v>1500</v>
      </c>
      <c r="BD76" s="78">
        <f t="shared" ref="BD76:BD77" si="327">IF(EXACT(AR76,"Employee"),0.5*BC76,0.25*BC76)</f>
        <v>375</v>
      </c>
      <c r="BE76" s="79" t="s">
        <v>107</v>
      </c>
      <c r="BF76" s="80" t="s">
        <v>107</v>
      </c>
      <c r="BG76" s="79" t="s">
        <v>107</v>
      </c>
      <c r="BH76" s="79" t="s">
        <v>107</v>
      </c>
      <c r="BI76" s="79"/>
      <c r="BJ76" s="79"/>
      <c r="BK76" s="79" t="s">
        <v>107</v>
      </c>
      <c r="BL76" s="79"/>
      <c r="BM76" s="79"/>
      <c r="BN76" s="79" t="s">
        <v>107</v>
      </c>
      <c r="BO76" s="81" t="s">
        <v>107</v>
      </c>
      <c r="BP76" s="81" t="s">
        <v>107</v>
      </c>
      <c r="BQ76" s="81"/>
      <c r="BR76" s="81" t="s">
        <v>107</v>
      </c>
      <c r="BS76" s="81" t="str">
        <f t="shared" ref="BS76:BX77" si="328">IF(BI76="Y","Select?","")</f>
        <v/>
      </c>
      <c r="BT76" s="81" t="str">
        <f t="shared" si="328"/>
        <v/>
      </c>
      <c r="BU76" s="81"/>
      <c r="BV76" s="81"/>
      <c r="BW76" s="81" t="str">
        <f t="shared" si="328"/>
        <v/>
      </c>
      <c r="BX76" s="81"/>
      <c r="BY76" s="82" t="str">
        <f t="shared" ref="BY76:BY77" si="329">IF(K76=0,"NA",FV(0.0228,V76,-SUM(S76:U76)*12)+10000)</f>
        <v>NA</v>
      </c>
      <c r="BZ76" s="82" t="str">
        <f t="shared" si="315"/>
        <v>NA</v>
      </c>
      <c r="CA76" s="82" t="str">
        <f t="shared" si="316"/>
        <v>NA</v>
      </c>
      <c r="CB76" s="82" t="str">
        <f t="shared" ref="CB76:CB77" si="330">IF(L76=0,"NA",FV(0.0228,62-BA76,-AT76*12)+100000)</f>
        <v>NA</v>
      </c>
      <c r="CC76" s="82" t="str">
        <f t="shared" ref="CC76:CC77" si="331">IF(AD76=0,"NA",AD76)</f>
        <v>NA</v>
      </c>
      <c r="CD76" s="82" t="str">
        <f t="shared" ref="CD76:CD77" si="332">IFERROR(IF(CB76-CC76&lt;=0,"No Need",CB76-CC76),CB76)</f>
        <v>NA</v>
      </c>
      <c r="CE76" s="82" t="str">
        <f t="shared" ref="CE76:CE77" si="333">IF(M76=0,"NA",FV(0.0228,5,-AT76*12)+100000)</f>
        <v>NA</v>
      </c>
      <c r="CF76" s="82" t="str">
        <f t="shared" ref="CF76:CF77" si="334">IF(AE76=0,"NA",AE76)</f>
        <v>NA</v>
      </c>
      <c r="CG76" s="82" t="str">
        <f t="shared" ref="CG76:CG77" si="335">IFERROR(IF(CE76-CF76&lt;=0,"No Need",CE76-CF76),CE76)</f>
        <v>NA</v>
      </c>
      <c r="CH76" s="82" t="str">
        <f t="shared" ref="CH76:CH77" si="336">IF(N76=0,"NA",FV(0.0228,5,-AT76*12)+100000)</f>
        <v>NA</v>
      </c>
      <c r="CI76" s="82" t="str">
        <f t="shared" ref="CI76:CI77" si="337">IF(AF76=0,"NA",AF76)</f>
        <v>NA</v>
      </c>
      <c r="CJ76" s="82" t="str">
        <f t="shared" ref="CJ76:CJ77" si="338">IFERROR(IF(CH76-CI76&lt;=0,"No Need",CH76-CI76),CH76)</f>
        <v>NA</v>
      </c>
      <c r="CK76" s="82">
        <f t="shared" ref="CK76:CK77" si="339">IF(O76=0,"NA",FV(0.0228,5,-AT76*12)+100000)</f>
        <v>332356.65218051604</v>
      </c>
      <c r="CL76" s="82" t="str">
        <f t="shared" ref="CL76:CL77" si="340">IF(AG76=0,"NA",AG76)</f>
        <v>NA</v>
      </c>
      <c r="CM76" s="82">
        <f t="shared" ref="CM76:CM77" si="341">IFERROR(IF(CK76-CL76&lt;=0,"No Need",CK76-CL76),CK76)</f>
        <v>332356.65218051604</v>
      </c>
      <c r="CN76" s="82">
        <f t="shared" ref="CN76:CN77" si="342">IF(Q76=0,"NA",FV(0.0228,X76,,-W76))</f>
        <v>28834.426175071127</v>
      </c>
      <c r="CO76" s="82" t="str">
        <f t="shared" ref="CO76:CO77" si="343">IF((AH76+AI76)=0,"NA",(AH76+AI76))</f>
        <v>NA</v>
      </c>
      <c r="CP76" s="82">
        <f t="shared" ref="CP76:CP77" si="344">IFERROR(IF(CN76-CO76&lt;=0,"No Need",CN76-CO76),CN76)</f>
        <v>28834.426175071127</v>
      </c>
      <c r="CQ76" s="82" t="str">
        <f t="shared" ref="CQ76:CQ77" si="345">IF(P76=0,"NA",FV(0.0228,90-Y76,,-Z76*12*(90-Y76)))</f>
        <v>NA</v>
      </c>
      <c r="CR76" s="82" t="str">
        <f t="shared" ref="CR76:CR77" si="346">IF(AND(AJ76=0,AK76=0,AL76=0,AM76=0),"NA",AJ76+(AK76*12*(90-P76))+AL76+(AM76*12*(90-P76)))</f>
        <v>NA</v>
      </c>
      <c r="CS76" s="82" t="str">
        <f t="shared" ref="CS76:CS77" si="347">IFERROR(IF(CQ76-CR76&lt;=0,"No Need",CQ76-CR76),CQ76)</f>
        <v>NA</v>
      </c>
      <c r="CT76" s="82" t="str">
        <f t="shared" ref="CT76:CT77" si="348">IF(R76=0,"NA",FV(0.0228,19-AA76,,-AB76))</f>
        <v>NA</v>
      </c>
      <c r="CU76" s="83" t="str">
        <f t="shared" ref="CU76:CU77" si="349">IF((AN76+AO76)=0,"NA",(AN76+AO76))</f>
        <v>NA</v>
      </c>
      <c r="CV76" s="84" t="str">
        <f t="shared" ref="CV76:CV77" si="350">IFERROR(IF(CT76-CU76&lt;=0,"No Need",CT76-CU76),CT76)</f>
        <v>NA</v>
      </c>
      <c r="CW76" s="115" t="s">
        <v>110</v>
      </c>
      <c r="CX76" s="35" t="s">
        <v>286</v>
      </c>
      <c r="CY76" s="86">
        <v>22626.400000000001</v>
      </c>
      <c r="CZ76" s="86">
        <v>28834</v>
      </c>
      <c r="DA76" s="86">
        <v>224.7</v>
      </c>
      <c r="DB76" s="87">
        <v>10</v>
      </c>
      <c r="DC76" s="87">
        <v>10</v>
      </c>
      <c r="DD76" s="57" t="s">
        <v>143</v>
      </c>
      <c r="DE76" s="57" t="s">
        <v>560</v>
      </c>
      <c r="DF76" s="101">
        <v>332356.65000000002</v>
      </c>
      <c r="DG76" s="86"/>
      <c r="DH76" s="101">
        <v>142.25</v>
      </c>
      <c r="DI76" s="87">
        <v>10</v>
      </c>
      <c r="DJ76" s="88">
        <v>10</v>
      </c>
      <c r="DK76" s="86">
        <f t="shared" si="309"/>
        <v>366.95</v>
      </c>
      <c r="DL76" s="89" t="str">
        <f t="shared" si="53"/>
        <v>Cancer</v>
      </c>
      <c r="DM76" s="90">
        <v>332356.65000000002</v>
      </c>
      <c r="DN76" s="90">
        <f>DM76/CM76*100</f>
        <v>99.999999343922866</v>
      </c>
      <c r="DO76" s="89" t="str">
        <f t="shared" si="54"/>
        <v>General Savings</v>
      </c>
      <c r="DP76" s="90">
        <v>28834</v>
      </c>
      <c r="DQ76" s="90">
        <f>DP76/CP76*100</f>
        <v>99.998521992188998</v>
      </c>
      <c r="DR76" s="89" t="str">
        <f t="shared" si="55"/>
        <v/>
      </c>
      <c r="DS76" s="90"/>
      <c r="DT76" s="90"/>
      <c r="DU76" s="43" t="s">
        <v>137</v>
      </c>
      <c r="DV76" s="47" t="s">
        <v>330</v>
      </c>
      <c r="DW76" s="101">
        <v>94959.05</v>
      </c>
      <c r="DX76" s="86"/>
      <c r="DY76" s="101">
        <v>335.2</v>
      </c>
      <c r="DZ76" s="87">
        <v>43</v>
      </c>
      <c r="EA76" s="87" t="s">
        <v>140</v>
      </c>
      <c r="EB76" s="96" t="s">
        <v>29</v>
      </c>
      <c r="EC76" s="95">
        <f>DW76*3.5</f>
        <v>332356.67499999999</v>
      </c>
      <c r="ED76" s="95">
        <f>EC76/CM76*100</f>
        <v>100.00000686596276</v>
      </c>
      <c r="EE76" s="96" t="s">
        <v>31</v>
      </c>
      <c r="EF76" s="96">
        <v>0</v>
      </c>
      <c r="EG76" s="96">
        <v>0</v>
      </c>
      <c r="EH76" s="96" t="s">
        <v>130</v>
      </c>
      <c r="EI76" s="96"/>
      <c r="EJ76" s="96"/>
      <c r="EK76" s="107"/>
      <c r="EL76" s="107"/>
      <c r="EM76" s="108"/>
      <c r="EN76" s="108"/>
      <c r="EO76" s="108"/>
      <c r="EP76" s="83" t="s">
        <v>130</v>
      </c>
      <c r="EQ76" s="103" t="s">
        <v>130</v>
      </c>
      <c r="ER76" s="96"/>
      <c r="ES76" s="96"/>
      <c r="ET76" s="96"/>
      <c r="EU76" s="96"/>
      <c r="EV76" s="96"/>
      <c r="EW76" s="96"/>
      <c r="EX76" s="96" t="s">
        <v>130</v>
      </c>
      <c r="EY76" s="96"/>
      <c r="EZ76" s="172"/>
    </row>
    <row r="77" spans="1:156" s="149" customFormat="1" ht="24">
      <c r="A77" s="99" t="s">
        <v>573</v>
      </c>
      <c r="B77" s="148"/>
      <c r="C77" s="69">
        <v>77</v>
      </c>
      <c r="D77" s="69" t="s">
        <v>117</v>
      </c>
      <c r="E77" s="70">
        <v>30560</v>
      </c>
      <c r="F77" s="71"/>
      <c r="G77" s="71"/>
      <c r="H77" s="71">
        <v>1</v>
      </c>
      <c r="I77" s="72"/>
      <c r="J77" s="69" t="s">
        <v>107</v>
      </c>
      <c r="K77" s="69">
        <v>1</v>
      </c>
      <c r="L77" s="69"/>
      <c r="M77" s="69"/>
      <c r="N77" s="69"/>
      <c r="O77" s="69"/>
      <c r="P77" s="69"/>
      <c r="Q77" s="69"/>
      <c r="R77" s="69"/>
      <c r="S77" s="73" t="str">
        <f t="shared" si="317"/>
        <v>x</v>
      </c>
      <c r="T77" s="73">
        <v>1000</v>
      </c>
      <c r="U77" s="73" t="str">
        <f t="shared" si="319"/>
        <v>x</v>
      </c>
      <c r="V77" s="74">
        <v>10</v>
      </c>
      <c r="W77" s="75" t="str">
        <f t="shared" ref="W77" si="351">IF(Q77=0,"x","Value?")</f>
        <v>x</v>
      </c>
      <c r="X77" s="75" t="str">
        <f t="shared" ref="X77" si="352">IF(Q77=0,"x","Value?")</f>
        <v>x</v>
      </c>
      <c r="Y77" s="75" t="str">
        <f t="shared" si="320"/>
        <v>x</v>
      </c>
      <c r="Z77" s="75" t="str">
        <f t="shared" si="321"/>
        <v>x</v>
      </c>
      <c r="AA77" s="75" t="str">
        <f t="shared" si="322"/>
        <v>x</v>
      </c>
      <c r="AB77" s="75" t="str">
        <f t="shared" si="323"/>
        <v>x</v>
      </c>
      <c r="AC77" s="76"/>
      <c r="AD77" s="69"/>
      <c r="AE77" s="69"/>
      <c r="AF77" s="69"/>
      <c r="AG77" s="69"/>
      <c r="AH77" s="69"/>
      <c r="AI77" s="69"/>
      <c r="AJ77" s="69"/>
      <c r="AK77" s="69"/>
      <c r="AL77" s="69"/>
      <c r="AM77" s="69"/>
      <c r="AN77" s="69"/>
      <c r="AO77" s="69"/>
      <c r="AP77" s="69" t="s">
        <v>107</v>
      </c>
      <c r="AQ77" s="69"/>
      <c r="AR77" s="81" t="s">
        <v>108</v>
      </c>
      <c r="AS77" s="75">
        <v>5000</v>
      </c>
      <c r="AT77" s="75">
        <v>3000</v>
      </c>
      <c r="AU77" s="75">
        <v>1000000</v>
      </c>
      <c r="AV77" s="75">
        <v>0</v>
      </c>
      <c r="AW77" s="69"/>
      <c r="AX77" s="69">
        <v>500</v>
      </c>
      <c r="AY77" s="69">
        <v>99</v>
      </c>
      <c r="AZ77" s="69"/>
      <c r="BA77" s="77">
        <f t="shared" ca="1" si="324"/>
        <v>35</v>
      </c>
      <c r="BB77" s="77">
        <f t="shared" si="325"/>
        <v>1000000</v>
      </c>
      <c r="BC77" s="77">
        <f t="shared" si="326"/>
        <v>2000</v>
      </c>
      <c r="BD77" s="78">
        <f t="shared" si="327"/>
        <v>1000</v>
      </c>
      <c r="BE77" s="79" t="s">
        <v>107</v>
      </c>
      <c r="BF77" s="80" t="s">
        <v>107</v>
      </c>
      <c r="BG77" s="79" t="s">
        <v>107</v>
      </c>
      <c r="BH77" s="79" t="s">
        <v>107</v>
      </c>
      <c r="BI77" s="79"/>
      <c r="BJ77" s="79"/>
      <c r="BK77" s="79"/>
      <c r="BL77" s="79"/>
      <c r="BM77" s="79"/>
      <c r="BN77" s="79"/>
      <c r="BO77" s="81"/>
      <c r="BP77" s="81" t="s">
        <v>107</v>
      </c>
      <c r="BQ77" s="81" t="s">
        <v>107</v>
      </c>
      <c r="BR77" s="81"/>
      <c r="BS77" s="81" t="str">
        <f t="shared" si="328"/>
        <v/>
      </c>
      <c r="BT77" s="81" t="str">
        <f t="shared" si="328"/>
        <v/>
      </c>
      <c r="BU77" s="81" t="str">
        <f t="shared" si="328"/>
        <v/>
      </c>
      <c r="BV77" s="81" t="str">
        <f t="shared" si="328"/>
        <v/>
      </c>
      <c r="BW77" s="81" t="str">
        <f t="shared" si="328"/>
        <v/>
      </c>
      <c r="BX77" s="81" t="str">
        <f t="shared" si="328"/>
        <v/>
      </c>
      <c r="BY77" s="82">
        <f t="shared" si="329"/>
        <v>143091.27044409324</v>
      </c>
      <c r="BZ77" s="82" t="str">
        <f t="shared" si="315"/>
        <v>NA</v>
      </c>
      <c r="CA77" s="82">
        <f t="shared" si="316"/>
        <v>143091.27044409324</v>
      </c>
      <c r="CB77" s="82" t="str">
        <f t="shared" si="330"/>
        <v>NA</v>
      </c>
      <c r="CC77" s="82" t="str">
        <f t="shared" si="331"/>
        <v>NA</v>
      </c>
      <c r="CD77" s="82" t="str">
        <f t="shared" si="332"/>
        <v>NA</v>
      </c>
      <c r="CE77" s="82" t="str">
        <f t="shared" si="333"/>
        <v>NA</v>
      </c>
      <c r="CF77" s="82" t="str">
        <f t="shared" si="334"/>
        <v>NA</v>
      </c>
      <c r="CG77" s="82" t="str">
        <f t="shared" si="335"/>
        <v>NA</v>
      </c>
      <c r="CH77" s="82" t="str">
        <f t="shared" si="336"/>
        <v>NA</v>
      </c>
      <c r="CI77" s="82" t="str">
        <f t="shared" si="337"/>
        <v>NA</v>
      </c>
      <c r="CJ77" s="82" t="str">
        <f t="shared" si="338"/>
        <v>NA</v>
      </c>
      <c r="CK77" s="82" t="str">
        <f t="shared" si="339"/>
        <v>NA</v>
      </c>
      <c r="CL77" s="82" t="str">
        <f t="shared" si="340"/>
        <v>NA</v>
      </c>
      <c r="CM77" s="82" t="str">
        <f t="shared" si="341"/>
        <v>NA</v>
      </c>
      <c r="CN77" s="82" t="str">
        <f t="shared" si="342"/>
        <v>NA</v>
      </c>
      <c r="CO77" s="82" t="str">
        <f t="shared" si="343"/>
        <v>NA</v>
      </c>
      <c r="CP77" s="82" t="str">
        <f t="shared" si="344"/>
        <v>NA</v>
      </c>
      <c r="CQ77" s="82" t="str">
        <f t="shared" si="345"/>
        <v>NA</v>
      </c>
      <c r="CR77" s="82" t="str">
        <f t="shared" si="346"/>
        <v>NA</v>
      </c>
      <c r="CS77" s="82" t="str">
        <f t="shared" si="347"/>
        <v>NA</v>
      </c>
      <c r="CT77" s="82" t="str">
        <f t="shared" si="348"/>
        <v>NA</v>
      </c>
      <c r="CU77" s="83" t="str">
        <f t="shared" si="349"/>
        <v>NA</v>
      </c>
      <c r="CV77" s="84" t="str">
        <f t="shared" si="350"/>
        <v>NA</v>
      </c>
      <c r="CW77" s="57" t="s">
        <v>137</v>
      </c>
      <c r="CX77" s="43" t="s">
        <v>330</v>
      </c>
      <c r="CY77" s="86">
        <v>40883.199999999997</v>
      </c>
      <c r="CZ77" s="86"/>
      <c r="DA77" s="86">
        <v>118.15</v>
      </c>
      <c r="DB77" s="87">
        <v>49</v>
      </c>
      <c r="DC77" s="87" t="s">
        <v>140</v>
      </c>
      <c r="DD77" s="57" t="s">
        <v>150</v>
      </c>
      <c r="DE77" s="57" t="s">
        <v>403</v>
      </c>
      <c r="DF77" s="86">
        <v>118.15</v>
      </c>
      <c r="DG77" s="86"/>
      <c r="DH77" s="86">
        <v>3.35</v>
      </c>
      <c r="DI77" s="87">
        <v>49</v>
      </c>
      <c r="DJ77" s="88">
        <v>49</v>
      </c>
      <c r="DK77" s="86">
        <f t="shared" si="309"/>
        <v>121.5</v>
      </c>
      <c r="DL77" s="89" t="str">
        <f t="shared" si="53"/>
        <v>Death</v>
      </c>
      <c r="DM77" s="90">
        <f>CY77*3.5</f>
        <v>143091.19999999998</v>
      </c>
      <c r="DN77" s="90">
        <f>DM77/CA77*100</f>
        <v>99.99995076981773</v>
      </c>
      <c r="DO77" s="89" t="str">
        <f t="shared" si="54"/>
        <v/>
      </c>
      <c r="DP77" s="90"/>
      <c r="DQ77" s="90"/>
      <c r="DR77" s="89" t="str">
        <f t="shared" si="55"/>
        <v/>
      </c>
      <c r="DS77" s="90"/>
      <c r="DT77" s="90"/>
      <c r="DU77" s="57" t="s">
        <v>123</v>
      </c>
      <c r="DV77" s="57" t="s">
        <v>331</v>
      </c>
      <c r="DW77" s="86">
        <v>143091.25</v>
      </c>
      <c r="DX77" s="86"/>
      <c r="DY77" s="86">
        <v>32.6</v>
      </c>
      <c r="DZ77" s="87">
        <v>29</v>
      </c>
      <c r="EA77" s="88">
        <v>29</v>
      </c>
      <c r="EB77" s="96" t="s">
        <v>25</v>
      </c>
      <c r="EC77" s="95">
        <v>143091.25</v>
      </c>
      <c r="ED77" s="95">
        <f>EC77/CA77*100</f>
        <v>99.999985712550327</v>
      </c>
      <c r="EE77" s="96" t="s">
        <v>130</v>
      </c>
      <c r="EF77" s="96"/>
      <c r="EG77" s="96"/>
      <c r="EH77" s="96" t="s">
        <v>130</v>
      </c>
      <c r="EI77" s="96"/>
      <c r="EJ77" s="96"/>
      <c r="EK77" s="100" t="s">
        <v>132</v>
      </c>
      <c r="EL77" s="57" t="s">
        <v>332</v>
      </c>
      <c r="EM77" s="86">
        <v>143091.25</v>
      </c>
      <c r="EN77" s="86"/>
      <c r="EO77" s="86">
        <v>14.45</v>
      </c>
      <c r="EP77" s="87">
        <v>5</v>
      </c>
      <c r="EQ77" s="87">
        <v>5</v>
      </c>
      <c r="ER77" s="96" t="s">
        <v>25</v>
      </c>
      <c r="ES77" s="95">
        <v>143091.25</v>
      </c>
      <c r="ET77" s="95">
        <f>ES77/CA77*100</f>
        <v>99.999985712550327</v>
      </c>
      <c r="EU77" s="96" t="s">
        <v>130</v>
      </c>
      <c r="EV77" s="96"/>
      <c r="EW77" s="96"/>
      <c r="EX77" s="96" t="s">
        <v>130</v>
      </c>
      <c r="EY77" s="96"/>
      <c r="EZ77" s="172"/>
    </row>
    <row r="78" spans="1:156" s="149" customFormat="1" ht="24">
      <c r="A78" s="177" t="s">
        <v>573</v>
      </c>
      <c r="B78" s="148"/>
      <c r="C78" s="69">
        <v>78</v>
      </c>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75">
        <v>1000000</v>
      </c>
      <c r="AV78" s="148"/>
      <c r="AW78" s="148"/>
      <c r="AX78" s="148"/>
      <c r="AY78" s="148"/>
      <c r="AZ78" s="148"/>
      <c r="BA78" s="148"/>
      <c r="BB78" s="148"/>
      <c r="BC78" s="148"/>
      <c r="BD78" s="202"/>
      <c r="BE78" s="148"/>
      <c r="BF78" s="148"/>
      <c r="BG78" s="148"/>
      <c r="BH78" s="148"/>
      <c r="BI78" s="148"/>
      <c r="BJ78" s="148"/>
      <c r="BK78" s="148"/>
      <c r="BL78" s="148"/>
      <c r="BM78" s="148"/>
      <c r="BN78" s="148"/>
      <c r="BO78" s="148"/>
      <c r="BP78" s="148"/>
      <c r="BQ78" s="148"/>
      <c r="BR78" s="148"/>
      <c r="BS78" s="148"/>
      <c r="BT78" s="148"/>
      <c r="BU78" s="148"/>
      <c r="BV78" s="148"/>
      <c r="BW78" s="148"/>
      <c r="BX78" s="148"/>
      <c r="BY78" s="203"/>
      <c r="BZ78" s="203"/>
      <c r="CA78" s="203"/>
      <c r="CB78" s="203"/>
      <c r="CC78" s="203"/>
      <c r="CD78" s="203"/>
      <c r="CE78" s="203"/>
      <c r="CF78" s="203"/>
      <c r="CG78" s="203"/>
      <c r="CH78" s="203"/>
      <c r="CI78" s="203"/>
      <c r="CJ78" s="203"/>
      <c r="CK78" s="203"/>
      <c r="CL78" s="203"/>
      <c r="CM78" s="203"/>
      <c r="CN78" s="203"/>
      <c r="CO78" s="203"/>
      <c r="CP78" s="203"/>
      <c r="CQ78" s="203"/>
      <c r="CR78" s="203"/>
      <c r="CS78" s="203"/>
      <c r="CT78" s="203"/>
      <c r="CU78" s="203"/>
      <c r="CV78" s="203"/>
      <c r="CW78" s="55"/>
      <c r="CX78" s="204"/>
      <c r="CY78" s="176"/>
      <c r="CZ78" s="176"/>
      <c r="DA78" s="176"/>
      <c r="DB78" s="203" t="s">
        <v>130</v>
      </c>
      <c r="DC78" s="203" t="s">
        <v>130</v>
      </c>
      <c r="DD78" s="205"/>
      <c r="DE78" s="205"/>
      <c r="DF78" s="176"/>
      <c r="DG78" s="176"/>
      <c r="DH78" s="176"/>
      <c r="DI78" s="203" t="s">
        <v>130</v>
      </c>
      <c r="DJ78" s="203" t="s">
        <v>130</v>
      </c>
      <c r="DK78" s="109" t="str">
        <f t="shared" si="309"/>
        <v/>
      </c>
      <c r="DL78" s="89" t="str">
        <f t="shared" si="53"/>
        <v/>
      </c>
      <c r="DM78" s="90"/>
      <c r="DN78" s="90"/>
      <c r="DO78" s="89" t="str">
        <f t="shared" si="54"/>
        <v/>
      </c>
      <c r="DP78" s="90"/>
      <c r="DQ78" s="90"/>
      <c r="DR78" s="89" t="str">
        <f t="shared" si="55"/>
        <v/>
      </c>
      <c r="DS78" s="90"/>
      <c r="DT78" s="127"/>
      <c r="EB78" s="199" t="s">
        <v>130</v>
      </c>
      <c r="EC78" s="200"/>
      <c r="ED78" s="200"/>
      <c r="EE78" s="199" t="s">
        <v>130</v>
      </c>
      <c r="EF78" s="199"/>
      <c r="EG78" s="199"/>
      <c r="EH78" s="199" t="s">
        <v>130</v>
      </c>
      <c r="EI78" s="199"/>
      <c r="EJ78" s="199"/>
      <c r="EK78" s="199"/>
      <c r="EL78" s="203"/>
      <c r="EM78" s="176"/>
      <c r="EN78" s="176"/>
      <c r="EO78" s="176"/>
      <c r="EP78" s="203" t="s">
        <v>130</v>
      </c>
      <c r="EQ78" s="203" t="s">
        <v>130</v>
      </c>
      <c r="ER78" s="206" t="s">
        <v>130</v>
      </c>
      <c r="ES78" s="206"/>
      <c r="ET78" s="206"/>
      <c r="EU78" s="206" t="s">
        <v>130</v>
      </c>
      <c r="EV78" s="206"/>
      <c r="EW78" s="206"/>
      <c r="EX78" s="206" t="s">
        <v>130</v>
      </c>
      <c r="EY78" s="206"/>
      <c r="EZ78" s="207"/>
    </row>
    <row r="79" spans="1:156" s="149" customFormat="1" ht="24">
      <c r="A79" s="99" t="s">
        <v>573</v>
      </c>
      <c r="B79" s="148"/>
      <c r="C79" s="69">
        <v>79</v>
      </c>
      <c r="D79" s="69" t="s">
        <v>105</v>
      </c>
      <c r="E79" s="70">
        <v>27615</v>
      </c>
      <c r="F79" s="71">
        <v>1</v>
      </c>
      <c r="G79" s="71"/>
      <c r="H79" s="71"/>
      <c r="I79" s="72"/>
      <c r="J79" s="163" t="s">
        <v>106</v>
      </c>
      <c r="K79" s="69"/>
      <c r="L79" s="69"/>
      <c r="M79" s="69">
        <v>1</v>
      </c>
      <c r="N79" s="69"/>
      <c r="O79" s="69"/>
      <c r="P79" s="69"/>
      <c r="Q79" s="69"/>
      <c r="R79" s="69"/>
      <c r="S79" s="120" t="str">
        <f>IF(OR(K79=0,G79=0),"x","Value?")</f>
        <v>x</v>
      </c>
      <c r="T79" s="120" t="str">
        <f>IF(OR(K79=0,H79=0),"x","Value?")</f>
        <v>x</v>
      </c>
      <c r="U79" s="120" t="str">
        <f>IF(OR(K79=0,I79=0),"x","Value?")</f>
        <v>x</v>
      </c>
      <c r="V79" s="77" t="str">
        <f>IF(AND(G79=0,H79=0,I79=0),"x","Value?")</f>
        <v>x</v>
      </c>
      <c r="W79" s="77" t="str">
        <f>IF(Q79=0,"x","Value?")</f>
        <v>x</v>
      </c>
      <c r="X79" s="77" t="str">
        <f>IF(Q79=0,"x","Value?")</f>
        <v>x</v>
      </c>
      <c r="Y79" s="77" t="str">
        <f>IF(P79=0,"x","Value?")</f>
        <v>x</v>
      </c>
      <c r="Z79" s="77" t="str">
        <f>IF(P79=0,"x","Value?")</f>
        <v>x</v>
      </c>
      <c r="AA79" s="77" t="str">
        <f>IF(R79=0,"x","Value?")</f>
        <v>x</v>
      </c>
      <c r="AB79" s="77" t="str">
        <f>IF(R79=0,"x","Value?")</f>
        <v>x</v>
      </c>
      <c r="AC79" s="76"/>
      <c r="AD79" s="69"/>
      <c r="AE79" s="69"/>
      <c r="AF79" s="69"/>
      <c r="AG79" s="69"/>
      <c r="AH79" s="69"/>
      <c r="AI79" s="69"/>
      <c r="AJ79" s="69"/>
      <c r="AK79" s="69"/>
      <c r="AL79" s="69"/>
      <c r="AM79" s="69"/>
      <c r="AN79" s="69"/>
      <c r="AO79" s="69"/>
      <c r="AP79" s="69" t="s">
        <v>107</v>
      </c>
      <c r="AQ79" s="69"/>
      <c r="AR79" s="81" t="s">
        <v>108</v>
      </c>
      <c r="AS79" s="77">
        <v>5500</v>
      </c>
      <c r="AT79" s="77">
        <v>2000</v>
      </c>
      <c r="AU79" s="75">
        <v>1000000</v>
      </c>
      <c r="AV79" s="77">
        <v>0</v>
      </c>
      <c r="AW79" s="69" t="s">
        <v>109</v>
      </c>
      <c r="AX79" s="69"/>
      <c r="AY79" s="69">
        <v>31</v>
      </c>
      <c r="AZ79" s="69"/>
      <c r="BA79" s="77">
        <f ca="1">INT(YEARFRAC(E79,TODAY()))</f>
        <v>43</v>
      </c>
      <c r="BB79" s="77">
        <f>IF(AND(AU79="x",AV79="x"),"0",AU79-AV79)</f>
        <v>1000000</v>
      </c>
      <c r="BC79" s="77">
        <f>IF(AND(AS79="x",AT79="x"),"0",AS79-AT79)</f>
        <v>3500</v>
      </c>
      <c r="BD79" s="78">
        <f>IF(EXACT(AR79,"Employee"),0.5*BC79,0.25*BC79)</f>
        <v>1750</v>
      </c>
      <c r="BE79" s="79" t="s">
        <v>107</v>
      </c>
      <c r="BF79" s="80" t="s">
        <v>107</v>
      </c>
      <c r="BG79" s="79" t="s">
        <v>107</v>
      </c>
      <c r="BH79" s="79" t="s">
        <v>107</v>
      </c>
      <c r="BI79" s="79"/>
      <c r="BJ79" s="79"/>
      <c r="BK79" s="79"/>
      <c r="BL79" s="79"/>
      <c r="BM79" s="79"/>
      <c r="BN79" s="79"/>
      <c r="BO79" s="81" t="s">
        <v>107</v>
      </c>
      <c r="BP79" s="81"/>
      <c r="BQ79" s="81"/>
      <c r="BR79" s="81"/>
      <c r="BS79" s="81" t="str">
        <f t="shared" ref="BS79:BX81" si="353">IF(BI79="Y","Select?","")</f>
        <v/>
      </c>
      <c r="BT79" s="81" t="str">
        <f t="shared" si="353"/>
        <v/>
      </c>
      <c r="BU79" s="81" t="str">
        <f t="shared" si="353"/>
        <v/>
      </c>
      <c r="BV79" s="81" t="str">
        <f t="shared" si="353"/>
        <v/>
      </c>
      <c r="BW79" s="81" t="str">
        <f t="shared" si="353"/>
        <v/>
      </c>
      <c r="BX79" s="81" t="str">
        <f t="shared" si="353"/>
        <v/>
      </c>
      <c r="BY79" s="82" t="str">
        <f>IF(K79=0,"NA",FV(0.0228,V79,-SUM(S79:U79)*12)+10000)</f>
        <v>NA</v>
      </c>
      <c r="BZ79" s="82" t="str">
        <f>IF(AC79=0,"NA",AC79)</f>
        <v>NA</v>
      </c>
      <c r="CA79" s="82" t="str">
        <f>IFERROR(IF(BY79-BZ79&lt;=0,"No Need",BY79-BZ79),BY79)</f>
        <v>NA</v>
      </c>
      <c r="CB79" s="82" t="str">
        <f>IF(L79=0,"NA",FV(0.0228,62-BA79,-AT79*12)+100000)</f>
        <v>NA</v>
      </c>
      <c r="CC79" s="82" t="str">
        <f>IF(AD79=0,"NA",AD79)</f>
        <v>NA</v>
      </c>
      <c r="CD79" s="82" t="str">
        <f>IFERROR(IF(CB79-CC79&lt;=0,"No Need",CB79-CC79),CB79)</f>
        <v>NA</v>
      </c>
      <c r="CE79" s="82">
        <f>IF(M79=0,"NA",FV(0.0228,5,-AT79*12)+100000)</f>
        <v>225598.19036784652</v>
      </c>
      <c r="CF79" s="82" t="str">
        <f>IF(AE79=0,"NA",AE79)</f>
        <v>NA</v>
      </c>
      <c r="CG79" s="82">
        <f>IFERROR(IF(CE79-CF79&lt;=0,"No Need",CE79-CF79),CE79)</f>
        <v>225598.19036784652</v>
      </c>
      <c r="CH79" s="82" t="str">
        <f>IF(N79=0,"NA",FV(0.0228,5,-AT79*12)+100000)</f>
        <v>NA</v>
      </c>
      <c r="CI79" s="82" t="str">
        <f>IF(AF79=0,"NA",AF79)</f>
        <v>NA</v>
      </c>
      <c r="CJ79" s="82" t="str">
        <f>IFERROR(IF(CH79-CI79&lt;=0,"No Need",CH79-CI79),CH79)</f>
        <v>NA</v>
      </c>
      <c r="CK79" s="82" t="str">
        <f>IF(O79=0,"NA",FV(0.0228,5,-AT79*12)+100000)</f>
        <v>NA</v>
      </c>
      <c r="CL79" s="82" t="str">
        <f>IF(AG79=0,"NA",AG79)</f>
        <v>NA</v>
      </c>
      <c r="CM79" s="82" t="str">
        <f>IFERROR(IF(CK79-CL79&lt;=0,"No Need",CK79-CL79),CK79)</f>
        <v>NA</v>
      </c>
      <c r="CN79" s="82" t="str">
        <f>IF(Q79=0,"NA",FV(0.0228,X79,,-W79))</f>
        <v>NA</v>
      </c>
      <c r="CO79" s="82" t="str">
        <f>IF((AH79+AI79)=0,"NA",(AH79+AI79))</f>
        <v>NA</v>
      </c>
      <c r="CP79" s="82" t="str">
        <f>IFERROR(IF(CN79-CO79&lt;=0,"No Need",CN79-CO79),CN79)</f>
        <v>NA</v>
      </c>
      <c r="CQ79" s="82" t="str">
        <f>IF(P79=0,"NA",FV(0.0228,90-Y79,,-Z79*12*(90-Y79)))</f>
        <v>NA</v>
      </c>
      <c r="CR79" s="82" t="str">
        <f>IF(AND(AJ79=0,AK79=0,AL79=0,AM79=0),"NA",AJ79+(AK79*12*(90-P79))+AL79+(AM79*12*(90-P79)))</f>
        <v>NA</v>
      </c>
      <c r="CS79" s="82" t="str">
        <f>IFERROR(IF(CQ79-CR79&lt;=0,"No Need",CQ79-CR79),CQ79)</f>
        <v>NA</v>
      </c>
      <c r="CT79" s="82" t="str">
        <f>IF(R79=0,"NA",FV(0.0228,19-AA79,,-AB79))</f>
        <v>NA</v>
      </c>
      <c r="CU79" s="82" t="str">
        <f>IF((AN79+AO79)=0,"NA",(AN79+AO79))</f>
        <v>NA</v>
      </c>
      <c r="CV79" s="84" t="str">
        <f>IFERROR(IF(CT79-CU79&lt;=0,"No Need",CT79-CU79),CT79)</f>
        <v>NA</v>
      </c>
      <c r="CW79" s="57" t="s">
        <v>123</v>
      </c>
      <c r="CX79" s="100" t="s">
        <v>331</v>
      </c>
      <c r="CY79" s="86">
        <v>225598.2</v>
      </c>
      <c r="CZ79" s="86"/>
      <c r="DA79" s="86">
        <v>30.05</v>
      </c>
      <c r="DB79" s="87">
        <v>21</v>
      </c>
      <c r="DC79" s="87">
        <v>21</v>
      </c>
      <c r="DD79" s="57" t="s">
        <v>913</v>
      </c>
      <c r="DE79" s="57" t="s">
        <v>884</v>
      </c>
      <c r="DF79" s="86">
        <v>225598.2</v>
      </c>
      <c r="DG79" s="86"/>
      <c r="DH79" s="86">
        <v>83.25</v>
      </c>
      <c r="DI79" s="87">
        <v>21</v>
      </c>
      <c r="DJ79" s="88">
        <v>21</v>
      </c>
      <c r="DK79" s="86">
        <f t="shared" si="309"/>
        <v>113.3</v>
      </c>
      <c r="DL79" s="89" t="str">
        <f t="shared" si="53"/>
        <v>Late CI</v>
      </c>
      <c r="DM79" s="90">
        <v>225598.2</v>
      </c>
      <c r="DN79" s="90">
        <f>DM79/CG79*100</f>
        <v>100.00000426960582</v>
      </c>
      <c r="DO79" s="89" t="str">
        <f t="shared" si="54"/>
        <v/>
      </c>
      <c r="DP79" s="90"/>
      <c r="DQ79" s="90"/>
      <c r="DR79" s="89" t="str">
        <f t="shared" si="55"/>
        <v/>
      </c>
      <c r="DS79" s="90"/>
      <c r="DT79" s="90"/>
      <c r="DU79" s="43" t="s">
        <v>137</v>
      </c>
      <c r="DV79" s="47" t="s">
        <v>330</v>
      </c>
      <c r="DW79" s="86">
        <v>64456.65</v>
      </c>
      <c r="DX79" s="86"/>
      <c r="DY79" s="86">
        <v>304.89999999999998</v>
      </c>
      <c r="DZ79" s="87">
        <v>21</v>
      </c>
      <c r="EA79" s="87" t="s">
        <v>140</v>
      </c>
      <c r="EB79" s="96" t="s">
        <v>27</v>
      </c>
      <c r="EC79" s="95">
        <f>DW79*3.5</f>
        <v>225598.27499999999</v>
      </c>
      <c r="ED79" s="95">
        <f>EC79/CG79*100</f>
        <v>100.00003751455336</v>
      </c>
      <c r="EE79" s="96" t="s">
        <v>130</v>
      </c>
      <c r="EF79" s="96"/>
      <c r="EG79" s="96"/>
      <c r="EH79" s="96" t="s">
        <v>130</v>
      </c>
      <c r="EI79" s="96"/>
      <c r="EJ79" s="96"/>
      <c r="EK79" s="96"/>
      <c r="EL79" s="82"/>
      <c r="EM79" s="106"/>
      <c r="EN79" s="106"/>
      <c r="EO79" s="106"/>
      <c r="EP79" s="82" t="s">
        <v>130</v>
      </c>
      <c r="EQ79" s="82" t="s">
        <v>130</v>
      </c>
      <c r="ER79" s="96"/>
      <c r="ES79" s="96"/>
      <c r="ET79" s="96"/>
      <c r="EU79" s="96" t="s">
        <v>130</v>
      </c>
      <c r="EV79" s="96"/>
      <c r="EW79" s="96"/>
      <c r="EX79" s="96" t="s">
        <v>130</v>
      </c>
      <c r="EY79" s="96"/>
      <c r="EZ79" s="172"/>
    </row>
    <row r="80" spans="1:156" ht="12">
      <c r="A80" s="99" t="s">
        <v>574</v>
      </c>
      <c r="C80" s="69">
        <v>80</v>
      </c>
      <c r="D80" s="69" t="s">
        <v>117</v>
      </c>
      <c r="E80" s="70">
        <v>33405</v>
      </c>
      <c r="F80" s="71"/>
      <c r="G80" s="71">
        <v>1</v>
      </c>
      <c r="H80" s="71"/>
      <c r="I80" s="72">
        <v>1</v>
      </c>
      <c r="J80" s="69" t="s">
        <v>107</v>
      </c>
      <c r="K80" s="69">
        <v>3</v>
      </c>
      <c r="L80" s="69"/>
      <c r="M80" s="69">
        <v>2</v>
      </c>
      <c r="N80" s="69"/>
      <c r="O80" s="69"/>
      <c r="P80" s="69"/>
      <c r="Q80" s="69">
        <v>1</v>
      </c>
      <c r="R80" s="69"/>
      <c r="S80" s="73">
        <v>700</v>
      </c>
      <c r="T80" s="73" t="str">
        <f t="shared" ref="T80:T81" si="354">IF(OR(K80=0,H80=0),"x","Value?")</f>
        <v>x</v>
      </c>
      <c r="U80" s="73">
        <v>700</v>
      </c>
      <c r="V80" s="74">
        <v>16</v>
      </c>
      <c r="W80" s="75">
        <v>140000</v>
      </c>
      <c r="X80" s="75">
        <v>17</v>
      </c>
      <c r="Y80" s="75" t="str">
        <f t="shared" ref="Y80" si="355">IF(P80=0,"x","Value?")</f>
        <v>x</v>
      </c>
      <c r="Z80" s="75" t="str">
        <f t="shared" ref="Z80" si="356">IF(P80=0,"x","Value?")</f>
        <v>x</v>
      </c>
      <c r="AA80" s="75" t="str">
        <f t="shared" ref="AA80:AA81" si="357">IF(R80=0,"x","Value?")</f>
        <v>x</v>
      </c>
      <c r="AB80" s="75" t="str">
        <f t="shared" ref="AB80:AB81" si="358">IF(R80=0,"x","Value?")</f>
        <v>x</v>
      </c>
      <c r="AC80" s="76"/>
      <c r="AD80" s="69"/>
      <c r="AE80" s="69"/>
      <c r="AF80" s="69"/>
      <c r="AG80" s="69"/>
      <c r="AH80" s="69"/>
      <c r="AI80" s="69">
        <v>5000</v>
      </c>
      <c r="AJ80" s="69"/>
      <c r="AK80" s="69"/>
      <c r="AL80" s="69"/>
      <c r="AM80" s="69"/>
      <c r="AN80" s="69"/>
      <c r="AO80" s="69"/>
      <c r="AP80" s="69" t="s">
        <v>107</v>
      </c>
      <c r="AQ80" s="69"/>
      <c r="AR80" s="69" t="s">
        <v>108</v>
      </c>
      <c r="AS80" s="75">
        <v>6500</v>
      </c>
      <c r="AT80" s="75">
        <v>3000</v>
      </c>
      <c r="AU80" s="75">
        <v>1000000</v>
      </c>
      <c r="AV80" s="75">
        <v>0</v>
      </c>
      <c r="AW80" s="69" t="s">
        <v>109</v>
      </c>
      <c r="AX80" s="69"/>
      <c r="AY80" s="69">
        <v>57</v>
      </c>
      <c r="AZ80" s="69">
        <v>99</v>
      </c>
      <c r="BA80" s="77">
        <f t="shared" ref="BA80:BA81" ca="1" si="359">INT(YEARFRAC(E80,TODAY()))</f>
        <v>27</v>
      </c>
      <c r="BB80" s="77">
        <f t="shared" ref="BB80:BB85" si="360">IF(AND(AU80="x",AV80="x"),"0",AU80-AV80)</f>
        <v>1000000</v>
      </c>
      <c r="BC80" s="77">
        <f t="shared" ref="BC80:BC85" si="361">IF(AND(AS80="x",AT80="x"),"0",AS80-AT80)</f>
        <v>3500</v>
      </c>
      <c r="BD80" s="78">
        <f t="shared" ref="BD80:BD85" si="362">IF(EXACT(AR80,"Employee"),0.5*BC80,0.25*BC80)</f>
        <v>1750</v>
      </c>
      <c r="BE80" s="79" t="s">
        <v>107</v>
      </c>
      <c r="BF80" s="80" t="s">
        <v>107</v>
      </c>
      <c r="BG80" s="79" t="s">
        <v>107</v>
      </c>
      <c r="BH80" s="79" t="s">
        <v>107</v>
      </c>
      <c r="BI80" s="79"/>
      <c r="BJ80" s="79"/>
      <c r="BK80" s="79" t="s">
        <v>107</v>
      </c>
      <c r="BL80" s="79"/>
      <c r="BM80" s="79"/>
      <c r="BN80" s="79" t="s">
        <v>107</v>
      </c>
      <c r="BO80" s="81"/>
      <c r="BP80" s="81"/>
      <c r="BQ80" s="81"/>
      <c r="BR80" s="81"/>
      <c r="BS80" s="81" t="str">
        <f t="shared" si="353"/>
        <v/>
      </c>
      <c r="BT80" s="81" t="str">
        <f t="shared" si="353"/>
        <v/>
      </c>
      <c r="BU80" s="81" t="s">
        <v>107</v>
      </c>
      <c r="BV80" s="81" t="str">
        <f t="shared" si="353"/>
        <v/>
      </c>
      <c r="BW80" s="81" t="str">
        <f t="shared" si="353"/>
        <v/>
      </c>
      <c r="BX80" s="81"/>
      <c r="BY80" s="82">
        <f t="shared" ref="BY80:BY81" si="363">IF(K80=0,"NA",FV(0.0228,V80,-SUM(S80:U80)*12)+10000)</f>
        <v>330038.53924271953</v>
      </c>
      <c r="BZ80" s="82" t="str">
        <f t="shared" ref="BZ80:BZ81" si="364">IF(AC80=0,"NA",AC80)</f>
        <v>NA</v>
      </c>
      <c r="CA80" s="82">
        <f t="shared" ref="CA80:CA81" si="365">IFERROR(IF(BY80-BZ80&lt;=0,"No Need",BY80-BZ80),BY80)</f>
        <v>330038.53924271953</v>
      </c>
      <c r="CB80" s="82" t="str">
        <f t="shared" ref="CB80:CB81" si="366">IF(L80=0,"NA",FV(0.0228,62-BA80,-AT80*12)+100000)</f>
        <v>NA</v>
      </c>
      <c r="CC80" s="82" t="str">
        <f t="shared" ref="CC80:CC81" si="367">IF(AD80=0,"NA",AD80)</f>
        <v>NA</v>
      </c>
      <c r="CD80" s="82" t="str">
        <f t="shared" ref="CD80:CD81" si="368">IFERROR(IF(CB80-CC80&lt;=0,"No Need",CB80-CC80),CB80)</f>
        <v>NA</v>
      </c>
      <c r="CE80" s="82">
        <f t="shared" ref="CE80:CE81" si="369">IF(M80=0,"NA",FV(0.0228,5,-AT80*12)+100000)</f>
        <v>288397.28555176978</v>
      </c>
      <c r="CF80" s="82" t="str">
        <f t="shared" ref="CF80:CF81" si="370">IF(AE80=0,"NA",AE80)</f>
        <v>NA</v>
      </c>
      <c r="CG80" s="82">
        <f t="shared" ref="CG80:CG81" si="371">IFERROR(IF(CE80-CF80&lt;=0,"No Need",CE80-CF80),CE80)</f>
        <v>288397.28555176978</v>
      </c>
      <c r="CH80" s="82" t="str">
        <f t="shared" ref="CH80:CH81" si="372">IF(N80=0,"NA",FV(0.0228,5,-AT80*12)+100000)</f>
        <v>NA</v>
      </c>
      <c r="CI80" s="82" t="str">
        <f t="shared" ref="CI80:CI81" si="373">IF(AF80=0,"NA",AF80)</f>
        <v>NA</v>
      </c>
      <c r="CJ80" s="82" t="str">
        <f t="shared" ref="CJ80:CJ81" si="374">IFERROR(IF(CH80-CI80&lt;=0,"No Need",CH80-CI80),CH80)</f>
        <v>NA</v>
      </c>
      <c r="CK80" s="82" t="str">
        <f t="shared" ref="CK80:CK81" si="375">IF(O80=0,"NA",FV(0.0228,5,-AT80*12)+100000)</f>
        <v>NA</v>
      </c>
      <c r="CL80" s="82" t="str">
        <f t="shared" ref="CL80:CL81" si="376">IF(AG80=0,"NA",AG80)</f>
        <v>NA</v>
      </c>
      <c r="CM80" s="82" t="str">
        <f t="shared" ref="CM80:CM81" si="377">IFERROR(IF(CK80-CL80&lt;=0,"No Need",CK80-CL80),CK80)</f>
        <v>NA</v>
      </c>
      <c r="CN80" s="82">
        <f t="shared" ref="CN80:CN81" si="378">IF(Q80=0,"NA",FV(0.0228,X80,,-W80))</f>
        <v>205385.72940811617</v>
      </c>
      <c r="CO80" s="82">
        <f t="shared" ref="CO80:CO81" si="379">IF((AH80+AI80)=0,"NA",(AH80+AI80))</f>
        <v>5000</v>
      </c>
      <c r="CP80" s="82">
        <f t="shared" ref="CP80:CP81" si="380">IFERROR(IF(CN80-CO80&lt;=0,"No Need",CN80-CO80),CN80)</f>
        <v>200385.72940811617</v>
      </c>
      <c r="CQ80" s="82" t="str">
        <f t="shared" ref="CQ80:CQ81" si="381">IF(P80=0,"NA",FV(0.0228,90-Y80,,-Z80*12*(90-Y80)))</f>
        <v>NA</v>
      </c>
      <c r="CR80" s="82" t="str">
        <f t="shared" ref="CR80:CR81" si="382">IF(AND(AJ80=0,AK80=0,AL80=0,AM80=0),"NA",AJ80+(AK80*12*(90-P80))+AL80+(AM80*12*(90-P80)))</f>
        <v>NA</v>
      </c>
      <c r="CS80" s="82" t="str">
        <f t="shared" ref="CS80:CS81" si="383">IFERROR(IF(CQ80-CR80&lt;=0,"No Need",CQ80-CR80),CQ80)</f>
        <v>NA</v>
      </c>
      <c r="CT80" s="82" t="str">
        <f t="shared" ref="CT80:CT81" si="384">IF(R80=0,"NA",FV(0.0228,19-AA80,,-AB80))</f>
        <v>NA</v>
      </c>
      <c r="CU80" s="83" t="str">
        <f t="shared" ref="CU80:CU81" si="385">IF((AN80+AO80)=0,"NA",(AN80+AO80))</f>
        <v>NA</v>
      </c>
      <c r="CV80" s="84" t="str">
        <f t="shared" ref="CV80:CV81" si="386">IFERROR(IF(CT80-CU80&lt;=0,"No Need",CT80-CU80),CT80)</f>
        <v>NA</v>
      </c>
      <c r="CW80" s="57" t="s">
        <v>111</v>
      </c>
      <c r="CX80" s="43" t="s">
        <v>291</v>
      </c>
      <c r="CY80" s="101">
        <v>96174.15</v>
      </c>
      <c r="CZ80" s="86">
        <v>200386</v>
      </c>
      <c r="DA80" s="101">
        <v>803.05</v>
      </c>
      <c r="DB80" s="87">
        <v>17</v>
      </c>
      <c r="DC80" s="87">
        <v>17</v>
      </c>
      <c r="DD80" s="57" t="s">
        <v>143</v>
      </c>
      <c r="DE80" s="57" t="s">
        <v>560</v>
      </c>
      <c r="DF80" s="101">
        <v>330038.55</v>
      </c>
      <c r="DG80" s="86"/>
      <c r="DH80" s="101">
        <v>91.75</v>
      </c>
      <c r="DI80" s="87">
        <v>17</v>
      </c>
      <c r="DJ80" s="88">
        <v>17</v>
      </c>
      <c r="DK80" s="86">
        <f t="shared" si="309"/>
        <v>894.8</v>
      </c>
      <c r="DL80" s="89" t="str">
        <f t="shared" si="53"/>
        <v>General Savings</v>
      </c>
      <c r="DM80" s="90">
        <v>200386</v>
      </c>
      <c r="DN80" s="90">
        <f>DM80/CP80*100</f>
        <v>100.00013503550609</v>
      </c>
      <c r="DO80" s="89" t="str">
        <f t="shared" si="54"/>
        <v>Late CI</v>
      </c>
      <c r="DP80" s="90">
        <v>330038.55</v>
      </c>
      <c r="DQ80" s="90">
        <f>DP80/CG80*100</f>
        <v>114.43885450189345</v>
      </c>
      <c r="DR80" s="89" t="str">
        <f t="shared" si="55"/>
        <v>Death</v>
      </c>
      <c r="DS80" s="90">
        <v>330038.55</v>
      </c>
      <c r="DT80" s="90">
        <f>DS80/CA80*100</f>
        <v>100.00000325940131</v>
      </c>
      <c r="DU80" s="57" t="s">
        <v>110</v>
      </c>
      <c r="DV80" s="47" t="s">
        <v>286</v>
      </c>
      <c r="DW80" s="86">
        <v>139740.65</v>
      </c>
      <c r="DX80" s="86">
        <v>200386</v>
      </c>
      <c r="DY80" s="86">
        <v>920.9</v>
      </c>
      <c r="DZ80" s="87">
        <v>15</v>
      </c>
      <c r="EA80" s="88">
        <v>15</v>
      </c>
      <c r="EB80" s="96" t="s">
        <v>31</v>
      </c>
      <c r="EC80" s="95">
        <v>200386</v>
      </c>
      <c r="ED80" s="95">
        <f>EC80/CP80*100</f>
        <v>100.00013503550609</v>
      </c>
      <c r="EE80" s="96" t="s">
        <v>27</v>
      </c>
      <c r="EF80" s="96">
        <v>0</v>
      </c>
      <c r="EG80" s="96">
        <v>0</v>
      </c>
      <c r="EH80" s="96" t="s">
        <v>25</v>
      </c>
      <c r="EI80" s="96">
        <v>0</v>
      </c>
      <c r="EJ80" s="96">
        <v>0</v>
      </c>
      <c r="EK80" s="100" t="s">
        <v>112</v>
      </c>
      <c r="EL80" s="57" t="s">
        <v>276</v>
      </c>
      <c r="EM80" s="86">
        <v>143205.85</v>
      </c>
      <c r="EN80" s="86">
        <v>200386</v>
      </c>
      <c r="EO80" s="86">
        <v>1108.4000000000001</v>
      </c>
      <c r="EP80" s="87">
        <v>10</v>
      </c>
      <c r="EQ80" s="87">
        <v>17</v>
      </c>
      <c r="ER80" s="96" t="s">
        <v>31</v>
      </c>
      <c r="ES80" s="96">
        <v>200386</v>
      </c>
      <c r="ET80" s="95">
        <f>ES80/CP80*100</f>
        <v>100.00013503550609</v>
      </c>
      <c r="EU80" s="96" t="s">
        <v>27</v>
      </c>
      <c r="EV80" s="96">
        <v>0</v>
      </c>
      <c r="EW80" s="96">
        <v>0</v>
      </c>
      <c r="EX80" s="96" t="s">
        <v>25</v>
      </c>
      <c r="EY80" s="96">
        <v>0</v>
      </c>
      <c r="EZ80" s="104">
        <v>0</v>
      </c>
    </row>
    <row r="81" spans="1:157" ht="12">
      <c r="A81" s="68" t="s">
        <v>574</v>
      </c>
      <c r="C81" s="69">
        <v>81</v>
      </c>
      <c r="D81" s="69" t="s">
        <v>117</v>
      </c>
      <c r="E81" s="70">
        <v>25204</v>
      </c>
      <c r="F81" s="71"/>
      <c r="G81" s="71">
        <v>1</v>
      </c>
      <c r="H81" s="71">
        <v>1</v>
      </c>
      <c r="I81" s="72"/>
      <c r="J81" s="69" t="s">
        <v>106</v>
      </c>
      <c r="K81" s="69"/>
      <c r="L81" s="69"/>
      <c r="M81" s="69"/>
      <c r="N81" s="69"/>
      <c r="O81" s="69"/>
      <c r="P81" s="69">
        <v>1</v>
      </c>
      <c r="Q81" s="69"/>
      <c r="R81" s="69"/>
      <c r="S81" s="120" t="str">
        <f t="shared" ref="S81" si="387">IF(OR(K81=0,G81=0),"x","Value?")</f>
        <v>x</v>
      </c>
      <c r="T81" s="120" t="str">
        <f t="shared" si="354"/>
        <v>x</v>
      </c>
      <c r="U81" s="120" t="str">
        <f t="shared" ref="U81" si="388">IF(OR(K81=0,I81=0),"x","Value?")</f>
        <v>x</v>
      </c>
      <c r="V81" s="77" t="s">
        <v>121</v>
      </c>
      <c r="W81" s="77" t="str">
        <f t="shared" ref="W81" si="389">IF(Q81=0,"x","Value?")</f>
        <v>x</v>
      </c>
      <c r="X81" s="77" t="str">
        <f t="shared" ref="X81" si="390">IF(Q81=0,"x","Value?")</f>
        <v>x</v>
      </c>
      <c r="Y81" s="77">
        <v>54</v>
      </c>
      <c r="Z81" s="77">
        <v>2500</v>
      </c>
      <c r="AA81" s="77" t="str">
        <f t="shared" si="357"/>
        <v>x</v>
      </c>
      <c r="AB81" s="77" t="str">
        <f t="shared" si="358"/>
        <v>x</v>
      </c>
      <c r="AC81" s="76"/>
      <c r="AD81" s="69"/>
      <c r="AE81" s="69"/>
      <c r="AF81" s="69"/>
      <c r="AG81" s="69"/>
      <c r="AH81" s="69"/>
      <c r="AI81" s="69"/>
      <c r="AJ81" s="69"/>
      <c r="AK81" s="69"/>
      <c r="AL81" s="69"/>
      <c r="AM81" s="69"/>
      <c r="AN81" s="69"/>
      <c r="AO81" s="69"/>
      <c r="AP81" s="69" t="s">
        <v>107</v>
      </c>
      <c r="AQ81" s="69"/>
      <c r="AR81" s="81" t="s">
        <v>108</v>
      </c>
      <c r="AS81" s="75">
        <v>6000</v>
      </c>
      <c r="AT81" s="75">
        <v>2000</v>
      </c>
      <c r="AU81" s="75">
        <v>1000000</v>
      </c>
      <c r="AV81" s="75">
        <v>0</v>
      </c>
      <c r="AW81" s="69"/>
      <c r="AX81" s="69">
        <v>1000</v>
      </c>
      <c r="AY81" s="69"/>
      <c r="AZ81" s="69">
        <v>99</v>
      </c>
      <c r="BA81" s="77">
        <f t="shared" ca="1" si="359"/>
        <v>50</v>
      </c>
      <c r="BB81" s="77">
        <f t="shared" si="360"/>
        <v>1000000</v>
      </c>
      <c r="BC81" s="77">
        <f t="shared" si="361"/>
        <v>4000</v>
      </c>
      <c r="BD81" s="78">
        <f t="shared" si="362"/>
        <v>2000</v>
      </c>
      <c r="BE81" s="79"/>
      <c r="BF81" s="80"/>
      <c r="BG81" s="79"/>
      <c r="BH81" s="79"/>
      <c r="BI81" s="79"/>
      <c r="BJ81" s="79"/>
      <c r="BK81" s="79"/>
      <c r="BL81" s="79"/>
      <c r="BM81" s="79"/>
      <c r="BN81" s="79"/>
      <c r="BO81" s="81" t="str">
        <f t="shared" ref="BO81:BR81" si="391">IF(BE81="Y","Select?","")</f>
        <v/>
      </c>
      <c r="BP81" s="81" t="str">
        <f t="shared" si="391"/>
        <v/>
      </c>
      <c r="BQ81" s="81" t="str">
        <f t="shared" si="391"/>
        <v/>
      </c>
      <c r="BR81" s="81" t="str">
        <f t="shared" si="391"/>
        <v/>
      </c>
      <c r="BS81" s="81" t="str">
        <f t="shared" si="353"/>
        <v/>
      </c>
      <c r="BT81" s="81" t="str">
        <f t="shared" si="353"/>
        <v/>
      </c>
      <c r="BU81" s="81" t="str">
        <f t="shared" si="353"/>
        <v/>
      </c>
      <c r="BV81" s="81" t="str">
        <f t="shared" si="353"/>
        <v/>
      </c>
      <c r="BW81" s="81" t="str">
        <f t="shared" si="353"/>
        <v/>
      </c>
      <c r="BX81" s="81" t="str">
        <f t="shared" si="353"/>
        <v/>
      </c>
      <c r="BY81" s="82" t="str">
        <f t="shared" si="363"/>
        <v>NA</v>
      </c>
      <c r="BZ81" s="82" t="str">
        <f t="shared" si="364"/>
        <v>NA</v>
      </c>
      <c r="CA81" s="82" t="str">
        <f t="shared" si="365"/>
        <v>NA</v>
      </c>
      <c r="CB81" s="82" t="str">
        <f t="shared" si="366"/>
        <v>NA</v>
      </c>
      <c r="CC81" s="82" t="str">
        <f t="shared" si="367"/>
        <v>NA</v>
      </c>
      <c r="CD81" s="82" t="str">
        <f t="shared" si="368"/>
        <v>NA</v>
      </c>
      <c r="CE81" s="82" t="str">
        <f t="shared" si="369"/>
        <v>NA</v>
      </c>
      <c r="CF81" s="82" t="str">
        <f t="shared" si="370"/>
        <v>NA</v>
      </c>
      <c r="CG81" s="82" t="str">
        <f t="shared" si="371"/>
        <v>NA</v>
      </c>
      <c r="CH81" s="82" t="str">
        <f t="shared" si="372"/>
        <v>NA</v>
      </c>
      <c r="CI81" s="82" t="str">
        <f t="shared" si="373"/>
        <v>NA</v>
      </c>
      <c r="CJ81" s="82" t="str">
        <f t="shared" si="374"/>
        <v>NA</v>
      </c>
      <c r="CK81" s="82" t="str">
        <f t="shared" si="375"/>
        <v>NA</v>
      </c>
      <c r="CL81" s="82" t="str">
        <f t="shared" si="376"/>
        <v>NA</v>
      </c>
      <c r="CM81" s="82" t="str">
        <f t="shared" si="377"/>
        <v>NA</v>
      </c>
      <c r="CN81" s="82" t="str">
        <f t="shared" si="378"/>
        <v>NA</v>
      </c>
      <c r="CO81" s="82" t="str">
        <f t="shared" si="379"/>
        <v>NA</v>
      </c>
      <c r="CP81" s="82" t="str">
        <f t="shared" si="380"/>
        <v>NA</v>
      </c>
      <c r="CQ81" s="82">
        <f t="shared" si="381"/>
        <v>2431586.1007707114</v>
      </c>
      <c r="CR81" s="82" t="str">
        <f t="shared" si="382"/>
        <v>NA</v>
      </c>
      <c r="CS81" s="82">
        <f t="shared" si="383"/>
        <v>2431586.1007707114</v>
      </c>
      <c r="CT81" s="82" t="str">
        <f t="shared" si="384"/>
        <v>NA</v>
      </c>
      <c r="CU81" s="83" t="str">
        <f t="shared" si="385"/>
        <v>NA</v>
      </c>
      <c r="CV81" s="84" t="str">
        <f t="shared" si="386"/>
        <v>NA</v>
      </c>
      <c r="CW81" s="57" t="s">
        <v>404</v>
      </c>
      <c r="CX81" s="113"/>
      <c r="CY81" s="106"/>
      <c r="CZ81" s="106"/>
      <c r="DA81" s="106"/>
      <c r="DB81" s="82" t="s">
        <v>130</v>
      </c>
      <c r="DC81" s="82" t="s">
        <v>130</v>
      </c>
      <c r="DD81" s="55"/>
      <c r="DE81" s="55"/>
      <c r="DF81" s="106"/>
      <c r="DG81" s="106"/>
      <c r="DH81" s="106"/>
      <c r="DI81" s="82" t="s">
        <v>130</v>
      </c>
      <c r="DJ81" s="84" t="s">
        <v>130</v>
      </c>
      <c r="DK81" s="109" t="str">
        <f t="shared" si="309"/>
        <v/>
      </c>
      <c r="DL81" s="89"/>
      <c r="DM81" s="90"/>
      <c r="DN81" s="90"/>
      <c r="DO81" s="89" t="str">
        <f t="shared" si="54"/>
        <v/>
      </c>
      <c r="DP81" s="90"/>
      <c r="DQ81" s="90"/>
      <c r="DR81" s="89" t="str">
        <f t="shared" si="55"/>
        <v/>
      </c>
      <c r="DS81" s="90"/>
      <c r="DT81" s="90"/>
      <c r="DU81" s="130"/>
      <c r="DV81" s="82"/>
      <c r="DW81" s="106"/>
      <c r="DX81" s="106"/>
      <c r="DY81" s="106"/>
      <c r="DZ81" s="82" t="s">
        <v>130</v>
      </c>
      <c r="EA81" s="82" t="s">
        <v>130</v>
      </c>
      <c r="EB81" s="96"/>
      <c r="EC81" s="95"/>
      <c r="ED81" s="95"/>
      <c r="EE81" s="96" t="s">
        <v>130</v>
      </c>
      <c r="EF81" s="96"/>
      <c r="EG81" s="96"/>
      <c r="EH81" s="96" t="s">
        <v>130</v>
      </c>
      <c r="EI81" s="96"/>
      <c r="EJ81" s="96"/>
      <c r="EK81" s="96"/>
      <c r="EL81" s="82"/>
      <c r="EM81" s="106"/>
      <c r="EN81" s="106"/>
      <c r="EO81" s="106"/>
      <c r="EP81" s="82" t="s">
        <v>130</v>
      </c>
      <c r="EQ81" s="84" t="s">
        <v>130</v>
      </c>
      <c r="ER81" s="96"/>
      <c r="ES81" s="96"/>
      <c r="ET81" s="96"/>
      <c r="EU81" s="96" t="s">
        <v>130</v>
      </c>
      <c r="EV81" s="96"/>
      <c r="EW81" s="96"/>
      <c r="EX81" s="96" t="s">
        <v>130</v>
      </c>
      <c r="EY81" s="96"/>
      <c r="EZ81" s="104"/>
    </row>
    <row r="82" spans="1:157" ht="12">
      <c r="A82" s="99"/>
      <c r="C82" s="69">
        <v>82</v>
      </c>
      <c r="AU82" s="75">
        <v>1000000</v>
      </c>
      <c r="CW82" s="54"/>
      <c r="CX82" s="204"/>
      <c r="CY82" s="176"/>
      <c r="CZ82" s="176"/>
      <c r="DA82" s="176"/>
      <c r="DB82" s="203" t="s">
        <v>130</v>
      </c>
      <c r="DC82" s="203" t="s">
        <v>130</v>
      </c>
      <c r="DD82" s="205"/>
      <c r="DE82" s="205"/>
      <c r="DF82" s="176"/>
      <c r="DG82" s="176"/>
      <c r="DH82" s="176"/>
      <c r="DI82" s="203" t="s">
        <v>130</v>
      </c>
      <c r="DJ82" s="203" t="s">
        <v>130</v>
      </c>
      <c r="DK82" s="109" t="str">
        <f t="shared" si="309"/>
        <v/>
      </c>
      <c r="DL82" s="89" t="str">
        <f t="shared" ref="DL82:DL111" si="392">IF(K82=1,$K$5,IF(L82=1,$L$5,IF(M82=1,$M$5,IF(N82=1,$N$5,IF(O82=1,$O$5,IF(P82=1,$P$5,IF(Q82=1,$Q$5,IF(R82=1,$R$5,""))))))))</f>
        <v/>
      </c>
      <c r="DM82" s="90"/>
      <c r="DN82" s="90"/>
      <c r="DO82" s="89" t="str">
        <f t="shared" ref="DO82:DO111" si="393">IF(K82=2,$K$5,IF(L82=2,$L$5,IF(M82=2,$M$5,IF(N82=2,$N$5,IF(O82=2,$O$5,IF(P82=2,$P$5,IF(Q82=2,$Q$5,IF(R82=2,$R$5,""))))))))</f>
        <v/>
      </c>
      <c r="DP82" s="90"/>
      <c r="DQ82" s="90"/>
      <c r="DR82" s="89" t="str">
        <f t="shared" ref="DR82:DR111" si="394">IF(K82=3,$K$5,IF(L82=3,$L$5,IF(M82=3,$M$5,IF(N82=3,$N$5,IF(O82=3,$O$5,IF(P82=3,$P$5,IF(Q82=3,$Q$5,IF(R82=3,$R$5,""))))))))</f>
        <v/>
      </c>
      <c r="DS82" s="90"/>
      <c r="DT82" s="127"/>
      <c r="DU82" s="203"/>
      <c r="DV82" s="203"/>
      <c r="DW82" s="176"/>
      <c r="DX82" s="176"/>
      <c r="DY82" s="176"/>
      <c r="DZ82" s="203" t="s">
        <v>130</v>
      </c>
      <c r="EA82" s="203" t="s">
        <v>130</v>
      </c>
      <c r="EB82" s="199" t="s">
        <v>130</v>
      </c>
      <c r="EC82" s="200"/>
      <c r="ED82" s="200"/>
      <c r="EE82" s="199" t="s">
        <v>130</v>
      </c>
      <c r="EF82" s="199"/>
      <c r="EG82" s="199"/>
      <c r="EH82" s="199" t="s">
        <v>130</v>
      </c>
      <c r="EI82" s="199"/>
      <c r="EJ82" s="199"/>
      <c r="EK82" s="199"/>
      <c r="EL82" s="203"/>
      <c r="EM82" s="176"/>
      <c r="EN82" s="176"/>
      <c r="EO82" s="176"/>
      <c r="EP82" s="203" t="s">
        <v>130</v>
      </c>
      <c r="EQ82" s="203" t="s">
        <v>130</v>
      </c>
      <c r="ER82" s="96" t="s">
        <v>130</v>
      </c>
      <c r="ES82" s="96"/>
      <c r="ET82" s="96"/>
      <c r="EU82" s="96" t="s">
        <v>130</v>
      </c>
      <c r="EV82" s="96"/>
      <c r="EW82" s="96"/>
      <c r="EX82" s="96" t="s">
        <v>130</v>
      </c>
      <c r="EY82" s="96"/>
      <c r="EZ82" s="104"/>
    </row>
    <row r="83" spans="1:157" ht="12">
      <c r="A83" s="99" t="s">
        <v>575</v>
      </c>
      <c r="C83" s="69">
        <v>83</v>
      </c>
      <c r="D83" s="69" t="s">
        <v>117</v>
      </c>
      <c r="E83" s="70">
        <v>25390</v>
      </c>
      <c r="F83" s="71">
        <v>1</v>
      </c>
      <c r="G83" s="71"/>
      <c r="H83" s="71"/>
      <c r="I83" s="72"/>
      <c r="J83" s="69" t="s">
        <v>107</v>
      </c>
      <c r="K83" s="69"/>
      <c r="L83" s="69"/>
      <c r="M83" s="69"/>
      <c r="N83" s="69"/>
      <c r="O83" s="69"/>
      <c r="P83" s="69">
        <v>1</v>
      </c>
      <c r="Q83" s="69"/>
      <c r="R83" s="69"/>
      <c r="S83" s="120" t="s">
        <v>121</v>
      </c>
      <c r="T83" s="120" t="s">
        <v>121</v>
      </c>
      <c r="U83" s="120" t="s">
        <v>121</v>
      </c>
      <c r="V83" s="77" t="s">
        <v>121</v>
      </c>
      <c r="W83" s="77" t="s">
        <v>121</v>
      </c>
      <c r="X83" s="77" t="s">
        <v>121</v>
      </c>
      <c r="Y83" s="77">
        <v>60</v>
      </c>
      <c r="Z83" s="77">
        <v>500</v>
      </c>
      <c r="AA83" s="77" t="s">
        <v>121</v>
      </c>
      <c r="AB83" s="77" t="s">
        <v>121</v>
      </c>
      <c r="AC83" s="76"/>
      <c r="AD83" s="69"/>
      <c r="AE83" s="69"/>
      <c r="AF83" s="69"/>
      <c r="AG83" s="69"/>
      <c r="AH83" s="69"/>
      <c r="AI83" s="69"/>
      <c r="AJ83" s="69"/>
      <c r="AK83" s="69"/>
      <c r="AL83" s="69"/>
      <c r="AM83" s="69"/>
      <c r="AN83" s="69"/>
      <c r="AO83" s="69"/>
      <c r="AP83" s="69" t="s">
        <v>107</v>
      </c>
      <c r="AQ83" s="69"/>
      <c r="AR83" s="81" t="s">
        <v>108</v>
      </c>
      <c r="AS83" s="75">
        <v>5000</v>
      </c>
      <c r="AT83" s="75">
        <v>1200</v>
      </c>
      <c r="AU83" s="75">
        <v>1000000</v>
      </c>
      <c r="AV83" s="75">
        <v>0</v>
      </c>
      <c r="AW83" s="69" t="s">
        <v>109</v>
      </c>
      <c r="AX83" s="69">
        <v>400</v>
      </c>
      <c r="AY83" s="69"/>
      <c r="AZ83" s="69">
        <v>99</v>
      </c>
      <c r="BA83" s="77">
        <v>49</v>
      </c>
      <c r="BB83" s="77">
        <f t="shared" si="360"/>
        <v>1000000</v>
      </c>
      <c r="BC83" s="77">
        <f t="shared" si="361"/>
        <v>3800</v>
      </c>
      <c r="BD83" s="78">
        <f t="shared" si="362"/>
        <v>1900</v>
      </c>
      <c r="BE83" s="79"/>
      <c r="BF83" s="80"/>
      <c r="BG83" s="79"/>
      <c r="BH83" s="79"/>
      <c r="BI83" s="79"/>
      <c r="BJ83" s="79" t="s">
        <v>107</v>
      </c>
      <c r="BK83" s="79" t="s">
        <v>107</v>
      </c>
      <c r="BL83" s="79" t="s">
        <v>107</v>
      </c>
      <c r="BM83" s="79" t="s">
        <v>107</v>
      </c>
      <c r="BN83" s="79" t="s">
        <v>107</v>
      </c>
      <c r="BO83" s="81" t="str">
        <f t="shared" ref="BO83:BX85" si="395">IF(BE83="Y","Select?","")</f>
        <v/>
      </c>
      <c r="BP83" s="81" t="str">
        <f t="shared" si="395"/>
        <v/>
      </c>
      <c r="BQ83" s="81" t="str">
        <f t="shared" si="395"/>
        <v/>
      </c>
      <c r="BR83" s="81" t="str">
        <f t="shared" si="395"/>
        <v/>
      </c>
      <c r="BS83" s="81" t="str">
        <f t="shared" si="395"/>
        <v/>
      </c>
      <c r="BT83" s="81"/>
      <c r="BU83" s="81"/>
      <c r="BV83" s="81"/>
      <c r="BW83" s="81"/>
      <c r="BX83" s="81"/>
      <c r="BY83" s="82" t="s">
        <v>131</v>
      </c>
      <c r="BZ83" s="82" t="s">
        <v>131</v>
      </c>
      <c r="CA83" s="82" t="s">
        <v>131</v>
      </c>
      <c r="CB83" s="82" t="s">
        <v>131</v>
      </c>
      <c r="CC83" s="82" t="s">
        <v>131</v>
      </c>
      <c r="CD83" s="82" t="s">
        <v>131</v>
      </c>
      <c r="CE83" s="82" t="s">
        <v>131</v>
      </c>
      <c r="CF83" s="82" t="s">
        <v>131</v>
      </c>
      <c r="CG83" s="82" t="s">
        <v>131</v>
      </c>
      <c r="CH83" s="82" t="s">
        <v>131</v>
      </c>
      <c r="CI83" s="82" t="s">
        <v>131</v>
      </c>
      <c r="CJ83" s="82" t="s">
        <v>131</v>
      </c>
      <c r="CK83" s="82" t="s">
        <v>131</v>
      </c>
      <c r="CL83" s="82" t="s">
        <v>131</v>
      </c>
      <c r="CM83" s="82" t="s">
        <v>131</v>
      </c>
      <c r="CN83" s="82" t="s">
        <v>131</v>
      </c>
      <c r="CO83" s="82" t="s">
        <v>131</v>
      </c>
      <c r="CP83" s="82" t="s">
        <v>131</v>
      </c>
      <c r="CQ83" s="82">
        <v>353992.52034337656</v>
      </c>
      <c r="CR83" s="82" t="s">
        <v>131</v>
      </c>
      <c r="CS83" s="82">
        <v>353992.52034337656</v>
      </c>
      <c r="CT83" s="82" t="s">
        <v>131</v>
      </c>
      <c r="CU83" s="83" t="s">
        <v>131</v>
      </c>
      <c r="CV83" s="84" t="s">
        <v>131</v>
      </c>
      <c r="CW83" s="100" t="s">
        <v>129</v>
      </c>
      <c r="CX83" s="57" t="s">
        <v>576</v>
      </c>
      <c r="CY83" s="101">
        <v>52356</v>
      </c>
      <c r="CZ83" s="101">
        <v>64398</v>
      </c>
      <c r="DA83" s="101">
        <v>400</v>
      </c>
      <c r="DB83" s="87">
        <v>20</v>
      </c>
      <c r="DC83" s="87">
        <v>51</v>
      </c>
      <c r="DD83" s="54"/>
      <c r="DE83" s="54"/>
      <c r="DF83" s="109"/>
      <c r="DG83" s="109"/>
      <c r="DH83" s="109"/>
      <c r="DI83" s="134" t="s">
        <v>130</v>
      </c>
      <c r="DJ83" s="135" t="s">
        <v>130</v>
      </c>
      <c r="DK83" s="86">
        <f t="shared" si="309"/>
        <v>400</v>
      </c>
      <c r="DL83" s="89" t="str">
        <f t="shared" si="392"/>
        <v>Retirement</v>
      </c>
      <c r="DM83" s="90">
        <v>64398</v>
      </c>
      <c r="DN83" s="90">
        <f>DM83/CS83*100</f>
        <v>18.191909800109123</v>
      </c>
      <c r="DO83" s="89" t="str">
        <f t="shared" si="393"/>
        <v/>
      </c>
      <c r="DP83" s="90"/>
      <c r="DQ83" s="90"/>
      <c r="DR83" s="89" t="str">
        <f t="shared" si="394"/>
        <v/>
      </c>
      <c r="DS83" s="90"/>
      <c r="DT83" s="90"/>
      <c r="DU83" s="57" t="s">
        <v>110</v>
      </c>
      <c r="DV83" s="43" t="s">
        <v>286</v>
      </c>
      <c r="DW83" s="101">
        <v>39960.050000000003</v>
      </c>
      <c r="DX83" s="101">
        <v>50924</v>
      </c>
      <c r="DY83" s="101">
        <v>400</v>
      </c>
      <c r="DZ83" s="87">
        <v>10</v>
      </c>
      <c r="EA83" s="87">
        <v>10</v>
      </c>
      <c r="EB83" s="96" t="s">
        <v>30</v>
      </c>
      <c r="EC83" s="95">
        <v>50924</v>
      </c>
      <c r="ED83" s="95">
        <f>EC83/CS83*100</f>
        <v>14.385614687734977</v>
      </c>
      <c r="EE83" s="96" t="s">
        <v>130</v>
      </c>
      <c r="EF83" s="96"/>
      <c r="EG83" s="96"/>
      <c r="EH83" s="96" t="s">
        <v>130</v>
      </c>
      <c r="EI83" s="96"/>
      <c r="EJ83" s="96"/>
      <c r="EK83" s="57" t="s">
        <v>125</v>
      </c>
      <c r="EL83" s="47" t="s">
        <v>329</v>
      </c>
      <c r="EM83" s="101"/>
      <c r="EN83" s="101">
        <v>33991</v>
      </c>
      <c r="EO83" s="101">
        <v>400</v>
      </c>
      <c r="EP83" s="87">
        <v>5</v>
      </c>
      <c r="EQ83" s="88">
        <v>11</v>
      </c>
      <c r="ER83" s="96" t="s">
        <v>30</v>
      </c>
      <c r="ES83" s="95">
        <v>33991.199999999997</v>
      </c>
      <c r="ET83" s="95">
        <f>ES83/CS83*100</f>
        <v>9.6022367837117493</v>
      </c>
      <c r="EU83" s="96" t="s">
        <v>130</v>
      </c>
      <c r="EV83" s="96"/>
      <c r="EW83" s="96"/>
      <c r="EX83" s="96" t="s">
        <v>130</v>
      </c>
      <c r="EY83" s="96"/>
      <c r="EZ83" s="104"/>
    </row>
    <row r="84" spans="1:157" ht="12">
      <c r="A84" s="99" t="s">
        <v>577</v>
      </c>
      <c r="C84" s="69">
        <v>84</v>
      </c>
      <c r="D84" s="69" t="s">
        <v>105</v>
      </c>
      <c r="E84" s="70">
        <v>24433</v>
      </c>
      <c r="F84" s="71"/>
      <c r="G84" s="71">
        <v>1</v>
      </c>
      <c r="H84" s="71">
        <v>1</v>
      </c>
      <c r="I84" s="72">
        <v>1</v>
      </c>
      <c r="J84" s="69" t="s">
        <v>107</v>
      </c>
      <c r="K84" s="69">
        <v>1</v>
      </c>
      <c r="L84" s="69">
        <v>2</v>
      </c>
      <c r="M84" s="69"/>
      <c r="N84" s="69"/>
      <c r="O84" s="69"/>
      <c r="P84" s="69"/>
      <c r="Q84" s="69"/>
      <c r="R84" s="69"/>
      <c r="S84" s="73">
        <v>700</v>
      </c>
      <c r="T84" s="73">
        <v>800</v>
      </c>
      <c r="U84" s="73">
        <v>1000</v>
      </c>
      <c r="V84" s="74">
        <v>10</v>
      </c>
      <c r="W84" s="75" t="str">
        <f t="shared" ref="W84:W85" si="396">IF(Q84=0,"x","Value?")</f>
        <v>x</v>
      </c>
      <c r="X84" s="75" t="str">
        <f t="shared" ref="X84:X85" si="397">IF(Q84=0,"x","Value?")</f>
        <v>x</v>
      </c>
      <c r="Y84" s="75" t="str">
        <f t="shared" ref="Y84:Y85" si="398">IF(P84=0,"x","Value?")</f>
        <v>x</v>
      </c>
      <c r="Z84" s="75" t="str">
        <f t="shared" ref="Z84:Z85" si="399">IF(P84=0,"x","Value?")</f>
        <v>x</v>
      </c>
      <c r="AA84" s="75" t="str">
        <f t="shared" ref="AA84" si="400">IF(R84=0,"x","Value?")</f>
        <v>x</v>
      </c>
      <c r="AB84" s="75" t="str">
        <f t="shared" ref="AB84" si="401">IF(R84=0,"x","Value?")</f>
        <v>x</v>
      </c>
      <c r="AC84" s="76"/>
      <c r="AD84" s="69"/>
      <c r="AE84" s="69"/>
      <c r="AF84" s="69"/>
      <c r="AG84" s="69"/>
      <c r="AH84" s="69"/>
      <c r="AI84" s="69"/>
      <c r="AJ84" s="69"/>
      <c r="AK84" s="69"/>
      <c r="AL84" s="69"/>
      <c r="AM84" s="69"/>
      <c r="AN84" s="69"/>
      <c r="AO84" s="69"/>
      <c r="AP84" s="69" t="s">
        <v>107</v>
      </c>
      <c r="AQ84" s="69"/>
      <c r="AR84" s="69" t="s">
        <v>108</v>
      </c>
      <c r="AS84" s="75">
        <v>5800</v>
      </c>
      <c r="AT84" s="75">
        <v>3500</v>
      </c>
      <c r="AU84" s="75">
        <v>1000000</v>
      </c>
      <c r="AV84" s="75">
        <v>0</v>
      </c>
      <c r="AW84" s="69" t="s">
        <v>109</v>
      </c>
      <c r="AX84" s="69">
        <v>1000</v>
      </c>
      <c r="AY84" s="69">
        <v>10</v>
      </c>
      <c r="AZ84" s="69"/>
      <c r="BA84" s="77">
        <f t="shared" ref="BA84:BA85" ca="1" si="402">INT(YEARFRAC(E84,TODAY()))</f>
        <v>52</v>
      </c>
      <c r="BB84" s="77">
        <f t="shared" si="360"/>
        <v>1000000</v>
      </c>
      <c r="BC84" s="77">
        <f t="shared" si="361"/>
        <v>2300</v>
      </c>
      <c r="BD84" s="78">
        <f t="shared" si="362"/>
        <v>1150</v>
      </c>
      <c r="BE84" s="79" t="s">
        <v>107</v>
      </c>
      <c r="BF84" s="80" t="s">
        <v>107</v>
      </c>
      <c r="BG84" s="79" t="s">
        <v>107</v>
      </c>
      <c r="BH84" s="79" t="s">
        <v>107</v>
      </c>
      <c r="BI84" s="79"/>
      <c r="BJ84" s="79"/>
      <c r="BK84" s="79"/>
      <c r="BL84" s="79"/>
      <c r="BM84" s="79"/>
      <c r="BN84" s="79"/>
      <c r="BO84" s="81"/>
      <c r="BP84" s="81"/>
      <c r="BQ84" s="81"/>
      <c r="BR84" s="81"/>
      <c r="BS84" s="81" t="str">
        <f t="shared" si="395"/>
        <v/>
      </c>
      <c r="BT84" s="81" t="str">
        <f t="shared" si="395"/>
        <v/>
      </c>
      <c r="BU84" s="81" t="str">
        <f t="shared" si="395"/>
        <v/>
      </c>
      <c r="BV84" s="81" t="str">
        <f t="shared" si="395"/>
        <v/>
      </c>
      <c r="BW84" s="81" t="str">
        <f t="shared" si="395"/>
        <v/>
      </c>
      <c r="BX84" s="81" t="str">
        <f t="shared" si="395"/>
        <v/>
      </c>
      <c r="BY84" s="82">
        <f t="shared" ref="BY84:BY85" si="403">IF(K84=0,"NA",FV(0.0228,V84,-SUM(S84:U84)*12)+10000)</f>
        <v>342728.17611023306</v>
      </c>
      <c r="BZ84" s="82" t="str">
        <f t="shared" ref="BZ84:BZ85" si="404">IF(AC84=0,"NA",AC84)</f>
        <v>NA</v>
      </c>
      <c r="CA84" s="82">
        <f t="shared" ref="CA84:CA85" si="405">IFERROR(IF(BY84-BZ84&lt;=0,"No Need",BY84-BZ84),BY84)</f>
        <v>342728.17611023306</v>
      </c>
      <c r="CB84" s="82">
        <f t="shared" ref="CB84:CB85" ca="1" si="406">IF(L84=0,"NA",FV(0.0228,62-BA84,-AT84*12)+100000)</f>
        <v>565819.44655432634</v>
      </c>
      <c r="CC84" s="82" t="str">
        <f t="shared" ref="CC84:CC85" si="407">IF(AD84=0,"NA",AD84)</f>
        <v>NA</v>
      </c>
      <c r="CD84" s="82">
        <f t="shared" ref="CD84:CD85" ca="1" si="408">IFERROR(IF(CB84-CC84&lt;=0,"No Need",CB84-CC84),CB84)</f>
        <v>565819.44655432634</v>
      </c>
      <c r="CE84" s="82" t="str">
        <f t="shared" ref="CE84:CE85" si="409">IF(M84=0,"NA",FV(0.0228,5,-AT84*12)+100000)</f>
        <v>NA</v>
      </c>
      <c r="CF84" s="82" t="str">
        <f t="shared" ref="CF84:CF85" si="410">IF(AE84=0,"NA",AE84)</f>
        <v>NA</v>
      </c>
      <c r="CG84" s="82" t="str">
        <f t="shared" ref="CG84:CG85" si="411">IFERROR(IF(CE84-CF84&lt;=0,"No Need",CE84-CF84),CE84)</f>
        <v>NA</v>
      </c>
      <c r="CH84" s="82" t="str">
        <f t="shared" ref="CH84:CH85" si="412">IF(N84=0,"NA",FV(0.0228,5,-AT84*12)+100000)</f>
        <v>NA</v>
      </c>
      <c r="CI84" s="82" t="str">
        <f t="shared" ref="CI84:CI85" si="413">IF(AF84=0,"NA",AF84)</f>
        <v>NA</v>
      </c>
      <c r="CJ84" s="82" t="str">
        <f t="shared" ref="CJ84:CJ85" si="414">IFERROR(IF(CH84-CI84&lt;=0,"No Need",CH84-CI84),CH84)</f>
        <v>NA</v>
      </c>
      <c r="CK84" s="82" t="str">
        <f t="shared" ref="CK84:CK85" si="415">IF(O84=0,"NA",FV(0.0228,5,-AT84*12)+100000)</f>
        <v>NA</v>
      </c>
      <c r="CL84" s="82" t="str">
        <f t="shared" ref="CL84:CL85" si="416">IF(AG84=0,"NA",AG84)</f>
        <v>NA</v>
      </c>
      <c r="CM84" s="82" t="str">
        <f t="shared" ref="CM84:CM85" si="417">IFERROR(IF(CK84-CL84&lt;=0,"No Need",CK84-CL84),CK84)</f>
        <v>NA</v>
      </c>
      <c r="CN84" s="82" t="str">
        <f t="shared" ref="CN84:CN85" si="418">IF(Q84=0,"NA",FV(0.0228,X84,,-W84))</f>
        <v>NA</v>
      </c>
      <c r="CO84" s="82" t="str">
        <f t="shared" ref="CO84:CO85" si="419">IF((AH84+AI84)=0,"NA",(AH84+AI84))</f>
        <v>NA</v>
      </c>
      <c r="CP84" s="82" t="str">
        <f t="shared" ref="CP84:CP85" si="420">IFERROR(IF(CN84-CO84&lt;=0,"No Need",CN84-CO84),CN84)</f>
        <v>NA</v>
      </c>
      <c r="CQ84" s="82" t="str">
        <f t="shared" ref="CQ84:CQ85" si="421">IF(P84=0,"NA",FV(0.0228,90-Y84,,-Z84*12*(90-Y84)))</f>
        <v>NA</v>
      </c>
      <c r="CR84" s="82" t="str">
        <f t="shared" ref="CR84:CR85" si="422">IF(AND(AJ84=0,AK84=0,AL84=0,AM84=0),"NA",AJ84+(AK84*12*(90-P84))+AL84+(AM84*12*(90-P84)))</f>
        <v>NA</v>
      </c>
      <c r="CS84" s="82" t="str">
        <f t="shared" ref="CS84:CS85" si="423">IFERROR(IF(CQ84-CR84&lt;=0,"No Need",CQ84-CR84),CQ84)</f>
        <v>NA</v>
      </c>
      <c r="CT84" s="82" t="str">
        <f t="shared" ref="CT84:CT85" si="424">IF(R84=0,"NA",FV(0.0228,19-AA84,,-AB84))</f>
        <v>NA</v>
      </c>
      <c r="CU84" s="83" t="str">
        <f t="shared" ref="CU84:CU85" si="425">IF((AN84+AO84)=0,"NA",(AN84+AO84))</f>
        <v>NA</v>
      </c>
      <c r="CV84" s="84" t="str">
        <f t="shared" ref="CV84:CV85" si="426">IFERROR(IF(CT84-CU84&lt;=0,"No Need",CT84-CU84),CT84)</f>
        <v>NA</v>
      </c>
      <c r="CW84" s="57" t="s">
        <v>132</v>
      </c>
      <c r="CX84" s="100" t="s">
        <v>332</v>
      </c>
      <c r="CY84" s="101">
        <v>400000</v>
      </c>
      <c r="CZ84" s="86"/>
      <c r="DA84" s="101">
        <v>110.9</v>
      </c>
      <c r="DB84" s="87">
        <v>5</v>
      </c>
      <c r="DC84" s="87">
        <v>5</v>
      </c>
      <c r="DD84" s="57" t="s">
        <v>115</v>
      </c>
      <c r="DE84" s="57" t="s">
        <v>333</v>
      </c>
      <c r="DF84" s="101">
        <v>165819.45000000001</v>
      </c>
      <c r="DG84" s="86"/>
      <c r="DH84" s="101">
        <v>71.849999999999994</v>
      </c>
      <c r="DI84" s="87">
        <v>10</v>
      </c>
      <c r="DJ84" s="88">
        <v>10</v>
      </c>
      <c r="DK84" s="86">
        <f t="shared" si="309"/>
        <v>182.75</v>
      </c>
      <c r="DL84" s="89" t="str">
        <f t="shared" si="392"/>
        <v>Death</v>
      </c>
      <c r="DM84" s="90">
        <f>CY84+DF84</f>
        <v>565819.44999999995</v>
      </c>
      <c r="DN84" s="90">
        <f>DM84/CA84*100</f>
        <v>165.09277306048313</v>
      </c>
      <c r="DO84" s="89" t="str">
        <f t="shared" si="393"/>
        <v>TPD</v>
      </c>
      <c r="DP84" s="90">
        <f>CY84+DF84</f>
        <v>565819.44999999995</v>
      </c>
      <c r="DQ84" s="90">
        <f ca="1">DP84/CD84*100</f>
        <v>100.00000060897052</v>
      </c>
      <c r="DR84" s="89" t="str">
        <f t="shared" si="394"/>
        <v/>
      </c>
      <c r="DS84" s="90"/>
      <c r="DT84" s="90"/>
      <c r="DU84" s="43" t="s">
        <v>137</v>
      </c>
      <c r="DV84" s="47" t="s">
        <v>330</v>
      </c>
      <c r="DW84" s="101">
        <v>96246.399999999994</v>
      </c>
      <c r="DX84" s="86"/>
      <c r="DY84" s="101">
        <v>1000</v>
      </c>
      <c r="DZ84" s="87">
        <v>10</v>
      </c>
      <c r="EA84" s="87" t="s">
        <v>140</v>
      </c>
      <c r="EB84" s="96" t="s">
        <v>25</v>
      </c>
      <c r="EC84" s="95">
        <f>DW84*3.5</f>
        <v>336862.39999999997</v>
      </c>
      <c r="ED84" s="95">
        <f>EC84/CA84*100</f>
        <v>98.288504850460129</v>
      </c>
      <c r="EE84" s="96" t="s">
        <v>26</v>
      </c>
      <c r="EF84" s="95">
        <f>DW84*3.5</f>
        <v>336862.39999999997</v>
      </c>
      <c r="EG84" s="95">
        <f ca="1">EF84/CD84*100</f>
        <v>59.535316796089752</v>
      </c>
      <c r="EH84" s="96" t="s">
        <v>130</v>
      </c>
      <c r="EI84" s="96"/>
      <c r="EJ84" s="96"/>
      <c r="EK84" s="111"/>
      <c r="EL84" s="83"/>
      <c r="EM84" s="108"/>
      <c r="EN84" s="108"/>
      <c r="EO84" s="108"/>
      <c r="EP84" s="83" t="s">
        <v>130</v>
      </c>
      <c r="EQ84" s="103" t="s">
        <v>130</v>
      </c>
      <c r="ER84" s="96"/>
      <c r="ES84" s="96"/>
      <c r="ET84" s="96"/>
      <c r="EU84" s="96"/>
      <c r="EV84" s="96"/>
      <c r="EW84" s="96"/>
      <c r="EX84" s="96" t="s">
        <v>130</v>
      </c>
      <c r="EY84" s="96"/>
      <c r="EZ84" s="104"/>
    </row>
    <row r="85" spans="1:157" ht="12">
      <c r="A85" s="68" t="s">
        <v>577</v>
      </c>
      <c r="C85" s="69">
        <v>85</v>
      </c>
      <c r="D85" s="69" t="s">
        <v>105</v>
      </c>
      <c r="E85" s="70">
        <v>29952</v>
      </c>
      <c r="F85" s="71"/>
      <c r="G85" s="71"/>
      <c r="H85" s="71">
        <v>1</v>
      </c>
      <c r="I85" s="72"/>
      <c r="J85" s="69" t="s">
        <v>107</v>
      </c>
      <c r="K85" s="69"/>
      <c r="L85" s="69"/>
      <c r="M85" s="69"/>
      <c r="N85" s="69"/>
      <c r="O85" s="69"/>
      <c r="P85" s="69"/>
      <c r="Q85" s="69"/>
      <c r="R85" s="69">
        <v>1</v>
      </c>
      <c r="S85" s="120" t="str">
        <f t="shared" ref="S85" si="427">IF(OR(K85=0,G85=0),"x","Value?")</f>
        <v>x</v>
      </c>
      <c r="T85" s="120" t="str">
        <f t="shared" ref="T85" si="428">IF(OR(K85=0,H85=0),"x","Value?")</f>
        <v>x</v>
      </c>
      <c r="U85" s="120" t="str">
        <f t="shared" ref="U85" si="429">IF(OR(K85=0,I85=0),"x","Value?")</f>
        <v>x</v>
      </c>
      <c r="V85" s="77">
        <v>10</v>
      </c>
      <c r="W85" s="77" t="str">
        <f t="shared" si="396"/>
        <v>x</v>
      </c>
      <c r="X85" s="77" t="str">
        <f t="shared" si="397"/>
        <v>x</v>
      </c>
      <c r="Y85" s="77" t="str">
        <f t="shared" si="398"/>
        <v>x</v>
      </c>
      <c r="Z85" s="77" t="str">
        <f t="shared" si="399"/>
        <v>x</v>
      </c>
      <c r="AA85" s="77">
        <v>6</v>
      </c>
      <c r="AB85" s="77">
        <v>500000</v>
      </c>
      <c r="AC85" s="76"/>
      <c r="AD85" s="69"/>
      <c r="AE85" s="69"/>
      <c r="AF85" s="69"/>
      <c r="AG85" s="69"/>
      <c r="AH85" s="69"/>
      <c r="AI85" s="69"/>
      <c r="AJ85" s="69"/>
      <c r="AK85" s="69"/>
      <c r="AL85" s="69"/>
      <c r="AM85" s="69"/>
      <c r="AN85" s="69"/>
      <c r="AO85" s="69"/>
      <c r="AP85" s="69" t="s">
        <v>107</v>
      </c>
      <c r="AQ85" s="69"/>
      <c r="AR85" s="81" t="s">
        <v>108</v>
      </c>
      <c r="AS85" s="75">
        <v>5000</v>
      </c>
      <c r="AT85" s="75">
        <v>3000</v>
      </c>
      <c r="AU85" s="75">
        <v>1000000</v>
      </c>
      <c r="AV85" s="75">
        <v>0</v>
      </c>
      <c r="AW85" s="69"/>
      <c r="AX85" s="69">
        <v>100</v>
      </c>
      <c r="AY85" s="69"/>
      <c r="AZ85" s="69">
        <v>99</v>
      </c>
      <c r="BA85" s="77">
        <f t="shared" ca="1" si="402"/>
        <v>37</v>
      </c>
      <c r="BB85" s="77">
        <f t="shared" si="360"/>
        <v>1000000</v>
      </c>
      <c r="BC85" s="77">
        <f t="shared" si="361"/>
        <v>2000</v>
      </c>
      <c r="BD85" s="78">
        <f t="shared" si="362"/>
        <v>1000</v>
      </c>
      <c r="BE85" s="79"/>
      <c r="BF85" s="80"/>
      <c r="BG85" s="79"/>
      <c r="BH85" s="79"/>
      <c r="BI85" s="79"/>
      <c r="BJ85" s="79"/>
      <c r="BK85" s="79" t="s">
        <v>107</v>
      </c>
      <c r="BL85" s="79"/>
      <c r="BM85" s="79"/>
      <c r="BN85" s="79" t="s">
        <v>107</v>
      </c>
      <c r="BO85" s="81" t="str">
        <f t="shared" ref="BO85:BR85" si="430">IF(BE85="Y","Select?","")</f>
        <v/>
      </c>
      <c r="BP85" s="81" t="str">
        <f t="shared" si="430"/>
        <v/>
      </c>
      <c r="BQ85" s="81" t="str">
        <f t="shared" si="430"/>
        <v/>
      </c>
      <c r="BR85" s="81" t="str">
        <f t="shared" si="430"/>
        <v/>
      </c>
      <c r="BS85" s="81" t="str">
        <f t="shared" si="395"/>
        <v/>
      </c>
      <c r="BT85" s="81" t="str">
        <f t="shared" si="395"/>
        <v/>
      </c>
      <c r="BU85" s="81"/>
      <c r="BV85" s="81" t="str">
        <f t="shared" si="395"/>
        <v/>
      </c>
      <c r="BW85" s="81" t="str">
        <f t="shared" si="395"/>
        <v/>
      </c>
      <c r="BX85" s="81"/>
      <c r="BY85" s="82" t="str">
        <f t="shared" si="403"/>
        <v>NA</v>
      </c>
      <c r="BZ85" s="82" t="str">
        <f t="shared" si="404"/>
        <v>NA</v>
      </c>
      <c r="CA85" s="82" t="str">
        <f t="shared" si="405"/>
        <v>NA</v>
      </c>
      <c r="CB85" s="82" t="str">
        <f t="shared" si="406"/>
        <v>NA</v>
      </c>
      <c r="CC85" s="82" t="str">
        <f t="shared" si="407"/>
        <v>NA</v>
      </c>
      <c r="CD85" s="82" t="str">
        <f t="shared" si="408"/>
        <v>NA</v>
      </c>
      <c r="CE85" s="82" t="str">
        <f t="shared" si="409"/>
        <v>NA</v>
      </c>
      <c r="CF85" s="82" t="str">
        <f t="shared" si="410"/>
        <v>NA</v>
      </c>
      <c r="CG85" s="82" t="str">
        <f t="shared" si="411"/>
        <v>NA</v>
      </c>
      <c r="CH85" s="82" t="str">
        <f t="shared" si="412"/>
        <v>NA</v>
      </c>
      <c r="CI85" s="82" t="str">
        <f t="shared" si="413"/>
        <v>NA</v>
      </c>
      <c r="CJ85" s="82" t="str">
        <f t="shared" si="414"/>
        <v>NA</v>
      </c>
      <c r="CK85" s="82" t="str">
        <f t="shared" si="415"/>
        <v>NA</v>
      </c>
      <c r="CL85" s="82" t="str">
        <f t="shared" si="416"/>
        <v>NA</v>
      </c>
      <c r="CM85" s="82" t="str">
        <f t="shared" si="417"/>
        <v>NA</v>
      </c>
      <c r="CN85" s="82" t="str">
        <f t="shared" si="418"/>
        <v>NA</v>
      </c>
      <c r="CO85" s="82" t="str">
        <f t="shared" si="419"/>
        <v>NA</v>
      </c>
      <c r="CP85" s="82" t="str">
        <f t="shared" si="420"/>
        <v>NA</v>
      </c>
      <c r="CQ85" s="82" t="str">
        <f t="shared" si="421"/>
        <v>NA</v>
      </c>
      <c r="CR85" s="82" t="str">
        <f t="shared" si="422"/>
        <v>NA</v>
      </c>
      <c r="CS85" s="82" t="str">
        <f t="shared" si="423"/>
        <v>NA</v>
      </c>
      <c r="CT85" s="82">
        <f t="shared" si="424"/>
        <v>670269.34299688053</v>
      </c>
      <c r="CU85" s="83" t="str">
        <f t="shared" si="425"/>
        <v>NA</v>
      </c>
      <c r="CV85" s="84">
        <f t="shared" si="426"/>
        <v>670269.34299688053</v>
      </c>
      <c r="CW85" s="57" t="s">
        <v>404</v>
      </c>
      <c r="CX85" s="113"/>
      <c r="CY85" s="106"/>
      <c r="CZ85" s="106"/>
      <c r="DA85" s="106"/>
      <c r="DB85" s="82" t="s">
        <v>130</v>
      </c>
      <c r="DC85" s="82" t="s">
        <v>130</v>
      </c>
      <c r="DD85" s="55"/>
      <c r="DE85" s="55"/>
      <c r="DF85" s="106"/>
      <c r="DG85" s="106"/>
      <c r="DH85" s="106"/>
      <c r="DI85" s="82" t="s">
        <v>130</v>
      </c>
      <c r="DJ85" s="84" t="s">
        <v>130</v>
      </c>
      <c r="DK85" s="109" t="str">
        <f t="shared" si="309"/>
        <v/>
      </c>
      <c r="DL85" s="89"/>
      <c r="DM85" s="90"/>
      <c r="DN85" s="90"/>
      <c r="DO85" s="89" t="str">
        <f t="shared" si="393"/>
        <v/>
      </c>
      <c r="DP85" s="90"/>
      <c r="DQ85" s="90"/>
      <c r="DR85" s="89" t="str">
        <f t="shared" si="394"/>
        <v/>
      </c>
      <c r="DS85" s="90"/>
      <c r="DT85" s="90"/>
      <c r="DU85" s="130"/>
      <c r="DV85" s="82"/>
      <c r="DW85" s="106"/>
      <c r="DX85" s="106"/>
      <c r="DY85" s="106"/>
      <c r="DZ85" s="82" t="s">
        <v>130</v>
      </c>
      <c r="EA85" s="82" t="s">
        <v>130</v>
      </c>
      <c r="EB85" s="96"/>
      <c r="EC85" s="95"/>
      <c r="ED85" s="95"/>
      <c r="EE85" s="96" t="s">
        <v>130</v>
      </c>
      <c r="EF85" s="96"/>
      <c r="EG85" s="96"/>
      <c r="EH85" s="96" t="s">
        <v>130</v>
      </c>
      <c r="EI85" s="96"/>
      <c r="EJ85" s="96"/>
      <c r="EK85" s="96"/>
      <c r="EL85" s="82"/>
      <c r="EM85" s="106"/>
      <c r="EN85" s="106"/>
      <c r="EO85" s="106"/>
      <c r="EP85" s="82" t="s">
        <v>130</v>
      </c>
      <c r="EQ85" s="84" t="s">
        <v>130</v>
      </c>
      <c r="ER85" s="96"/>
      <c r="ES85" s="96"/>
      <c r="ET85" s="96"/>
      <c r="EU85" s="96" t="s">
        <v>130</v>
      </c>
      <c r="EV85" s="96"/>
      <c r="EW85" s="96"/>
      <c r="EX85" s="96" t="s">
        <v>130</v>
      </c>
      <c r="EY85" s="96"/>
      <c r="EZ85" s="104"/>
      <c r="FA85" s="149"/>
    </row>
    <row r="86" spans="1:157" ht="12">
      <c r="A86" s="177"/>
      <c r="C86" s="69">
        <v>86</v>
      </c>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77"/>
      <c r="AD86" s="77"/>
      <c r="AE86" s="77"/>
      <c r="AF86" s="77"/>
      <c r="AG86" s="77"/>
      <c r="AH86" s="77"/>
      <c r="AI86" s="77"/>
      <c r="AJ86" s="77"/>
      <c r="AK86" s="77"/>
      <c r="AL86" s="77"/>
      <c r="AM86" s="77"/>
      <c r="AN86" s="77"/>
      <c r="AO86" s="77"/>
      <c r="AP86" s="77"/>
      <c r="AQ86" s="77"/>
      <c r="AR86" s="77"/>
      <c r="AS86" s="148"/>
      <c r="AT86" s="148"/>
      <c r="AU86" s="75">
        <v>1000000</v>
      </c>
      <c r="AV86" s="148"/>
      <c r="AW86" s="77"/>
      <c r="AX86" s="77"/>
      <c r="AY86" s="77"/>
      <c r="AZ86" s="77"/>
      <c r="BA86" s="148"/>
      <c r="BB86" s="148"/>
      <c r="BC86" s="148"/>
      <c r="BD86" s="202"/>
      <c r="BE86" s="148"/>
      <c r="BF86" s="148"/>
      <c r="BG86" s="148"/>
      <c r="BH86" s="148"/>
      <c r="BI86" s="148"/>
      <c r="BJ86" s="148"/>
      <c r="BK86" s="148"/>
      <c r="BL86" s="148"/>
      <c r="BM86" s="148"/>
      <c r="BN86" s="148"/>
      <c r="BO86" s="77"/>
      <c r="BP86" s="77"/>
      <c r="BQ86" s="77"/>
      <c r="BR86" s="77"/>
      <c r="BS86" s="77"/>
      <c r="BT86" s="77"/>
      <c r="BU86" s="77"/>
      <c r="BV86" s="77"/>
      <c r="BW86" s="77"/>
      <c r="BX86" s="77"/>
      <c r="BY86" s="203"/>
      <c r="BZ86" s="203"/>
      <c r="CA86" s="203"/>
      <c r="CB86" s="203"/>
      <c r="CC86" s="203"/>
      <c r="CD86" s="203"/>
      <c r="CE86" s="203"/>
      <c r="CF86" s="203"/>
      <c r="CG86" s="203"/>
      <c r="CH86" s="203"/>
      <c r="CI86" s="203"/>
      <c r="CJ86" s="203"/>
      <c r="CK86" s="203"/>
      <c r="CL86" s="203"/>
      <c r="CM86" s="203"/>
      <c r="CN86" s="203"/>
      <c r="CO86" s="203"/>
      <c r="CP86" s="203"/>
      <c r="CQ86" s="203"/>
      <c r="CR86" s="203"/>
      <c r="CS86" s="203"/>
      <c r="CT86" s="203"/>
      <c r="CU86" s="203"/>
      <c r="CV86" s="203"/>
      <c r="CW86" s="55"/>
      <c r="CX86" s="204"/>
      <c r="CY86" s="176"/>
      <c r="CZ86" s="176"/>
      <c r="DA86" s="176"/>
      <c r="DB86" s="203" t="s">
        <v>130</v>
      </c>
      <c r="DC86" s="203" t="s">
        <v>130</v>
      </c>
      <c r="DD86" s="205"/>
      <c r="DE86" s="205"/>
      <c r="DF86" s="176"/>
      <c r="DG86" s="176"/>
      <c r="DH86" s="176"/>
      <c r="DI86" s="203" t="s">
        <v>130</v>
      </c>
      <c r="DJ86" s="203" t="s">
        <v>130</v>
      </c>
      <c r="DK86" s="106" t="str">
        <f t="shared" si="309"/>
        <v/>
      </c>
      <c r="DL86" s="89" t="str">
        <f t="shared" si="392"/>
        <v/>
      </c>
      <c r="DM86" s="90"/>
      <c r="DN86" s="90"/>
      <c r="DO86" s="89" t="str">
        <f t="shared" si="393"/>
        <v/>
      </c>
      <c r="DP86" s="90"/>
      <c r="DQ86" s="90"/>
      <c r="DR86" s="89" t="str">
        <f t="shared" si="394"/>
        <v/>
      </c>
      <c r="DS86" s="90"/>
      <c r="DT86" s="127"/>
      <c r="DU86" s="203"/>
      <c r="DV86" s="203"/>
      <c r="DW86" s="176"/>
      <c r="DX86" s="176"/>
      <c r="DY86" s="176"/>
      <c r="DZ86" s="203" t="s">
        <v>130</v>
      </c>
      <c r="EA86" s="203" t="s">
        <v>130</v>
      </c>
      <c r="EB86" s="199" t="s">
        <v>130</v>
      </c>
      <c r="EC86" s="200"/>
      <c r="ED86" s="200"/>
      <c r="EE86" s="199" t="s">
        <v>130</v>
      </c>
      <c r="EF86" s="199"/>
      <c r="EG86" s="199"/>
      <c r="EH86" s="199" t="s">
        <v>130</v>
      </c>
      <c r="EI86" s="199"/>
      <c r="EJ86" s="199"/>
      <c r="EK86" s="208"/>
      <c r="EL86" s="209"/>
      <c r="EM86" s="175"/>
      <c r="EN86" s="106"/>
      <c r="EO86" s="94"/>
      <c r="EP86" s="82" t="s">
        <v>130</v>
      </c>
      <c r="EQ86" s="84" t="s">
        <v>130</v>
      </c>
      <c r="ER86" s="96" t="s">
        <v>130</v>
      </c>
      <c r="ES86" s="96"/>
      <c r="ET86" s="96"/>
      <c r="EU86" s="96" t="s">
        <v>130</v>
      </c>
      <c r="EV86" s="96"/>
      <c r="EW86" s="96"/>
      <c r="EX86" s="96" t="s">
        <v>130</v>
      </c>
      <c r="EY86" s="96"/>
      <c r="EZ86" s="96"/>
      <c r="FA86" s="149"/>
    </row>
    <row r="87" spans="1:157" s="149" customFormat="1" ht="20.75" customHeight="1">
      <c r="A87" s="68" t="s">
        <v>577</v>
      </c>
      <c r="B87" s="148"/>
      <c r="C87" s="69">
        <v>87</v>
      </c>
      <c r="D87" s="69" t="s">
        <v>117</v>
      </c>
      <c r="E87" s="70">
        <v>32458</v>
      </c>
      <c r="F87" s="71"/>
      <c r="G87" s="71"/>
      <c r="H87" s="71">
        <v>1</v>
      </c>
      <c r="I87" s="72"/>
      <c r="J87" s="69" t="s">
        <v>106</v>
      </c>
      <c r="K87" s="69">
        <v>1</v>
      </c>
      <c r="L87" s="69"/>
      <c r="M87" s="69"/>
      <c r="N87" s="69"/>
      <c r="O87" s="69"/>
      <c r="P87" s="69"/>
      <c r="Q87" s="69"/>
      <c r="R87" s="69"/>
      <c r="S87" s="120" t="str">
        <f>IF(OR(K87=0,G87=0),"x","Value?")</f>
        <v>x</v>
      </c>
      <c r="T87" s="120">
        <v>1000</v>
      </c>
      <c r="U87" s="120" t="str">
        <f>IF(OR(K87=0,I87=0),"x","Value?")</f>
        <v>x</v>
      </c>
      <c r="V87" s="77">
        <v>10</v>
      </c>
      <c r="W87" s="77" t="str">
        <f>IF(Q87=0,"x","Value?")</f>
        <v>x</v>
      </c>
      <c r="X87" s="77" t="str">
        <f>IF(Q87=0,"x","Value?")</f>
        <v>x</v>
      </c>
      <c r="Y87" s="77" t="str">
        <f>IF(P87=0,"x","Value?")</f>
        <v>x</v>
      </c>
      <c r="Z87" s="77" t="str">
        <f>IF(P87=0,"x","Value?")</f>
        <v>x</v>
      </c>
      <c r="AA87" s="77" t="str">
        <f>IF(R87=0,"x","Value?")</f>
        <v>x</v>
      </c>
      <c r="AB87" s="210" t="str">
        <f>IF(R87=0,"x","Value?")</f>
        <v>x</v>
      </c>
      <c r="AC87" s="76"/>
      <c r="AD87" s="69"/>
      <c r="AE87" s="69"/>
      <c r="AF87" s="69"/>
      <c r="AG87" s="69"/>
      <c r="AH87" s="69"/>
      <c r="AI87" s="69"/>
      <c r="AJ87" s="69"/>
      <c r="AK87" s="69"/>
      <c r="AL87" s="69"/>
      <c r="AM87" s="69"/>
      <c r="AN87" s="69"/>
      <c r="AO87" s="69"/>
      <c r="AP87" s="69" t="s">
        <v>107</v>
      </c>
      <c r="AQ87" s="69"/>
      <c r="AR87" s="69" t="s">
        <v>108</v>
      </c>
      <c r="AS87" s="211">
        <v>6750</v>
      </c>
      <c r="AT87" s="77">
        <v>3000</v>
      </c>
      <c r="AU87" s="75">
        <v>1000000</v>
      </c>
      <c r="AV87" s="210">
        <v>0</v>
      </c>
      <c r="AW87" s="69"/>
      <c r="AX87" s="69">
        <v>500</v>
      </c>
      <c r="AY87" s="69">
        <v>10</v>
      </c>
      <c r="AZ87" s="69"/>
      <c r="BA87" s="211">
        <f ca="1">INT(YEARFRAC(E87,TODAY()))</f>
        <v>30</v>
      </c>
      <c r="BB87" s="77">
        <f>IF(AND(AU87="x",AV87="x"),"0",AU87-AV87)</f>
        <v>1000000</v>
      </c>
      <c r="BC87" s="77">
        <f>IF(AND(AS87="x",AT87="x"),"0",AS87-AT87)</f>
        <v>3750</v>
      </c>
      <c r="BD87" s="78">
        <f>IF(EXACT(AR87,"Employee"),0.5*BC87,0.25*BC87)</f>
        <v>1875</v>
      </c>
      <c r="BE87" s="79" t="s">
        <v>107</v>
      </c>
      <c r="BF87" s="80" t="s">
        <v>107</v>
      </c>
      <c r="BG87" s="79" t="s">
        <v>107</v>
      </c>
      <c r="BH87" s="79" t="s">
        <v>107</v>
      </c>
      <c r="BI87" s="79"/>
      <c r="BJ87" s="79"/>
      <c r="BK87" s="79"/>
      <c r="BL87" s="79"/>
      <c r="BM87" s="79"/>
      <c r="BN87" s="79"/>
      <c r="BO87" s="81"/>
      <c r="BP87" s="81"/>
      <c r="BQ87" s="81"/>
      <c r="BR87" s="81"/>
      <c r="BS87" s="81" t="str">
        <f t="shared" ref="BR87:BX90" si="431">IF(BI87="Y","Select?","")</f>
        <v/>
      </c>
      <c r="BT87" s="81" t="str">
        <f t="shared" si="431"/>
        <v/>
      </c>
      <c r="BU87" s="81" t="str">
        <f t="shared" si="431"/>
        <v/>
      </c>
      <c r="BV87" s="81" t="str">
        <f t="shared" si="431"/>
        <v/>
      </c>
      <c r="BW87" s="81" t="str">
        <f t="shared" si="431"/>
        <v/>
      </c>
      <c r="BX87" s="81" t="str">
        <f t="shared" si="431"/>
        <v/>
      </c>
      <c r="BY87" s="130">
        <f>IF(K87=0,"NA",FV(0.0228,V87,-SUM(S87:U87)*12)+10000)</f>
        <v>143091.27044409324</v>
      </c>
      <c r="BZ87" s="82" t="str">
        <f>IF(AC87=0,"NA",AC87)</f>
        <v>NA</v>
      </c>
      <c r="CA87" s="82">
        <f>IFERROR(IF(BY87-BZ87&lt;=0,"No Need",BY87-BZ87),BY87)</f>
        <v>143091.27044409324</v>
      </c>
      <c r="CB87" s="82" t="str">
        <f>IF(L87=0,"NA",FV(0.0228,62-BA87,-AT87*12)+100000)</f>
        <v>NA</v>
      </c>
      <c r="CC87" s="82" t="str">
        <f>IF(AD87=0,"NA",AD87)</f>
        <v>NA</v>
      </c>
      <c r="CD87" s="82" t="str">
        <f>IFERROR(IF(CB87-CC87&lt;=0,"No Need",CB87-CC87),CB87)</f>
        <v>NA</v>
      </c>
      <c r="CE87" s="82" t="str">
        <f>IF(M87=0,"NA",FV(0.0228,5,-AT87*12)+100000)</f>
        <v>NA</v>
      </c>
      <c r="CF87" s="82" t="str">
        <f>IF(AE87=0,"NA",AE87)</f>
        <v>NA</v>
      </c>
      <c r="CG87" s="82" t="str">
        <f>IFERROR(IF(CE87-CF87&lt;=0,"No Need",CE87-CF87),CE87)</f>
        <v>NA</v>
      </c>
      <c r="CH87" s="82" t="str">
        <f>IF(N87=0,"NA",FV(0.0228,5,-AT87*12)+100000)</f>
        <v>NA</v>
      </c>
      <c r="CI87" s="82" t="str">
        <f>IF(AF87=0,"NA",AF87)</f>
        <v>NA</v>
      </c>
      <c r="CJ87" s="82" t="str">
        <f>IFERROR(IF(CH87-CI87&lt;=0,"No Need",CH87-CI87),CH87)</f>
        <v>NA</v>
      </c>
      <c r="CK87" s="82" t="str">
        <f>IF(O87=0,"NA",FV(0.0228,5,-AT87*12)+100000)</f>
        <v>NA</v>
      </c>
      <c r="CL87" s="82" t="str">
        <f>IF(AG87=0,"NA",AG87)</f>
        <v>NA</v>
      </c>
      <c r="CM87" s="82" t="str">
        <f>IFERROR(IF(CK87-CL87&lt;=0,"No Need",CK87-CL87),CK87)</f>
        <v>NA</v>
      </c>
      <c r="CN87" s="82" t="str">
        <f>IF(Q87=0,"NA",FV(0.0228,X87,,-W87))</f>
        <v>NA</v>
      </c>
      <c r="CO87" s="82" t="str">
        <f>IF((AH87+AI87)=0,"NA",(AH87+AI87))</f>
        <v>NA</v>
      </c>
      <c r="CP87" s="82" t="str">
        <f>IFERROR(IF(CN87-CO87&lt;=0,"No Need",CN87-CO87),CN87)</f>
        <v>NA</v>
      </c>
      <c r="CQ87" s="82" t="str">
        <f>IF(P87=0,"NA",FV(0.0228,90-Y87,,-Z87*12*(90-Y87)))</f>
        <v>NA</v>
      </c>
      <c r="CR87" s="82" t="str">
        <f>IF(AND(AJ87=0,AK87=0,AL87=0,AM87=0),"NA",AJ87+(AK87*12*(90-P87))+AL87+(AM87*12*(90-P87)))</f>
        <v>NA</v>
      </c>
      <c r="CS87" s="82" t="str">
        <f>IFERROR(IF(CQ87-CR87&lt;=0,"No Need",CQ87-CR87),CQ87)</f>
        <v>NA</v>
      </c>
      <c r="CT87" s="82" t="str">
        <f>IF(R87=0,"NA",FV(0.0228,19-AA87,,-AB87))</f>
        <v>NA</v>
      </c>
      <c r="CU87" s="82" t="str">
        <f>IF((AN87+AO87)=0,"NA",(AN87+AO87))</f>
        <v>NA</v>
      </c>
      <c r="CV87" s="84" t="str">
        <f>IFERROR(IF(CT87-CU87&lt;=0,"No Need",CT87-CU87),CT87)</f>
        <v>NA</v>
      </c>
      <c r="CW87" s="57" t="s">
        <v>132</v>
      </c>
      <c r="CX87" s="43" t="s">
        <v>332</v>
      </c>
      <c r="CY87" s="86">
        <v>143091.25</v>
      </c>
      <c r="CZ87" s="86"/>
      <c r="DA87" s="86">
        <v>8.3000000000000007</v>
      </c>
      <c r="DB87" s="87">
        <v>5</v>
      </c>
      <c r="DC87" s="87">
        <v>5</v>
      </c>
      <c r="DD87" s="55"/>
      <c r="DE87" s="55"/>
      <c r="DF87" s="106"/>
      <c r="DG87" s="106"/>
      <c r="DH87" s="106"/>
      <c r="DI87" s="82" t="s">
        <v>130</v>
      </c>
      <c r="DJ87" s="84" t="s">
        <v>130</v>
      </c>
      <c r="DK87" s="86">
        <f t="shared" si="309"/>
        <v>8.3000000000000007</v>
      </c>
      <c r="DL87" s="89" t="str">
        <f t="shared" si="392"/>
        <v>Death</v>
      </c>
      <c r="DM87" s="90">
        <v>143091.25</v>
      </c>
      <c r="DN87" s="90">
        <f>DM87/CA87*100</f>
        <v>99.999985712550327</v>
      </c>
      <c r="DO87" s="89" t="str">
        <f t="shared" si="393"/>
        <v/>
      </c>
      <c r="DP87" s="90"/>
      <c r="DQ87" s="90"/>
      <c r="DR87" s="89" t="str">
        <f t="shared" si="394"/>
        <v/>
      </c>
      <c r="DS87" s="90"/>
      <c r="DT87" s="90"/>
      <c r="DU87" s="43" t="s">
        <v>115</v>
      </c>
      <c r="DV87" s="47" t="s">
        <v>333</v>
      </c>
      <c r="DW87" s="101">
        <v>143091.25</v>
      </c>
      <c r="DX87" s="86"/>
      <c r="DY87" s="101">
        <v>11.2</v>
      </c>
      <c r="DZ87" s="87">
        <v>10</v>
      </c>
      <c r="EA87" s="87">
        <v>10</v>
      </c>
      <c r="EB87" s="96" t="s">
        <v>25</v>
      </c>
      <c r="EC87" s="95">
        <v>143091.25</v>
      </c>
      <c r="ED87" s="95">
        <f>EC87/CA87*100</f>
        <v>99.999985712550327</v>
      </c>
      <c r="EE87" s="96" t="s">
        <v>130</v>
      </c>
      <c r="EF87" s="96"/>
      <c r="EG87" s="96"/>
      <c r="EH87" s="96" t="s">
        <v>130</v>
      </c>
      <c r="EI87" s="96"/>
      <c r="EJ87" s="96"/>
      <c r="EK87" s="97" t="s">
        <v>114</v>
      </c>
      <c r="EL87" s="92" t="s">
        <v>330</v>
      </c>
      <c r="EM87" s="85">
        <v>40883.220126883716</v>
      </c>
      <c r="EN87" s="86"/>
      <c r="EO87" s="93">
        <v>210.95</v>
      </c>
      <c r="EP87" s="87">
        <v>10</v>
      </c>
      <c r="EQ87" s="88" t="s">
        <v>140</v>
      </c>
      <c r="ER87" s="96" t="s">
        <v>25</v>
      </c>
      <c r="ES87" s="95">
        <f>EM87*3.5</f>
        <v>143091.27044409301</v>
      </c>
      <c r="ET87" s="95">
        <f>ES87/CA87*100</f>
        <v>99.999999999999829</v>
      </c>
      <c r="EU87" s="96" t="s">
        <v>130</v>
      </c>
      <c r="EV87" s="96"/>
      <c r="EW87" s="96"/>
      <c r="EX87" s="96" t="s">
        <v>130</v>
      </c>
      <c r="EY87" s="96"/>
      <c r="EZ87" s="172"/>
    </row>
    <row r="88" spans="1:157" s="149" customFormat="1" ht="29.75" customHeight="1">
      <c r="A88" s="179" t="s">
        <v>142</v>
      </c>
      <c r="B88" s="148"/>
      <c r="C88" s="69">
        <v>88</v>
      </c>
      <c r="D88" s="69" t="s">
        <v>117</v>
      </c>
      <c r="E88" s="70">
        <v>36443</v>
      </c>
      <c r="F88" s="71"/>
      <c r="G88" s="71"/>
      <c r="H88" s="71"/>
      <c r="I88" s="72">
        <v>1</v>
      </c>
      <c r="J88" s="69" t="s">
        <v>106</v>
      </c>
      <c r="K88" s="69"/>
      <c r="L88" s="69"/>
      <c r="M88" s="69"/>
      <c r="N88" s="69">
        <v>1</v>
      </c>
      <c r="O88" s="69"/>
      <c r="P88" s="69">
        <v>3</v>
      </c>
      <c r="Q88" s="69">
        <v>2</v>
      </c>
      <c r="R88" s="69"/>
      <c r="S88" s="120" t="str">
        <f t="shared" ref="S88" si="432">IF(OR(K88=0,G88=0),"x","Value?")</f>
        <v>x</v>
      </c>
      <c r="T88" s="120" t="str">
        <f t="shared" ref="T88" si="433">IF(OR(K88=0,H88=0),"x","Value?")</f>
        <v>x</v>
      </c>
      <c r="U88" s="120" t="str">
        <f>IF(OR(K88=0,I88=0),"x","Value?")</f>
        <v>x</v>
      </c>
      <c r="V88" s="77" t="s">
        <v>121</v>
      </c>
      <c r="W88" s="77">
        <v>26000</v>
      </c>
      <c r="X88" s="77">
        <v>11</v>
      </c>
      <c r="Y88" s="77">
        <v>55</v>
      </c>
      <c r="Z88" s="77">
        <v>700</v>
      </c>
      <c r="AA88" s="77" t="str">
        <f t="shared" ref="AA88:AA89" si="434">IF(R88=0,"x","Value?")</f>
        <v>x</v>
      </c>
      <c r="AB88" s="210" t="str">
        <f t="shared" ref="AB88:AB89" si="435">IF(R88=0,"x","Value?")</f>
        <v>x</v>
      </c>
      <c r="AC88" s="76"/>
      <c r="AD88" s="69"/>
      <c r="AE88" s="69"/>
      <c r="AF88" s="69">
        <v>65000</v>
      </c>
      <c r="AG88" s="69"/>
      <c r="AH88" s="69"/>
      <c r="AI88" s="69"/>
      <c r="AJ88" s="69"/>
      <c r="AK88" s="69"/>
      <c r="AL88" s="69"/>
      <c r="AM88" s="69"/>
      <c r="AN88" s="69"/>
      <c r="AO88" s="69"/>
      <c r="AP88" s="163" t="s">
        <v>106</v>
      </c>
      <c r="AQ88" s="164" t="s">
        <v>147</v>
      </c>
      <c r="AR88" s="164"/>
      <c r="AS88" s="211">
        <v>800</v>
      </c>
      <c r="AT88" s="77">
        <v>550</v>
      </c>
      <c r="AU88" s="75">
        <v>1000000</v>
      </c>
      <c r="AV88" s="210">
        <v>0</v>
      </c>
      <c r="AW88" s="69" t="s">
        <v>109</v>
      </c>
      <c r="AX88" s="69">
        <v>370</v>
      </c>
      <c r="AY88" s="69">
        <v>35</v>
      </c>
      <c r="AZ88" s="69">
        <v>35</v>
      </c>
      <c r="BA88" s="211">
        <f t="shared" ref="BA88:BA89" ca="1" si="436">INT(YEARFRAC(E88,TODAY()))</f>
        <v>19</v>
      </c>
      <c r="BB88" s="77">
        <f t="shared" ref="BB88:BB89" si="437">IF(AND(AU88="x",AV88="x"),"0",AU88-AV88)</f>
        <v>1000000</v>
      </c>
      <c r="BC88" s="77">
        <f t="shared" ref="BC88:BC89" si="438">IF(AND(AS88="x",AT88="x"),"0",AS88-AT88)</f>
        <v>250</v>
      </c>
      <c r="BD88" s="78">
        <f t="shared" ref="BD88:BD89" si="439">IF(EXACT(AR88,"Employee"),0.5*BC88,0.25*BC88)</f>
        <v>62.5</v>
      </c>
      <c r="BE88" s="79"/>
      <c r="BF88" s="80" t="s">
        <v>109</v>
      </c>
      <c r="BG88" s="79"/>
      <c r="BH88" s="79"/>
      <c r="BI88" s="79"/>
      <c r="BJ88" s="79"/>
      <c r="BK88" s="79" t="s">
        <v>107</v>
      </c>
      <c r="BL88" s="79" t="s">
        <v>107</v>
      </c>
      <c r="BM88" s="79" t="s">
        <v>107</v>
      </c>
      <c r="BN88" s="79" t="s">
        <v>107</v>
      </c>
      <c r="BO88" s="81" t="str">
        <f t="shared" ref="BO88:BT88" si="440">IF(BE88="Y","Select?","")</f>
        <v/>
      </c>
      <c r="BP88" s="81"/>
      <c r="BQ88" s="81"/>
      <c r="BR88" s="81"/>
      <c r="BS88" s="81" t="str">
        <f t="shared" si="440"/>
        <v/>
      </c>
      <c r="BT88" s="81" t="str">
        <f t="shared" si="440"/>
        <v/>
      </c>
      <c r="BU88" s="81" t="s">
        <v>107</v>
      </c>
      <c r="BV88" s="81"/>
      <c r="BW88" s="81"/>
      <c r="BX88" s="81"/>
      <c r="BY88" s="130" t="str">
        <f t="shared" ref="BY88:BY89" si="441">IF(K88=0,"NA",FV(0.0228,V88,-SUM(S88:U88)*12)+10000)</f>
        <v>NA</v>
      </c>
      <c r="BZ88" s="82" t="str">
        <f t="shared" ref="BZ88:BZ89" si="442">IF(AC88=0,"NA",AC88)</f>
        <v>NA</v>
      </c>
      <c r="CA88" s="82" t="str">
        <f t="shared" ref="CA88:CA89" si="443">IFERROR(IF(BY88-BZ88&lt;=0,"No Need",BY88-BZ88),BY88)</f>
        <v>NA</v>
      </c>
      <c r="CB88" s="82" t="str">
        <f t="shared" ref="CB88:CB89" si="444">IF(L88=0,"NA",FV(0.0228,62-BA88,-AT88*12)+100000)</f>
        <v>NA</v>
      </c>
      <c r="CC88" s="82" t="str">
        <f t="shared" ref="CC88:CC89" si="445">IF(AD88=0,"NA",AD88)</f>
        <v>NA</v>
      </c>
      <c r="CD88" s="82" t="str">
        <f t="shared" ref="CD88:CD89" si="446">IFERROR(IF(CB88-CC88&lt;=0,"No Need",CB88-CC88),CB88)</f>
        <v>NA</v>
      </c>
      <c r="CE88" s="82" t="str">
        <f t="shared" ref="CE88:CE89" si="447">IF(M88=0,"NA",FV(0.0228,5,-AT88*12)+100000)</f>
        <v>NA</v>
      </c>
      <c r="CF88" s="82" t="str">
        <f t="shared" ref="CF88:CF89" si="448">IF(AE88=0,"NA",AE88)</f>
        <v>NA</v>
      </c>
      <c r="CG88" s="82" t="str">
        <f t="shared" ref="CG88:CG89" si="449">IFERROR(IF(CE88-CF88&lt;=0,"No Need",CE88-CF88),CE88)</f>
        <v>NA</v>
      </c>
      <c r="CH88" s="82">
        <f t="shared" ref="CH88:CH89" si="450">IF(N88=0,"NA",FV(0.0228,5,-AT88*12)+100000)</f>
        <v>134539.50235115777</v>
      </c>
      <c r="CI88" s="82">
        <f t="shared" ref="CI88:CI89" si="451">IF(AF88=0,"NA",AF88)</f>
        <v>65000</v>
      </c>
      <c r="CJ88" s="82">
        <f t="shared" ref="CJ88:CJ89" si="452">IFERROR(IF(CH88-CI88&lt;=0,"No Need",CH88-CI88),CH88)</f>
        <v>69539.502351157775</v>
      </c>
      <c r="CK88" s="82" t="str">
        <f t="shared" ref="CK88:CK89" si="453">IF(O88=0,"NA",FV(0.0228,5,-AT88*12)+100000)</f>
        <v>NA</v>
      </c>
      <c r="CL88" s="82" t="str">
        <f t="shared" ref="CL88:CL89" si="454">IF(AG88=0,"NA",AG88)</f>
        <v>NA</v>
      </c>
      <c r="CM88" s="82" t="str">
        <f t="shared" ref="CM88:CM89" si="455">IFERROR(IF(CK88-CL88&lt;=0,"No Need",CK88-CL88),CK88)</f>
        <v>NA</v>
      </c>
      <c r="CN88" s="82">
        <f t="shared" ref="CN88:CN89" si="456">IF(Q88=0,"NA",FV(0.0228,X88,,-W88))</f>
        <v>33317.41211966479</v>
      </c>
      <c r="CO88" s="82" t="str">
        <f t="shared" ref="CO88:CO89" si="457">IF((AH88+AI88)=0,"NA",(AH88+AI88))</f>
        <v>NA</v>
      </c>
      <c r="CP88" s="82">
        <f t="shared" ref="CP88:CP89" si="458">IFERROR(IF(CN88-CO88&lt;=0,"No Need",CN88-CO88),CN88)</f>
        <v>33317.41211966479</v>
      </c>
      <c r="CQ88" s="82">
        <f t="shared" ref="CQ88:CQ89" si="459">IF(P88=0,"NA",FV(0.0228,90-Y88,,-Z88*12*(90-Y88)))</f>
        <v>647176.15553037892</v>
      </c>
      <c r="CR88" s="82" t="str">
        <f t="shared" ref="CR88:CR89" si="460">IF(AND(AJ88=0,AK88=0,AL88=0,AM88=0),"NA",AJ88+(AK88*12*(90-P88))+AL88+(AM88*12*(90-P88)))</f>
        <v>NA</v>
      </c>
      <c r="CS88" s="82">
        <f t="shared" ref="CS88:CS89" si="461">IFERROR(IF(CQ88-CR88&lt;=0,"No Need",CQ88-CR88),CQ88)</f>
        <v>647176.15553037892</v>
      </c>
      <c r="CT88" s="82" t="str">
        <f t="shared" ref="CT88:CT89" si="462">IF(R88=0,"NA",FV(0.0228,19-AA88,,-AB88))</f>
        <v>NA</v>
      </c>
      <c r="CU88" s="82" t="str">
        <f t="shared" ref="CU88:CU89" si="463">IF((AN88+AO88)=0,"NA",(AN88+AO88))</f>
        <v>NA</v>
      </c>
      <c r="CV88" s="84" t="str">
        <f t="shared" ref="CV88:CV89" si="464">IFERROR(IF(CT88-CU88&lt;=0,"No Need",CT88-CU88),CT88)</f>
        <v>NA</v>
      </c>
      <c r="CW88" s="57" t="s">
        <v>137</v>
      </c>
      <c r="CX88" s="43" t="s">
        <v>330</v>
      </c>
      <c r="CY88" s="101">
        <v>29868.45</v>
      </c>
      <c r="CZ88" s="86"/>
      <c r="DA88" s="101">
        <v>63.9</v>
      </c>
      <c r="DB88" s="87">
        <v>25</v>
      </c>
      <c r="DC88" s="87" t="s">
        <v>140</v>
      </c>
      <c r="DD88" s="57" t="s">
        <v>912</v>
      </c>
      <c r="DE88" s="57" t="s">
        <v>552</v>
      </c>
      <c r="DF88" s="101">
        <v>19868</v>
      </c>
      <c r="DG88" s="86"/>
      <c r="DH88" s="101">
        <v>16.05</v>
      </c>
      <c r="DI88" s="87">
        <v>25</v>
      </c>
      <c r="DJ88" s="88" t="s">
        <v>140</v>
      </c>
      <c r="DK88" s="86">
        <f t="shared" si="309"/>
        <v>79.95</v>
      </c>
      <c r="DL88" s="89" t="str">
        <f t="shared" si="392"/>
        <v>Early CI</v>
      </c>
      <c r="DM88" s="90">
        <f>DF88*3.5</f>
        <v>69538</v>
      </c>
      <c r="DN88" s="90">
        <f>DM88/CJ88*100</f>
        <v>99.997839571600338</v>
      </c>
      <c r="DO88" s="89" t="str">
        <f t="shared" si="393"/>
        <v>General Savings</v>
      </c>
      <c r="DP88" s="90">
        <v>0</v>
      </c>
      <c r="DQ88" s="90">
        <v>0</v>
      </c>
      <c r="DR88" s="89" t="str">
        <f t="shared" si="394"/>
        <v>Retirement</v>
      </c>
      <c r="DS88" s="90">
        <v>0</v>
      </c>
      <c r="DT88" s="90">
        <v>0</v>
      </c>
      <c r="DU88" s="113"/>
      <c r="DV88" s="114"/>
      <c r="DW88" s="112"/>
      <c r="DX88" s="106"/>
      <c r="DY88" s="112"/>
      <c r="DZ88" s="82"/>
      <c r="EA88" s="82"/>
      <c r="EB88" s="96"/>
      <c r="EC88" s="95"/>
      <c r="ED88" s="95"/>
      <c r="EE88" s="96"/>
      <c r="EF88" s="96"/>
      <c r="EG88" s="95"/>
      <c r="EH88" s="96"/>
      <c r="EI88" s="96"/>
      <c r="EJ88" s="96"/>
      <c r="EK88" s="208"/>
      <c r="EL88" s="209"/>
      <c r="EM88" s="175"/>
      <c r="EN88" s="106"/>
      <c r="EO88" s="94"/>
      <c r="EP88" s="82"/>
      <c r="EQ88" s="84"/>
      <c r="ER88" s="96"/>
      <c r="ES88" s="96"/>
      <c r="ET88" s="96"/>
      <c r="EU88" s="96"/>
      <c r="EV88" s="96"/>
      <c r="EW88" s="95"/>
      <c r="EX88" s="96"/>
      <c r="EY88" s="96"/>
      <c r="EZ88" s="212"/>
    </row>
    <row r="89" spans="1:157" s="149" customFormat="1" ht="20.75" customHeight="1">
      <c r="A89" s="213" t="s">
        <v>914</v>
      </c>
      <c r="B89" s="148"/>
      <c r="C89" s="69">
        <v>89</v>
      </c>
      <c r="D89" s="69" t="s">
        <v>105</v>
      </c>
      <c r="E89" s="70">
        <v>26085</v>
      </c>
      <c r="F89" s="71"/>
      <c r="G89" s="71">
        <v>1</v>
      </c>
      <c r="H89" s="71">
        <v>1</v>
      </c>
      <c r="I89" s="72">
        <v>1</v>
      </c>
      <c r="J89" s="69" t="s">
        <v>107</v>
      </c>
      <c r="K89" s="69">
        <v>1</v>
      </c>
      <c r="L89" s="69">
        <v>2</v>
      </c>
      <c r="M89" s="69">
        <v>3</v>
      </c>
      <c r="N89" s="69"/>
      <c r="O89" s="69"/>
      <c r="P89" s="69"/>
      <c r="Q89" s="69"/>
      <c r="R89" s="69"/>
      <c r="S89" s="120">
        <v>300</v>
      </c>
      <c r="T89" s="120">
        <v>500</v>
      </c>
      <c r="U89" s="120">
        <v>500</v>
      </c>
      <c r="V89" s="77">
        <v>15</v>
      </c>
      <c r="W89" s="77" t="str">
        <f t="shared" ref="W89:W90" si="465">IF(Q89=0,"x","Value?")</f>
        <v>x</v>
      </c>
      <c r="X89" s="77" t="str">
        <f t="shared" ref="X89:X90" si="466">IF(Q89=0,"x","Value?")</f>
        <v>x</v>
      </c>
      <c r="Y89" s="77" t="str">
        <f t="shared" ref="Y89:Y90" si="467">IF(P89=0,"x","Value?")</f>
        <v>x</v>
      </c>
      <c r="Z89" s="77" t="str">
        <f t="shared" ref="Z89:Z90" si="468">IF(P89=0,"x","Value?")</f>
        <v>x</v>
      </c>
      <c r="AA89" s="77" t="str">
        <f t="shared" si="434"/>
        <v>x</v>
      </c>
      <c r="AB89" s="210" t="str">
        <f t="shared" si="435"/>
        <v>x</v>
      </c>
      <c r="AC89" s="76"/>
      <c r="AD89" s="69"/>
      <c r="AE89" s="69"/>
      <c r="AF89" s="69"/>
      <c r="AG89" s="69"/>
      <c r="AH89" s="69"/>
      <c r="AI89" s="69"/>
      <c r="AJ89" s="69"/>
      <c r="AK89" s="69"/>
      <c r="AL89" s="69"/>
      <c r="AM89" s="69"/>
      <c r="AN89" s="69"/>
      <c r="AO89" s="69"/>
      <c r="AP89" s="69" t="s">
        <v>107</v>
      </c>
      <c r="AQ89" s="69"/>
      <c r="AR89" s="81" t="s">
        <v>108</v>
      </c>
      <c r="AS89" s="211">
        <v>5000</v>
      </c>
      <c r="AT89" s="77">
        <v>3000</v>
      </c>
      <c r="AU89" s="75">
        <v>1000000</v>
      </c>
      <c r="AV89" s="210">
        <v>0</v>
      </c>
      <c r="AW89" s="69"/>
      <c r="AX89" s="69">
        <v>300</v>
      </c>
      <c r="AY89" s="69">
        <v>20</v>
      </c>
      <c r="AZ89" s="69"/>
      <c r="BA89" s="211">
        <f t="shared" ca="1" si="436"/>
        <v>47</v>
      </c>
      <c r="BB89" s="77">
        <f t="shared" si="437"/>
        <v>1000000</v>
      </c>
      <c r="BC89" s="77">
        <f t="shared" si="438"/>
        <v>2000</v>
      </c>
      <c r="BD89" s="78">
        <f t="shared" si="439"/>
        <v>1000</v>
      </c>
      <c r="BE89" s="79" t="s">
        <v>107</v>
      </c>
      <c r="BF89" s="80" t="s">
        <v>107</v>
      </c>
      <c r="BG89" s="79" t="s">
        <v>107</v>
      </c>
      <c r="BH89" s="79"/>
      <c r="BI89" s="79"/>
      <c r="BJ89" s="79"/>
      <c r="BK89" s="79"/>
      <c r="BL89" s="79"/>
      <c r="BM89" s="79"/>
      <c r="BN89" s="79"/>
      <c r="BO89" s="81" t="s">
        <v>107</v>
      </c>
      <c r="BP89" s="81" t="s">
        <v>107</v>
      </c>
      <c r="BQ89" s="81"/>
      <c r="BR89" s="81" t="str">
        <f t="shared" si="431"/>
        <v/>
      </c>
      <c r="BS89" s="81" t="str">
        <f t="shared" si="431"/>
        <v/>
      </c>
      <c r="BT89" s="81" t="str">
        <f t="shared" si="431"/>
        <v/>
      </c>
      <c r="BU89" s="81" t="str">
        <f t="shared" si="431"/>
        <v/>
      </c>
      <c r="BV89" s="81" t="str">
        <f t="shared" si="431"/>
        <v/>
      </c>
      <c r="BW89" s="81" t="str">
        <f t="shared" si="431"/>
        <v/>
      </c>
      <c r="BX89" s="81" t="str">
        <f t="shared" si="431"/>
        <v/>
      </c>
      <c r="BY89" s="130">
        <f t="shared" si="441"/>
        <v>285301.76337751816</v>
      </c>
      <c r="BZ89" s="82" t="str">
        <f t="shared" si="442"/>
        <v>NA</v>
      </c>
      <c r="CA89" s="82">
        <f t="shared" si="443"/>
        <v>285301.76337751816</v>
      </c>
      <c r="CB89" s="82">
        <f t="shared" ca="1" si="444"/>
        <v>735311.76164042647</v>
      </c>
      <c r="CC89" s="82" t="str">
        <f t="shared" si="445"/>
        <v>NA</v>
      </c>
      <c r="CD89" s="82">
        <f t="shared" ca="1" si="446"/>
        <v>735311.76164042647</v>
      </c>
      <c r="CE89" s="82">
        <f t="shared" si="447"/>
        <v>288397.28555176978</v>
      </c>
      <c r="CF89" s="82" t="str">
        <f t="shared" si="448"/>
        <v>NA</v>
      </c>
      <c r="CG89" s="82">
        <f t="shared" si="449"/>
        <v>288397.28555176978</v>
      </c>
      <c r="CH89" s="82" t="str">
        <f t="shared" si="450"/>
        <v>NA</v>
      </c>
      <c r="CI89" s="82" t="str">
        <f t="shared" si="451"/>
        <v>NA</v>
      </c>
      <c r="CJ89" s="82" t="str">
        <f t="shared" si="452"/>
        <v>NA</v>
      </c>
      <c r="CK89" s="82" t="str">
        <f t="shared" si="453"/>
        <v>NA</v>
      </c>
      <c r="CL89" s="82" t="str">
        <f t="shared" si="454"/>
        <v>NA</v>
      </c>
      <c r="CM89" s="82" t="str">
        <f t="shared" si="455"/>
        <v>NA</v>
      </c>
      <c r="CN89" s="82" t="str">
        <f t="shared" si="456"/>
        <v>NA</v>
      </c>
      <c r="CO89" s="82" t="str">
        <f t="shared" si="457"/>
        <v>NA</v>
      </c>
      <c r="CP89" s="82" t="str">
        <f t="shared" si="458"/>
        <v>NA</v>
      </c>
      <c r="CQ89" s="82" t="str">
        <f t="shared" si="459"/>
        <v>NA</v>
      </c>
      <c r="CR89" s="82" t="str">
        <f t="shared" si="460"/>
        <v>NA</v>
      </c>
      <c r="CS89" s="82" t="str">
        <f t="shared" si="461"/>
        <v>NA</v>
      </c>
      <c r="CT89" s="82" t="str">
        <f t="shared" si="462"/>
        <v>NA</v>
      </c>
      <c r="CU89" s="82" t="str">
        <f t="shared" si="463"/>
        <v>NA</v>
      </c>
      <c r="CV89" s="84" t="str">
        <f t="shared" si="464"/>
        <v>NA</v>
      </c>
      <c r="CW89" s="57" t="s">
        <v>892</v>
      </c>
      <c r="CX89" s="100" t="s">
        <v>332</v>
      </c>
      <c r="CY89" s="86">
        <v>354150.40000000002</v>
      </c>
      <c r="CZ89" s="86"/>
      <c r="DA89" s="86">
        <v>68.05</v>
      </c>
      <c r="DB89" s="87">
        <v>5</v>
      </c>
      <c r="DC89" s="87">
        <v>5</v>
      </c>
      <c r="DD89" s="57" t="s">
        <v>893</v>
      </c>
      <c r="DE89" s="57" t="s">
        <v>884</v>
      </c>
      <c r="DF89" s="86">
        <v>354150.40000000002</v>
      </c>
      <c r="DG89" s="86"/>
      <c r="DH89" s="86">
        <v>231.95</v>
      </c>
      <c r="DI89" s="87">
        <v>5</v>
      </c>
      <c r="DJ89" s="88">
        <v>5</v>
      </c>
      <c r="DK89" s="86">
        <f t="shared" si="309"/>
        <v>300</v>
      </c>
      <c r="DL89" s="89" t="str">
        <f t="shared" si="392"/>
        <v>Death</v>
      </c>
      <c r="DM89" s="90">
        <v>354150.40000000002</v>
      </c>
      <c r="DN89" s="90">
        <f>DM89/CA89*100</f>
        <v>124.13186508468218</v>
      </c>
      <c r="DO89" s="89" t="str">
        <f t="shared" si="393"/>
        <v>TPD</v>
      </c>
      <c r="DP89" s="90">
        <v>354150.40000000002</v>
      </c>
      <c r="DQ89" s="90">
        <f ca="1">DP89/CD89*100</f>
        <v>48.163298681625399</v>
      </c>
      <c r="DR89" s="89" t="str">
        <f t="shared" si="394"/>
        <v>Late CI</v>
      </c>
      <c r="DS89" s="90">
        <v>354150.40000000002</v>
      </c>
      <c r="DT89" s="90">
        <f>DS89/CG89*100</f>
        <v>122.79949144543075</v>
      </c>
      <c r="DU89" s="57" t="s">
        <v>915</v>
      </c>
      <c r="DV89" s="57" t="s">
        <v>331</v>
      </c>
      <c r="DW89" s="86">
        <v>400000</v>
      </c>
      <c r="DX89" s="86"/>
      <c r="DY89" s="86">
        <v>129.19999999999999</v>
      </c>
      <c r="DZ89" s="87">
        <v>20</v>
      </c>
      <c r="EA89" s="88">
        <v>20</v>
      </c>
      <c r="EB89" s="96" t="s">
        <v>25</v>
      </c>
      <c r="EC89" s="95">
        <v>400000</v>
      </c>
      <c r="ED89" s="95">
        <f>EC89/CA89*100</f>
        <v>140.20242821657936</v>
      </c>
      <c r="EE89" s="96" t="s">
        <v>26</v>
      </c>
      <c r="EF89" s="95">
        <v>400000</v>
      </c>
      <c r="EG89" s="95">
        <f ca="1">EF89/CD89*100</f>
        <v>54.398694658117449</v>
      </c>
      <c r="EH89" s="96" t="s">
        <v>27</v>
      </c>
      <c r="EI89" s="96">
        <v>0</v>
      </c>
      <c r="EJ89" s="96">
        <v>0</v>
      </c>
      <c r="EK89" s="100" t="s">
        <v>119</v>
      </c>
      <c r="EL89" s="57" t="s">
        <v>332</v>
      </c>
      <c r="EM89" s="86">
        <v>400000</v>
      </c>
      <c r="EN89" s="86"/>
      <c r="EO89" s="86">
        <v>76.849999999999994</v>
      </c>
      <c r="EP89" s="87">
        <v>5</v>
      </c>
      <c r="EQ89" s="87">
        <v>5</v>
      </c>
      <c r="ER89" s="96" t="s">
        <v>25</v>
      </c>
      <c r="ES89" s="96">
        <v>400000</v>
      </c>
      <c r="ET89" s="95">
        <f>ES89/CA89*100</f>
        <v>140.20242821657936</v>
      </c>
      <c r="EU89" s="96" t="s">
        <v>26</v>
      </c>
      <c r="EV89" s="96">
        <v>400000</v>
      </c>
      <c r="EW89" s="95">
        <f ca="1">EV89/CD89*100</f>
        <v>54.398694658117449</v>
      </c>
      <c r="EX89" s="96" t="s">
        <v>27</v>
      </c>
      <c r="EY89" s="96">
        <v>0</v>
      </c>
      <c r="EZ89" s="120">
        <v>0</v>
      </c>
    </row>
    <row r="90" spans="1:157" s="149" customFormat="1" ht="24">
      <c r="A90" s="179" t="s">
        <v>142</v>
      </c>
      <c r="B90" s="148"/>
      <c r="C90" s="69">
        <v>90</v>
      </c>
      <c r="D90" s="69" t="s">
        <v>105</v>
      </c>
      <c r="E90" s="70">
        <v>32034</v>
      </c>
      <c r="F90" s="71"/>
      <c r="G90" s="71">
        <v>1</v>
      </c>
      <c r="H90" s="71"/>
      <c r="I90" s="72"/>
      <c r="J90" s="69" t="s">
        <v>106</v>
      </c>
      <c r="K90" s="69">
        <v>1</v>
      </c>
      <c r="L90" s="69"/>
      <c r="M90" s="69"/>
      <c r="N90" s="69"/>
      <c r="O90" s="69">
        <v>2</v>
      </c>
      <c r="P90" s="69"/>
      <c r="Q90" s="69"/>
      <c r="R90" s="69"/>
      <c r="S90" s="120">
        <v>750</v>
      </c>
      <c r="T90" s="120" t="str">
        <f>IF(OR(K90=0,H90=0),"x","Value?")</f>
        <v>x</v>
      </c>
      <c r="U90" s="120" t="str">
        <f t="shared" ref="U90:U92" si="469">IF(OR(K90=0,I90=0),"x","Value?")</f>
        <v>x</v>
      </c>
      <c r="V90" s="77">
        <v>20</v>
      </c>
      <c r="W90" s="77" t="str">
        <f t="shared" si="465"/>
        <v>x</v>
      </c>
      <c r="X90" s="77" t="str">
        <f t="shared" si="466"/>
        <v>x</v>
      </c>
      <c r="Y90" s="77" t="str">
        <f t="shared" si="467"/>
        <v>x</v>
      </c>
      <c r="Z90" s="77" t="str">
        <f t="shared" si="468"/>
        <v>x</v>
      </c>
      <c r="AA90" s="77" t="str">
        <f>IF(R90=0,"x","Value?")</f>
        <v>x</v>
      </c>
      <c r="AB90" s="210" t="str">
        <f>IF(R90=0,"x","Value?")</f>
        <v>x</v>
      </c>
      <c r="AC90" s="76"/>
      <c r="AD90" s="69"/>
      <c r="AE90" s="69"/>
      <c r="AF90" s="69"/>
      <c r="AG90" s="69"/>
      <c r="AH90" s="69"/>
      <c r="AI90" s="69"/>
      <c r="AJ90" s="69"/>
      <c r="AK90" s="69"/>
      <c r="AL90" s="69"/>
      <c r="AM90" s="69"/>
      <c r="AN90" s="69"/>
      <c r="AO90" s="69"/>
      <c r="AP90" s="69" t="s">
        <v>107</v>
      </c>
      <c r="AQ90" s="69" t="s">
        <v>113</v>
      </c>
      <c r="AR90" s="69" t="s">
        <v>108</v>
      </c>
      <c r="AS90" s="211">
        <v>4700</v>
      </c>
      <c r="AT90" s="77">
        <v>3000</v>
      </c>
      <c r="AU90" s="75">
        <v>1000000</v>
      </c>
      <c r="AV90" s="210">
        <v>10000</v>
      </c>
      <c r="AW90" s="69" t="s">
        <v>109</v>
      </c>
      <c r="AX90" s="69">
        <v>700</v>
      </c>
      <c r="AY90" s="69">
        <v>20</v>
      </c>
      <c r="AZ90" s="69"/>
      <c r="BA90" s="211">
        <f ca="1">INT(YEARFRAC(E90,TODAY()))</f>
        <v>31</v>
      </c>
      <c r="BB90" s="77">
        <f>IF(AND(AU90="x",AV90="x"),"0",AU90-AV90)</f>
        <v>990000</v>
      </c>
      <c r="BC90" s="77">
        <f>IF(AND(AS90="x",AT90="x"),"0",AS90-AT90)</f>
        <v>1700</v>
      </c>
      <c r="BD90" s="78">
        <f>IF(EXACT(AR90,"Employee"),0.5*BC90,0.25*BC90)</f>
        <v>850</v>
      </c>
      <c r="BE90" s="79" t="s">
        <v>107</v>
      </c>
      <c r="BF90" s="80" t="s">
        <v>107</v>
      </c>
      <c r="BG90" s="79" t="s">
        <v>107</v>
      </c>
      <c r="BH90" s="79" t="s">
        <v>107</v>
      </c>
      <c r="BI90" s="79"/>
      <c r="BJ90" s="79"/>
      <c r="BK90" s="79"/>
      <c r="BL90" s="79"/>
      <c r="BM90" s="79"/>
      <c r="BN90" s="79"/>
      <c r="BO90" s="81"/>
      <c r="BP90" s="81" t="s">
        <v>107</v>
      </c>
      <c r="BQ90" s="81"/>
      <c r="BR90" s="81" t="s">
        <v>107</v>
      </c>
      <c r="BS90" s="81" t="str">
        <f>IF(BI90="Y","Select?","")</f>
        <v/>
      </c>
      <c r="BT90" s="81" t="str">
        <f>IF(BJ90="Y","Select?","")</f>
        <v/>
      </c>
      <c r="BU90" s="81" t="str">
        <f t="shared" si="431"/>
        <v/>
      </c>
      <c r="BV90" s="81" t="str">
        <f t="shared" si="431"/>
        <v/>
      </c>
      <c r="BW90" s="81" t="str">
        <f t="shared" si="431"/>
        <v/>
      </c>
      <c r="BX90" s="81" t="str">
        <f t="shared" si="431"/>
        <v/>
      </c>
      <c r="BY90" s="130">
        <f>IF(K90=0,"NA",FV(0.0228,V90,-SUM(S90:U90)*12)+10000)</f>
        <v>234878.33859864235</v>
      </c>
      <c r="BZ90" s="82" t="str">
        <f>IF(AC90=0,"NA",AC90)</f>
        <v>NA</v>
      </c>
      <c r="CA90" s="82">
        <f>IFERROR(IF(BY90-BZ90&lt;=0,"No Need",BY90-BZ90),BY90)</f>
        <v>234878.33859864235</v>
      </c>
      <c r="CB90" s="82" t="str">
        <f>IF(L90=0,"NA",FV(0.0228,62-BA90,-AT90*12)+100000)</f>
        <v>NA</v>
      </c>
      <c r="CC90" s="82" t="str">
        <f>IF(AD90=0,"NA",AD90)</f>
        <v>NA</v>
      </c>
      <c r="CD90" s="82" t="str">
        <f>IFERROR(IF(CB90-CC90&lt;=0,"No Need",CB90-CC90),CB90)</f>
        <v>NA</v>
      </c>
      <c r="CE90" s="82" t="str">
        <f>IF(M90=0,"NA",FV(0.0228,5,-AT90*12)+100000)</f>
        <v>NA</v>
      </c>
      <c r="CF90" s="82" t="str">
        <f>IF(AE90=0,"NA",AE90)</f>
        <v>NA</v>
      </c>
      <c r="CG90" s="82" t="str">
        <f>IFERROR(IF(CE90-CF90&lt;=0,"No Need",CE90-CF90),CE90)</f>
        <v>NA</v>
      </c>
      <c r="CH90" s="82" t="str">
        <f>IF(N90=0,"NA",FV(0.0228,5,-AT90*12)+100000)</f>
        <v>NA</v>
      </c>
      <c r="CI90" s="82" t="str">
        <f>IF(AF90=0,"NA",AF90)</f>
        <v>NA</v>
      </c>
      <c r="CJ90" s="82" t="str">
        <f>IFERROR(IF(CH90-CI90&lt;=0,"No Need",CH90-CI90),CH90)</f>
        <v>NA</v>
      </c>
      <c r="CK90" s="82">
        <f>IF(O90=0,"NA",FV(0.0228,5,-AT90*12)+100000)</f>
        <v>288397.28555176978</v>
      </c>
      <c r="CL90" s="82" t="str">
        <f>IF(AG90=0,"NA",AG90)</f>
        <v>NA</v>
      </c>
      <c r="CM90" s="82">
        <f>IFERROR(IF(CK90-CL90&lt;=0,"No Need",CK90-CL90),CK90)</f>
        <v>288397.28555176978</v>
      </c>
      <c r="CN90" s="82" t="str">
        <f>IF(Q90=0,"NA",FV(0.0228,X90,,-W90))</f>
        <v>NA</v>
      </c>
      <c r="CO90" s="82" t="str">
        <f>IF((AH90+AI90)=0,"NA",(AH90+AI90))</f>
        <v>NA</v>
      </c>
      <c r="CP90" s="82" t="str">
        <f>IFERROR(IF(CN90-CO90&lt;=0,"No Need",CN90-CO90),CN90)</f>
        <v>NA</v>
      </c>
      <c r="CQ90" s="82" t="str">
        <f>IF(P90=0,"NA",FV(0.0228,90-Y90,,-Z90*12*(90-Y90)))</f>
        <v>NA</v>
      </c>
      <c r="CR90" s="82" t="str">
        <f>IF(AND(AJ90=0,AK90=0,AL90=0,AM90=0),"NA",AJ90+(AK90*12*(90-P90))+AL90+(AM90*12*(90-P90)))</f>
        <v>NA</v>
      </c>
      <c r="CS90" s="82" t="str">
        <f>IFERROR(IF(CQ90-CR90&lt;=0,"No Need",CQ90-CR90),CQ90)</f>
        <v>NA</v>
      </c>
      <c r="CT90" s="82" t="str">
        <f>IF(R90=0,"NA",FV(0.0228,19-AA90,,-AB90))</f>
        <v>NA</v>
      </c>
      <c r="CU90" s="82" t="str">
        <f>IF((AN90+AO90)=0,"NA",(AN90+AO90))</f>
        <v>NA</v>
      </c>
      <c r="CV90" s="84" t="str">
        <f>IFERROR(IF(CT90-CU90&lt;=0,"No Need",CT90-CU90),CT90)</f>
        <v>NA</v>
      </c>
      <c r="CW90" s="57" t="s">
        <v>137</v>
      </c>
      <c r="CX90" s="43" t="s">
        <v>330</v>
      </c>
      <c r="CY90" s="101">
        <v>82399.199999999997</v>
      </c>
      <c r="CZ90" s="86"/>
      <c r="DA90" s="101">
        <v>262.05</v>
      </c>
      <c r="DB90" s="87">
        <v>20</v>
      </c>
      <c r="DC90" s="87" t="s">
        <v>140</v>
      </c>
      <c r="DD90" s="57" t="s">
        <v>149</v>
      </c>
      <c r="DE90" s="57" t="s">
        <v>403</v>
      </c>
      <c r="DF90" s="101">
        <v>262.05</v>
      </c>
      <c r="DG90" s="86"/>
      <c r="DH90" s="101">
        <v>5.3</v>
      </c>
      <c r="DI90" s="87">
        <v>20</v>
      </c>
      <c r="DJ90" s="88">
        <v>20</v>
      </c>
      <c r="DK90" s="86">
        <f t="shared" si="309"/>
        <v>267.35000000000002</v>
      </c>
      <c r="DL90" s="89" t="str">
        <f t="shared" si="392"/>
        <v>Death</v>
      </c>
      <c r="DM90" s="90">
        <f>CY90*3.5</f>
        <v>288397.2</v>
      </c>
      <c r="DN90" s="90">
        <f>DM90/CA90*100</f>
        <v>122.785779957687</v>
      </c>
      <c r="DO90" s="89" t="str">
        <f t="shared" si="393"/>
        <v>Cancer</v>
      </c>
      <c r="DP90" s="90">
        <f>CY90*3.5</f>
        <v>288397.2</v>
      </c>
      <c r="DQ90" s="90">
        <f>DP90/CM90*100</f>
        <v>99.999970335445568</v>
      </c>
      <c r="DR90" s="89" t="str">
        <f t="shared" si="394"/>
        <v/>
      </c>
      <c r="DS90" s="90"/>
      <c r="DT90" s="90"/>
      <c r="DU90" s="57" t="s">
        <v>578</v>
      </c>
      <c r="DV90" s="47" t="s">
        <v>331</v>
      </c>
      <c r="DW90" s="101">
        <v>234878.35</v>
      </c>
      <c r="DX90" s="86"/>
      <c r="DY90" s="101">
        <v>11.75</v>
      </c>
      <c r="DZ90" s="87">
        <v>20</v>
      </c>
      <c r="EA90" s="88">
        <v>20</v>
      </c>
      <c r="EB90" s="96" t="s">
        <v>25</v>
      </c>
      <c r="EC90" s="95">
        <v>234878.35</v>
      </c>
      <c r="ED90" s="95">
        <f>EC90/CA90*100</f>
        <v>100.00000485415458</v>
      </c>
      <c r="EE90" s="96" t="s">
        <v>29</v>
      </c>
      <c r="EF90" s="96">
        <v>0</v>
      </c>
      <c r="EG90" s="96">
        <v>0</v>
      </c>
      <c r="EH90" s="96" t="s">
        <v>130</v>
      </c>
      <c r="EI90" s="96"/>
      <c r="EJ90" s="96"/>
      <c r="EK90" s="100" t="s">
        <v>119</v>
      </c>
      <c r="EL90" s="57" t="s">
        <v>332</v>
      </c>
      <c r="EM90" s="101">
        <v>234878.35</v>
      </c>
      <c r="EN90" s="86"/>
      <c r="EO90" s="101">
        <v>11.1</v>
      </c>
      <c r="EP90" s="87">
        <v>5</v>
      </c>
      <c r="EQ90" s="87">
        <v>5</v>
      </c>
      <c r="ER90" s="96" t="s">
        <v>25</v>
      </c>
      <c r="ES90" s="95">
        <v>234878.35</v>
      </c>
      <c r="ET90" s="95">
        <f>ES90/CA90*100</f>
        <v>100.00000485415458</v>
      </c>
      <c r="EU90" s="96" t="s">
        <v>29</v>
      </c>
      <c r="EV90" s="96">
        <v>0</v>
      </c>
      <c r="EW90" s="96">
        <v>0</v>
      </c>
      <c r="EX90" s="96" t="s">
        <v>130</v>
      </c>
      <c r="EY90" s="96"/>
      <c r="EZ90" s="172"/>
    </row>
    <row r="91" spans="1:157" ht="12">
      <c r="A91" s="99" t="s">
        <v>579</v>
      </c>
      <c r="C91" s="69">
        <v>91</v>
      </c>
      <c r="D91" s="69" t="s">
        <v>117</v>
      </c>
      <c r="E91" s="70">
        <v>24660</v>
      </c>
      <c r="F91" s="71"/>
      <c r="G91" s="71">
        <v>1</v>
      </c>
      <c r="H91" s="71">
        <v>1</v>
      </c>
      <c r="I91" s="72">
        <v>1</v>
      </c>
      <c r="J91" s="69" t="s">
        <v>107</v>
      </c>
      <c r="K91" s="69"/>
      <c r="L91" s="69">
        <v>3</v>
      </c>
      <c r="M91" s="69"/>
      <c r="N91" s="69"/>
      <c r="O91" s="69"/>
      <c r="P91" s="69">
        <v>1</v>
      </c>
      <c r="Q91" s="69">
        <v>2</v>
      </c>
      <c r="R91" s="69"/>
      <c r="S91" s="73" t="str">
        <f t="shared" ref="S91" si="470">IF(OR(K91=0,G91=0),"x","Value?")</f>
        <v>x</v>
      </c>
      <c r="T91" s="73" t="str">
        <f t="shared" ref="T91:T92" si="471">IF(OR(K91=0,H91=0),"x","Value?")</f>
        <v>x</v>
      </c>
      <c r="U91" s="73" t="str">
        <f t="shared" si="469"/>
        <v>x</v>
      </c>
      <c r="V91" s="74" t="s">
        <v>121</v>
      </c>
      <c r="W91" s="75">
        <v>50000</v>
      </c>
      <c r="X91" s="75">
        <v>9</v>
      </c>
      <c r="Y91" s="75">
        <v>60</v>
      </c>
      <c r="Z91" s="75">
        <v>620</v>
      </c>
      <c r="AA91" s="75" t="str">
        <f t="shared" ref="AA91:AA92" si="472">IF(R91=0,"x","Value?")</f>
        <v>x</v>
      </c>
      <c r="AB91" s="214" t="str">
        <f t="shared" ref="AB91:AB92" si="473">IF(R91=0,"x","Value?")</f>
        <v>x</v>
      </c>
      <c r="AC91" s="76"/>
      <c r="AD91" s="69"/>
      <c r="AE91" s="69"/>
      <c r="AF91" s="69"/>
      <c r="AG91" s="69"/>
      <c r="AH91" s="69"/>
      <c r="AI91" s="69">
        <v>50000</v>
      </c>
      <c r="AJ91" s="69"/>
      <c r="AK91" s="69"/>
      <c r="AL91" s="69"/>
      <c r="AM91" s="69"/>
      <c r="AN91" s="69"/>
      <c r="AO91" s="69"/>
      <c r="AP91" s="69" t="s">
        <v>107</v>
      </c>
      <c r="AQ91" s="69"/>
      <c r="AR91" s="69" t="s">
        <v>108</v>
      </c>
      <c r="AS91" s="215">
        <v>8800</v>
      </c>
      <c r="AT91" s="75">
        <v>5000</v>
      </c>
      <c r="AU91" s="75">
        <v>1000000</v>
      </c>
      <c r="AV91" s="214">
        <v>0</v>
      </c>
      <c r="AW91" s="69" t="s">
        <v>109</v>
      </c>
      <c r="AX91" s="69">
        <v>1200</v>
      </c>
      <c r="AY91" s="69">
        <v>9</v>
      </c>
      <c r="AZ91" s="69">
        <v>9</v>
      </c>
      <c r="BA91" s="211">
        <f t="shared" ref="BA91:BA102" ca="1" si="474">INT(YEARFRAC(E91,TODAY()))</f>
        <v>51</v>
      </c>
      <c r="BB91" s="77">
        <f t="shared" ref="BB91:BB102" si="475">IF(AND(AU91="x",AV91="x"),"0",AU91-AV91)</f>
        <v>1000000</v>
      </c>
      <c r="BC91" s="77">
        <f t="shared" ref="BC91:BC102" si="476">IF(AND(AS91="x",AT91="x"),"0",AS91-AT91)</f>
        <v>3800</v>
      </c>
      <c r="BD91" s="78">
        <f t="shared" ref="BD91:BD102" si="477">IF(EXACT(AR91,"Employee"),0.5*BC91,0.25*BC91)</f>
        <v>1900</v>
      </c>
      <c r="BE91" s="79" t="s">
        <v>107</v>
      </c>
      <c r="BF91" s="80" t="s">
        <v>107</v>
      </c>
      <c r="BG91" s="79" t="s">
        <v>107</v>
      </c>
      <c r="BH91" s="79" t="s">
        <v>107</v>
      </c>
      <c r="BI91" s="79"/>
      <c r="BJ91" s="79"/>
      <c r="BK91" s="79"/>
      <c r="BL91" s="79"/>
      <c r="BM91" s="79"/>
      <c r="BN91" s="216"/>
      <c r="BO91" s="81"/>
      <c r="BP91" s="81"/>
      <c r="BQ91" s="81"/>
      <c r="BR91" s="81"/>
      <c r="BS91" s="81" t="str">
        <f t="shared" ref="BS91:BX102" si="478">IF(BI91="Y","Select?","")</f>
        <v/>
      </c>
      <c r="BT91" s="81" t="str">
        <f t="shared" si="478"/>
        <v/>
      </c>
      <c r="BU91" s="81"/>
      <c r="BV91" s="81"/>
      <c r="BW91" s="81"/>
      <c r="BX91" s="81" t="str">
        <f t="shared" si="478"/>
        <v/>
      </c>
      <c r="BY91" s="130" t="str">
        <f t="shared" ref="BY91:BY92" si="479">IF(K91=0,"NA",FV(0.0228,V91,-SUM(S91:U91)*12)+10000)</f>
        <v>NA</v>
      </c>
      <c r="BZ91" s="82" t="str">
        <f t="shared" ref="BZ91:BZ92" si="480">IF(AC91=0,"NA",AC91)</f>
        <v>NA</v>
      </c>
      <c r="CA91" s="82" t="str">
        <f t="shared" ref="CA91:CA92" si="481">IFERROR(IF(BY91-BZ91&lt;=0,"No Need",BY91-BZ91),BY91)</f>
        <v>NA</v>
      </c>
      <c r="CB91" s="82">
        <f t="shared" ref="CB91:CB92" ca="1" si="482">IF(L91=0,"NA",FV(0.0228,62-BA91,-AT91*12)+100000)</f>
        <v>840628.75705109246</v>
      </c>
      <c r="CC91" s="82" t="str">
        <f t="shared" ref="CC91:CC92" si="483">IF(AD91=0,"NA",AD91)</f>
        <v>NA</v>
      </c>
      <c r="CD91" s="82">
        <f t="shared" ref="CD91:CD92" ca="1" si="484">IFERROR(IF(CB91-CC91&lt;=0,"No Need",CB91-CC91),CB91)</f>
        <v>840628.75705109246</v>
      </c>
      <c r="CE91" s="82" t="str">
        <f t="shared" ref="CE91:CE92" si="485">IF(M91=0,"NA",FV(0.0228,5,-AT91*12)+100000)</f>
        <v>NA</v>
      </c>
      <c r="CF91" s="82" t="str">
        <f t="shared" ref="CF91:CF92" si="486">IF(AE91=0,"NA",AE91)</f>
        <v>NA</v>
      </c>
      <c r="CG91" s="82" t="str">
        <f t="shared" ref="CG91:CG92" si="487">IFERROR(IF(CE91-CF91&lt;=0,"No Need",CE91-CF91),CE91)</f>
        <v>NA</v>
      </c>
      <c r="CH91" s="82" t="str">
        <f t="shared" ref="CH91:CH92" si="488">IF(N91=0,"NA",FV(0.0228,5,-AT91*12)+100000)</f>
        <v>NA</v>
      </c>
      <c r="CI91" s="82" t="str">
        <f t="shared" ref="CI91:CI92" si="489">IF(AF91=0,"NA",AF91)</f>
        <v>NA</v>
      </c>
      <c r="CJ91" s="82" t="str">
        <f t="shared" ref="CJ91:CJ92" si="490">IFERROR(IF(CH91-CI91&lt;=0,"No Need",CH91-CI91),CH91)</f>
        <v>NA</v>
      </c>
      <c r="CK91" s="82" t="str">
        <f t="shared" ref="CK91:CK92" si="491">IF(O91=0,"NA",FV(0.0228,5,-AT91*12)+100000)</f>
        <v>NA</v>
      </c>
      <c r="CL91" s="82" t="str">
        <f t="shared" ref="CL91:CL92" si="492">IF(AG91=0,"NA",AG91)</f>
        <v>NA</v>
      </c>
      <c r="CM91" s="82" t="str">
        <f t="shared" ref="CM91:CM92" si="493">IFERROR(IF(CK91-CL91&lt;=0,"No Need",CK91-CL91),CK91)</f>
        <v>NA</v>
      </c>
      <c r="CN91" s="82">
        <f t="shared" ref="CN91:CN92" si="494">IF(Q91=0,"NA",FV(0.0228,X91,,-W91))</f>
        <v>61247.233762406016</v>
      </c>
      <c r="CO91" s="82">
        <f t="shared" ref="CO91:CO92" si="495">IF((AH91+AI91)=0,"NA",(AH91+AI91))</f>
        <v>50000</v>
      </c>
      <c r="CP91" s="82">
        <f t="shared" ref="CP91:CP92" si="496">IFERROR(IF(CN91-CO91&lt;=0,"No Need",CN91-CO91),CN91)</f>
        <v>11247.233762406016</v>
      </c>
      <c r="CQ91" s="82">
        <f t="shared" ref="CQ91:CQ92" si="497">IF(P91=0,"NA",FV(0.0228,90-Y91,,-Z91*12*(90-Y91)))</f>
        <v>438950.72522578691</v>
      </c>
      <c r="CR91" s="82" t="str">
        <f t="shared" ref="CR91:CR92" si="498">IF(AND(AJ91=0,AK91=0,AL91=0,AM91=0),"NA",AJ91+(AK91*12*(90-P91))+AL91+(AM91*12*(90-P91)))</f>
        <v>NA</v>
      </c>
      <c r="CS91" s="82">
        <f t="shared" ref="CS91:CS92" si="499">IFERROR(IF(CQ91-CR91&lt;=0,"No Need",CQ91-CR91),CQ91)</f>
        <v>438950.72522578691</v>
      </c>
      <c r="CT91" s="82" t="str">
        <f t="shared" ref="CT91:CT92" si="500">IF(R91=0,"NA",FV(0.0228,19-AA91,,-AB91))</f>
        <v>NA</v>
      </c>
      <c r="CU91" s="83" t="str">
        <f t="shared" ref="CU91:CU92" si="501">IF((AN91+AO91)=0,"NA",(AN91+AO91))</f>
        <v>NA</v>
      </c>
      <c r="CV91" s="84" t="str">
        <f t="shared" ref="CV91:CV92" si="502">IFERROR(IF(CT91-CU91&lt;=0,"No Need",CT91-CU91),CT91)</f>
        <v>NA</v>
      </c>
      <c r="CW91" s="57" t="s">
        <v>129</v>
      </c>
      <c r="CX91" s="43" t="s">
        <v>576</v>
      </c>
      <c r="CY91" s="101">
        <v>65146.6</v>
      </c>
      <c r="CZ91" s="101">
        <v>80130</v>
      </c>
      <c r="DA91" s="101">
        <v>1200</v>
      </c>
      <c r="DB91" s="87">
        <v>5</v>
      </c>
      <c r="DC91" s="87">
        <v>49</v>
      </c>
      <c r="DD91" s="55"/>
      <c r="DE91" s="55"/>
      <c r="DF91" s="106"/>
      <c r="DG91" s="106"/>
      <c r="DH91" s="106"/>
      <c r="DI91" s="82" t="s">
        <v>130</v>
      </c>
      <c r="DJ91" s="84" t="s">
        <v>130</v>
      </c>
      <c r="DK91" s="86">
        <f t="shared" si="309"/>
        <v>1200</v>
      </c>
      <c r="DL91" s="89" t="str">
        <f t="shared" si="392"/>
        <v>Retirement</v>
      </c>
      <c r="DM91" s="90">
        <v>80130</v>
      </c>
      <c r="DN91" s="90">
        <f>DM91/CS91*100</f>
        <v>18.254896368785548</v>
      </c>
      <c r="DO91" s="89" t="str">
        <f t="shared" si="393"/>
        <v>General Savings</v>
      </c>
      <c r="DP91" s="90">
        <v>0</v>
      </c>
      <c r="DQ91" s="90">
        <v>0</v>
      </c>
      <c r="DR91" s="89" t="str">
        <f t="shared" si="394"/>
        <v>TPD</v>
      </c>
      <c r="DS91" s="90">
        <v>0</v>
      </c>
      <c r="DT91" s="90">
        <v>0</v>
      </c>
      <c r="DU91" s="130"/>
      <c r="DV91" s="82"/>
      <c r="DW91" s="106"/>
      <c r="DX91" s="106"/>
      <c r="DY91" s="106"/>
      <c r="DZ91" s="82" t="s">
        <v>130</v>
      </c>
      <c r="EA91" s="82" t="s">
        <v>130</v>
      </c>
      <c r="EB91" s="96"/>
      <c r="EC91" s="95"/>
      <c r="ED91" s="95"/>
      <c r="EE91" s="96"/>
      <c r="EF91" s="96"/>
      <c r="EG91" s="96"/>
      <c r="EH91" s="96"/>
      <c r="EI91" s="96"/>
      <c r="EJ91" s="96"/>
      <c r="ER91" s="96"/>
      <c r="ES91" s="96"/>
      <c r="ET91" s="96"/>
      <c r="EU91" s="96"/>
      <c r="EV91" s="96"/>
      <c r="EW91" s="96"/>
      <c r="EX91" s="96"/>
      <c r="EY91" s="96"/>
      <c r="EZ91" s="104"/>
    </row>
    <row r="92" spans="1:157" ht="24">
      <c r="A92" s="217" t="s">
        <v>142</v>
      </c>
      <c r="C92" s="69">
        <v>92</v>
      </c>
      <c r="D92" s="69" t="s">
        <v>105</v>
      </c>
      <c r="E92" s="70">
        <v>22644</v>
      </c>
      <c r="F92" s="71"/>
      <c r="G92" s="71">
        <v>1</v>
      </c>
      <c r="H92" s="71"/>
      <c r="I92" s="72"/>
      <c r="J92" s="69" t="s">
        <v>107</v>
      </c>
      <c r="K92" s="69">
        <v>2</v>
      </c>
      <c r="L92" s="69">
        <v>1</v>
      </c>
      <c r="M92" s="69"/>
      <c r="N92" s="69"/>
      <c r="O92" s="69">
        <v>3</v>
      </c>
      <c r="P92" s="69"/>
      <c r="Q92" s="69"/>
      <c r="R92" s="69"/>
      <c r="S92" s="73">
        <v>370</v>
      </c>
      <c r="T92" s="73" t="str">
        <f t="shared" si="471"/>
        <v>x</v>
      </c>
      <c r="U92" s="73" t="str">
        <f t="shared" si="469"/>
        <v>x</v>
      </c>
      <c r="V92" s="74">
        <v>15</v>
      </c>
      <c r="W92" s="75" t="str">
        <f t="shared" ref="W92" si="503">IF(Q92=0,"x","Value?")</f>
        <v>x</v>
      </c>
      <c r="X92" s="75" t="str">
        <f t="shared" ref="X92" si="504">IF(Q92=0,"x","Value?")</f>
        <v>x</v>
      </c>
      <c r="Y92" s="75" t="str">
        <f t="shared" ref="Y92" si="505">IF(P92=0,"x","Value?")</f>
        <v>x</v>
      </c>
      <c r="Z92" s="75" t="str">
        <f t="shared" ref="Z92" si="506">IF(P92=0,"x","Value?")</f>
        <v>x</v>
      </c>
      <c r="AA92" s="75" t="str">
        <f t="shared" si="472"/>
        <v>x</v>
      </c>
      <c r="AB92" s="214" t="str">
        <f t="shared" si="473"/>
        <v>x</v>
      </c>
      <c r="AC92" s="76"/>
      <c r="AD92" s="69"/>
      <c r="AE92" s="69"/>
      <c r="AF92" s="69"/>
      <c r="AG92" s="69"/>
      <c r="AH92" s="69"/>
      <c r="AI92" s="69"/>
      <c r="AJ92" s="69"/>
      <c r="AK92" s="69"/>
      <c r="AL92" s="69"/>
      <c r="AM92" s="69"/>
      <c r="AN92" s="69"/>
      <c r="AO92" s="69"/>
      <c r="AP92" s="69" t="s">
        <v>107</v>
      </c>
      <c r="AQ92" s="69" t="s">
        <v>113</v>
      </c>
      <c r="AR92" s="69" t="s">
        <v>108</v>
      </c>
      <c r="AS92" s="215">
        <v>5100</v>
      </c>
      <c r="AT92" s="75">
        <v>2500</v>
      </c>
      <c r="AU92" s="75">
        <v>1000000</v>
      </c>
      <c r="AV92" s="214">
        <v>0</v>
      </c>
      <c r="AW92" s="69" t="s">
        <v>109</v>
      </c>
      <c r="AX92" s="69">
        <v>880</v>
      </c>
      <c r="AY92" s="69"/>
      <c r="AZ92" s="69"/>
      <c r="BA92" s="211">
        <f t="shared" ca="1" si="474"/>
        <v>57</v>
      </c>
      <c r="BB92" s="77">
        <f t="shared" si="475"/>
        <v>1000000</v>
      </c>
      <c r="BC92" s="77">
        <f t="shared" si="476"/>
        <v>2600</v>
      </c>
      <c r="BD92" s="78">
        <f t="shared" si="477"/>
        <v>1300</v>
      </c>
      <c r="BE92" s="79" t="s">
        <v>107</v>
      </c>
      <c r="BF92" s="80" t="s">
        <v>107</v>
      </c>
      <c r="BG92" s="79" t="s">
        <v>107</v>
      </c>
      <c r="BH92" s="79" t="s">
        <v>107</v>
      </c>
      <c r="BI92" s="79"/>
      <c r="BJ92" s="79"/>
      <c r="BK92" s="79"/>
      <c r="BL92" s="79"/>
      <c r="BM92" s="79"/>
      <c r="BN92" s="216"/>
      <c r="BO92" s="81" t="s">
        <v>107</v>
      </c>
      <c r="BP92" s="81"/>
      <c r="BQ92" s="81"/>
      <c r="BR92" s="81"/>
      <c r="BS92" s="81" t="str">
        <f t="shared" si="478"/>
        <v/>
      </c>
      <c r="BT92" s="81" t="str">
        <f t="shared" si="478"/>
        <v/>
      </c>
      <c r="BU92" s="81" t="str">
        <f t="shared" si="478"/>
        <v/>
      </c>
      <c r="BV92" s="81" t="str">
        <f t="shared" si="478"/>
        <v/>
      </c>
      <c r="BW92" s="81" t="str">
        <f t="shared" si="478"/>
        <v/>
      </c>
      <c r="BX92" s="81" t="str">
        <f t="shared" si="478"/>
        <v/>
      </c>
      <c r="BY92" s="130">
        <f t="shared" si="479"/>
        <v>88355.117268985938</v>
      </c>
      <c r="BZ92" s="82" t="str">
        <f t="shared" si="480"/>
        <v>NA</v>
      </c>
      <c r="CA92" s="82">
        <f t="shared" si="481"/>
        <v>88355.117268985938</v>
      </c>
      <c r="CB92" s="82">
        <f t="shared" ca="1" si="482"/>
        <v>256997.73795980812</v>
      </c>
      <c r="CC92" s="82" t="str">
        <f t="shared" si="483"/>
        <v>NA</v>
      </c>
      <c r="CD92" s="82">
        <f t="shared" ca="1" si="484"/>
        <v>256997.73795980812</v>
      </c>
      <c r="CE92" s="82" t="str">
        <f t="shared" si="485"/>
        <v>NA</v>
      </c>
      <c r="CF92" s="82" t="str">
        <f t="shared" si="486"/>
        <v>NA</v>
      </c>
      <c r="CG92" s="82" t="str">
        <f t="shared" si="487"/>
        <v>NA</v>
      </c>
      <c r="CH92" s="82" t="str">
        <f t="shared" si="488"/>
        <v>NA</v>
      </c>
      <c r="CI92" s="82" t="str">
        <f t="shared" si="489"/>
        <v>NA</v>
      </c>
      <c r="CJ92" s="82" t="str">
        <f t="shared" si="490"/>
        <v>NA</v>
      </c>
      <c r="CK92" s="82">
        <f t="shared" si="491"/>
        <v>256997.73795980812</v>
      </c>
      <c r="CL92" s="82" t="str">
        <f t="shared" si="492"/>
        <v>NA</v>
      </c>
      <c r="CM92" s="82">
        <f t="shared" si="493"/>
        <v>256997.73795980812</v>
      </c>
      <c r="CN92" s="82" t="str">
        <f t="shared" si="494"/>
        <v>NA</v>
      </c>
      <c r="CO92" s="82" t="str">
        <f t="shared" si="495"/>
        <v>NA</v>
      </c>
      <c r="CP92" s="82" t="str">
        <f t="shared" si="496"/>
        <v>NA</v>
      </c>
      <c r="CQ92" s="82" t="str">
        <f t="shared" si="497"/>
        <v>NA</v>
      </c>
      <c r="CR92" s="82" t="str">
        <f t="shared" si="498"/>
        <v>NA</v>
      </c>
      <c r="CS92" s="82" t="str">
        <f t="shared" si="499"/>
        <v>NA</v>
      </c>
      <c r="CT92" s="82" t="str">
        <f t="shared" si="500"/>
        <v>NA</v>
      </c>
      <c r="CU92" s="83" t="str">
        <f t="shared" si="501"/>
        <v>NA</v>
      </c>
      <c r="CV92" s="84" t="str">
        <f t="shared" si="502"/>
        <v>NA</v>
      </c>
      <c r="CW92" s="57" t="s">
        <v>132</v>
      </c>
      <c r="CX92" s="100" t="s">
        <v>332</v>
      </c>
      <c r="CY92" s="101">
        <v>256997.75</v>
      </c>
      <c r="CZ92" s="86"/>
      <c r="DA92" s="101">
        <v>110.25</v>
      </c>
      <c r="DB92" s="87">
        <v>5</v>
      </c>
      <c r="DC92" s="87">
        <v>5</v>
      </c>
      <c r="DD92" s="57" t="s">
        <v>916</v>
      </c>
      <c r="DE92" s="57" t="s">
        <v>884</v>
      </c>
      <c r="DF92" s="101">
        <v>256997.75</v>
      </c>
      <c r="DG92" s="86"/>
      <c r="DH92" s="86">
        <v>298.10000000000002</v>
      </c>
      <c r="DI92" s="87">
        <v>5</v>
      </c>
      <c r="DJ92" s="88">
        <v>5</v>
      </c>
      <c r="DK92" s="86">
        <f t="shared" si="309"/>
        <v>408.35</v>
      </c>
      <c r="DL92" s="89" t="str">
        <f t="shared" si="392"/>
        <v>TPD</v>
      </c>
      <c r="DM92" s="90">
        <v>256997.75</v>
      </c>
      <c r="DN92" s="90">
        <f ca="1">DM92/CD92*100</f>
        <v>100.00000468494079</v>
      </c>
      <c r="DO92" s="89" t="str">
        <f t="shared" si="393"/>
        <v>Death</v>
      </c>
      <c r="DP92" s="90">
        <v>256997.75</v>
      </c>
      <c r="DQ92" s="90">
        <f>DP92/CA92*100</f>
        <v>290.86911765121988</v>
      </c>
      <c r="DR92" s="89" t="str">
        <f t="shared" si="394"/>
        <v>Cancer</v>
      </c>
      <c r="DS92" s="90">
        <v>256997.75</v>
      </c>
      <c r="DT92" s="90">
        <f>DS92/CM92*100</f>
        <v>100.00000468494079</v>
      </c>
      <c r="DU92" s="100" t="s">
        <v>132</v>
      </c>
      <c r="DV92" s="57" t="s">
        <v>332</v>
      </c>
      <c r="DW92" s="101">
        <v>256997.75</v>
      </c>
      <c r="DX92" s="86"/>
      <c r="DY92" s="101">
        <v>110.25</v>
      </c>
      <c r="DZ92" s="87">
        <v>5</v>
      </c>
      <c r="EA92" s="87">
        <v>5</v>
      </c>
      <c r="EB92" s="96" t="s">
        <v>26</v>
      </c>
      <c r="EC92" s="95">
        <v>256997.75</v>
      </c>
      <c r="ED92" s="95">
        <f ca="1">EC92/CD92*100</f>
        <v>100.00000468494079</v>
      </c>
      <c r="EE92" s="96" t="s">
        <v>25</v>
      </c>
      <c r="EF92" s="95">
        <v>256997.75</v>
      </c>
      <c r="EG92" s="95">
        <f>EF92/CA92*100</f>
        <v>290.86911765121988</v>
      </c>
      <c r="EH92" s="96" t="s">
        <v>29</v>
      </c>
      <c r="EI92" s="96">
        <v>0</v>
      </c>
      <c r="EJ92" s="96">
        <v>0</v>
      </c>
      <c r="EK92" s="57" t="s">
        <v>115</v>
      </c>
      <c r="EL92" s="47" t="s">
        <v>333</v>
      </c>
      <c r="EM92" s="86">
        <v>256997.75</v>
      </c>
      <c r="EN92" s="86"/>
      <c r="EO92" s="86">
        <v>142.65</v>
      </c>
      <c r="EP92" s="87">
        <v>5</v>
      </c>
      <c r="EQ92" s="88">
        <v>5</v>
      </c>
      <c r="ER92" s="96" t="s">
        <v>26</v>
      </c>
      <c r="ES92" s="95">
        <v>256997.75</v>
      </c>
      <c r="ET92" s="95">
        <f ca="1">ES92/CD92*100</f>
        <v>100.00000468494079</v>
      </c>
      <c r="EU92" s="96" t="s">
        <v>25</v>
      </c>
      <c r="EV92" s="95">
        <v>256997.75</v>
      </c>
      <c r="EW92" s="95">
        <f>EV92/CA92*100</f>
        <v>290.86911765121988</v>
      </c>
      <c r="EX92" s="96" t="s">
        <v>29</v>
      </c>
      <c r="EY92" s="96">
        <v>0</v>
      </c>
      <c r="EZ92" s="104">
        <v>0</v>
      </c>
    </row>
    <row r="93" spans="1:157" s="149" customFormat="1" ht="36">
      <c r="A93" s="99" t="s">
        <v>580</v>
      </c>
      <c r="B93" s="148"/>
      <c r="C93" s="69">
        <v>93</v>
      </c>
      <c r="D93" s="69" t="s">
        <v>105</v>
      </c>
      <c r="E93" s="70">
        <v>26085</v>
      </c>
      <c r="F93" s="71"/>
      <c r="G93" s="71">
        <v>1</v>
      </c>
      <c r="H93" s="71"/>
      <c r="I93" s="72"/>
      <c r="J93" s="69" t="s">
        <v>107</v>
      </c>
      <c r="K93" s="69">
        <v>1</v>
      </c>
      <c r="L93" s="69"/>
      <c r="M93" s="69"/>
      <c r="N93" s="69">
        <v>2</v>
      </c>
      <c r="O93" s="69"/>
      <c r="P93" s="69"/>
      <c r="Q93" s="69">
        <v>3</v>
      </c>
      <c r="R93" s="69"/>
      <c r="S93" s="120">
        <v>500</v>
      </c>
      <c r="T93" s="120" t="str">
        <f>IF(OR(K93=0,H93=0),"x","Value?")</f>
        <v>x</v>
      </c>
      <c r="U93" s="120" t="str">
        <f>IF(OR(K93=0,I93=0),"x","Value?")</f>
        <v>x</v>
      </c>
      <c r="V93" s="77">
        <v>10</v>
      </c>
      <c r="W93" s="77">
        <v>200000</v>
      </c>
      <c r="X93" s="77">
        <v>15</v>
      </c>
      <c r="Y93" s="77" t="str">
        <f>IF(P93=0,"x","Value?")</f>
        <v>x</v>
      </c>
      <c r="Z93" s="77" t="str">
        <f>IF(P93=0,"x","Value?")</f>
        <v>x</v>
      </c>
      <c r="AA93" s="77" t="str">
        <f>IF(R93=0,"x","Value?")</f>
        <v>x</v>
      </c>
      <c r="AB93" s="210" t="str">
        <f>IF(R93=0,"x","Value?")</f>
        <v>x</v>
      </c>
      <c r="AC93" s="76"/>
      <c r="AD93" s="69"/>
      <c r="AE93" s="69"/>
      <c r="AF93" s="69"/>
      <c r="AG93" s="69"/>
      <c r="AH93" s="69"/>
      <c r="AI93" s="69"/>
      <c r="AJ93" s="69"/>
      <c r="AK93" s="69"/>
      <c r="AL93" s="69"/>
      <c r="AM93" s="69"/>
      <c r="AN93" s="69"/>
      <c r="AO93" s="69"/>
      <c r="AP93" s="69" t="s">
        <v>107</v>
      </c>
      <c r="AQ93" s="69"/>
      <c r="AR93" s="81" t="s">
        <v>108</v>
      </c>
      <c r="AS93" s="211">
        <v>5000</v>
      </c>
      <c r="AT93" s="77">
        <v>1500</v>
      </c>
      <c r="AU93" s="75">
        <v>1000000</v>
      </c>
      <c r="AV93" s="210">
        <v>0</v>
      </c>
      <c r="AW93" s="69"/>
      <c r="AX93" s="69">
        <v>300</v>
      </c>
      <c r="AY93" s="69">
        <v>15</v>
      </c>
      <c r="AZ93" s="69">
        <v>15</v>
      </c>
      <c r="BA93" s="211">
        <f t="shared" ca="1" si="474"/>
        <v>47</v>
      </c>
      <c r="BB93" s="77">
        <f t="shared" si="475"/>
        <v>1000000</v>
      </c>
      <c r="BC93" s="77">
        <f t="shared" si="476"/>
        <v>3500</v>
      </c>
      <c r="BD93" s="78">
        <f t="shared" si="477"/>
        <v>1750</v>
      </c>
      <c r="BE93" s="79" t="s">
        <v>107</v>
      </c>
      <c r="BF93" s="80"/>
      <c r="BG93" s="79" t="s">
        <v>107</v>
      </c>
      <c r="BH93" s="79"/>
      <c r="BI93" s="79"/>
      <c r="BJ93" s="79"/>
      <c r="BK93" s="79" t="s">
        <v>107</v>
      </c>
      <c r="BL93" s="79"/>
      <c r="BM93" s="79"/>
      <c r="BN93" s="216" t="s">
        <v>107</v>
      </c>
      <c r="BO93" s="81"/>
      <c r="BP93" s="81" t="str">
        <f t="shared" ref="BP93" si="507">IF(BF93="Y","Select?","")</f>
        <v/>
      </c>
      <c r="BQ93" s="81"/>
      <c r="BR93" s="81" t="str">
        <f t="shared" ref="BR93:BR94" si="508">IF(BH93="Y","Select?","")</f>
        <v/>
      </c>
      <c r="BS93" s="81" t="str">
        <f t="shared" si="478"/>
        <v/>
      </c>
      <c r="BT93" s="81" t="str">
        <f t="shared" si="478"/>
        <v/>
      </c>
      <c r="BU93" s="81"/>
      <c r="BV93" s="81" t="str">
        <f t="shared" si="478"/>
        <v/>
      </c>
      <c r="BW93" s="81" t="str">
        <f t="shared" si="478"/>
        <v/>
      </c>
      <c r="BX93" s="81"/>
      <c r="BY93" s="130">
        <f>IF(K93=0,"NA",FV(0.0228,V93,-SUM(S93:U93)*12)+10000)</f>
        <v>76545.635222046621</v>
      </c>
      <c r="BZ93" s="82" t="str">
        <f>IF(AC93=0,"NA",AC93)</f>
        <v>NA</v>
      </c>
      <c r="CA93" s="82">
        <f>IFERROR(IF(BY93-BZ93&lt;=0,"No Need",BY93-BZ93),BY93)</f>
        <v>76545.635222046621</v>
      </c>
      <c r="CB93" s="82" t="str">
        <f>IF(L93=0,"NA",FV(0.0228,62-BA93,-AT93*12)+100000)</f>
        <v>NA</v>
      </c>
      <c r="CC93" s="82" t="str">
        <f>IF(AD93=0,"NA",AD93)</f>
        <v>NA</v>
      </c>
      <c r="CD93" s="82" t="str">
        <f>IFERROR(IF(CB93-CC93&lt;=0,"No Need",CB93-CC93),CB93)</f>
        <v>NA</v>
      </c>
      <c r="CE93" s="82" t="str">
        <f>IF(M93=0,"NA",FV(0.0228,5,-AT93*12)+100000)</f>
        <v>NA</v>
      </c>
      <c r="CF93" s="82" t="str">
        <f>IF(AE93=0,"NA",AE93)</f>
        <v>NA</v>
      </c>
      <c r="CG93" s="82" t="str">
        <f>IFERROR(IF(CE93-CF93&lt;=0,"No Need",CE93-CF93),CE93)</f>
        <v>NA</v>
      </c>
      <c r="CH93" s="82">
        <f>IF(N93=0,"NA",FV(0.0228,5,-AT93*12)+100000)</f>
        <v>194198.64277588489</v>
      </c>
      <c r="CI93" s="82" t="str">
        <f>IF(AF93=0,"NA",AF93)</f>
        <v>NA</v>
      </c>
      <c r="CJ93" s="82">
        <f>IFERROR(IF(CH93-CI93&lt;=0,"No Need",CH93-CI93),CH93)</f>
        <v>194198.64277588489</v>
      </c>
      <c r="CK93" s="82" t="str">
        <f>IF(O93=0,"NA",FV(0.0228,5,-AT93*12)+100000)</f>
        <v>NA</v>
      </c>
      <c r="CL93" s="82" t="str">
        <f>IF(AG93=0,"NA",AG93)</f>
        <v>NA</v>
      </c>
      <c r="CM93" s="82" t="str">
        <f>IFERROR(IF(CK93-CL93&lt;=0,"No Need",CK93-CL93),CK93)</f>
        <v>NA</v>
      </c>
      <c r="CN93" s="82">
        <f>IF(Q93=0,"NA",FV(0.0228,X93,,-W93))</f>
        <v>280472.82314112072</v>
      </c>
      <c r="CO93" s="82" t="str">
        <f>IF((AH93+AI93)=0,"NA",(AH93+AI93))</f>
        <v>NA</v>
      </c>
      <c r="CP93" s="82">
        <f>IFERROR(IF(CN93-CO93&lt;=0,"No Need",CN93-CO93),CN93)</f>
        <v>280472.82314112072</v>
      </c>
      <c r="CQ93" s="82" t="str">
        <f>IF(P93=0,"NA",FV(0.0228,90-Y93,,-Z93*12*(90-Y93)))</f>
        <v>NA</v>
      </c>
      <c r="CR93" s="82" t="str">
        <f>IF(AND(AJ93=0,AK93=0,AL93=0,AM93=0),"NA",AJ93+(AK93*12*(90-P93))+AL93+(AM93*12*(90-P93)))</f>
        <v>NA</v>
      </c>
      <c r="CS93" s="82" t="str">
        <f>IFERROR(IF(CQ93-CR93&lt;=0,"No Need",CQ93-CR93),CQ93)</f>
        <v>NA</v>
      </c>
      <c r="CT93" s="82" t="str">
        <f>IF(R93=0,"NA",FV(0.0228,19-AA93,,-AB93))</f>
        <v>NA</v>
      </c>
      <c r="CU93" s="82" t="str">
        <f>IF((AN93+AO93)=0,"NA",(AN93+AO93))</f>
        <v>NA</v>
      </c>
      <c r="CV93" s="84" t="str">
        <f>IFERROR(IF(CT93-CU93&lt;=0,"No Need",CT93-CU93),CT93)</f>
        <v>NA</v>
      </c>
      <c r="CW93" s="57" t="s">
        <v>110</v>
      </c>
      <c r="CX93" s="100" t="s">
        <v>286</v>
      </c>
      <c r="CY93" s="86">
        <v>33007.5</v>
      </c>
      <c r="CZ93" s="86">
        <v>47333</v>
      </c>
      <c r="DA93" s="86">
        <v>219.5</v>
      </c>
      <c r="DB93" s="87">
        <v>15</v>
      </c>
      <c r="DC93" s="87">
        <v>15</v>
      </c>
      <c r="DD93" s="57" t="s">
        <v>143</v>
      </c>
      <c r="DE93" s="57" t="s">
        <v>560</v>
      </c>
      <c r="DF93" s="86">
        <v>53581.95</v>
      </c>
      <c r="DG93" s="86"/>
      <c r="DH93" s="86">
        <v>80.5</v>
      </c>
      <c r="DI93" s="87">
        <v>15</v>
      </c>
      <c r="DJ93" s="88">
        <v>15</v>
      </c>
      <c r="DK93" s="86">
        <f t="shared" si="309"/>
        <v>300</v>
      </c>
      <c r="DL93" s="89" t="str">
        <f t="shared" si="392"/>
        <v>Death</v>
      </c>
      <c r="DM93" s="90">
        <v>53581.95</v>
      </c>
      <c r="DN93" s="90">
        <f>DM93/CA93*100</f>
        <v>70.000006982197419</v>
      </c>
      <c r="DO93" s="89" t="str">
        <f t="shared" si="393"/>
        <v>Early CI</v>
      </c>
      <c r="DP93" s="90">
        <v>0</v>
      </c>
      <c r="DQ93" s="90">
        <v>0</v>
      </c>
      <c r="DR93" s="89" t="str">
        <f t="shared" si="394"/>
        <v>General Savings</v>
      </c>
      <c r="DS93" s="90">
        <v>47333</v>
      </c>
      <c r="DT93" s="90">
        <f>DS93/CP93*100</f>
        <v>16.876144886303035</v>
      </c>
      <c r="DU93" s="100" t="s">
        <v>132</v>
      </c>
      <c r="DV93" s="57" t="s">
        <v>332</v>
      </c>
      <c r="DW93" s="86">
        <v>76545.649999999994</v>
      </c>
      <c r="DX93" s="86"/>
      <c r="DY93" s="86">
        <v>16.05</v>
      </c>
      <c r="DZ93" s="87">
        <v>15</v>
      </c>
      <c r="EA93" s="87">
        <v>15</v>
      </c>
      <c r="EB93" s="96" t="s">
        <v>25</v>
      </c>
      <c r="EC93" s="95">
        <v>76545.649999999994</v>
      </c>
      <c r="ED93" s="95">
        <f>EC93/CA93*100</f>
        <v>100.00001930606931</v>
      </c>
      <c r="EE93" s="96" t="s">
        <v>28</v>
      </c>
      <c r="EF93" s="96">
        <v>0</v>
      </c>
      <c r="EG93" s="96">
        <v>0</v>
      </c>
      <c r="EH93" s="96" t="s">
        <v>31</v>
      </c>
      <c r="EI93" s="96">
        <v>0</v>
      </c>
      <c r="EJ93" s="96">
        <v>0</v>
      </c>
      <c r="EK93" s="57" t="s">
        <v>124</v>
      </c>
      <c r="EL93" s="57" t="s">
        <v>333</v>
      </c>
      <c r="EM93" s="86">
        <v>76545.649999999994</v>
      </c>
      <c r="EN93" s="86"/>
      <c r="EO93" s="86">
        <v>27.05</v>
      </c>
      <c r="EP93" s="87">
        <v>15</v>
      </c>
      <c r="EQ93" s="88">
        <v>15</v>
      </c>
      <c r="ER93" s="96" t="s">
        <v>25</v>
      </c>
      <c r="ES93" s="95">
        <v>76545.649999999994</v>
      </c>
      <c r="ET93" s="95">
        <f>ES93/CA93*100</f>
        <v>100.00001930606931</v>
      </c>
      <c r="EU93" s="96" t="s">
        <v>28</v>
      </c>
      <c r="EV93" s="96">
        <v>0</v>
      </c>
      <c r="EW93" s="96">
        <v>0</v>
      </c>
      <c r="EX93" s="96" t="s">
        <v>31</v>
      </c>
      <c r="EY93" s="96">
        <v>0</v>
      </c>
      <c r="EZ93" s="104">
        <v>0</v>
      </c>
    </row>
    <row r="94" spans="1:157" ht="24">
      <c r="A94" s="179" t="s">
        <v>142</v>
      </c>
      <c r="C94" s="69">
        <v>94</v>
      </c>
      <c r="D94" s="69" t="s">
        <v>117</v>
      </c>
      <c r="E94" s="70">
        <v>35391</v>
      </c>
      <c r="F94" s="71"/>
      <c r="G94" s="71"/>
      <c r="H94" s="71"/>
      <c r="I94" s="72">
        <v>1</v>
      </c>
      <c r="J94" s="69" t="s">
        <v>106</v>
      </c>
      <c r="K94" s="69">
        <v>1</v>
      </c>
      <c r="L94" s="69"/>
      <c r="M94" s="69"/>
      <c r="N94" s="69">
        <v>3</v>
      </c>
      <c r="O94" s="69">
        <v>2</v>
      </c>
      <c r="P94" s="69"/>
      <c r="Q94" s="69"/>
      <c r="R94" s="69"/>
      <c r="S94" s="73" t="str">
        <f t="shared" ref="S94:S95" si="509">IF(OR(K94=0,G94=0),"x","Value?")</f>
        <v>x</v>
      </c>
      <c r="T94" s="73" t="str">
        <f t="shared" ref="T94:T95" si="510">IF(OR(K94=0,H94=0),"x","Value?")</f>
        <v>x</v>
      </c>
      <c r="U94" s="73">
        <v>500</v>
      </c>
      <c r="V94" s="74">
        <v>10</v>
      </c>
      <c r="W94" s="75" t="str">
        <f t="shared" ref="W94:W95" si="511">IF(Q94=0,"x","Value?")</f>
        <v>x</v>
      </c>
      <c r="X94" s="75" t="str">
        <f t="shared" ref="X94:X95" si="512">IF(Q94=0,"x","Value?")</f>
        <v>x</v>
      </c>
      <c r="Y94" s="75" t="str">
        <f t="shared" ref="Y94" si="513">IF(P94=0,"x","Value?")</f>
        <v>x</v>
      </c>
      <c r="Z94" s="75" t="str">
        <f t="shared" ref="Z94" si="514">IF(P94=0,"x","Value?")</f>
        <v>x</v>
      </c>
      <c r="AA94" s="75" t="str">
        <f t="shared" ref="AA94:AA95" si="515">IF(R94=0,"x","Value?")</f>
        <v>x</v>
      </c>
      <c r="AB94" s="75" t="str">
        <f t="shared" ref="AB94:AB95" si="516">IF(R94=0,"x","Value?")</f>
        <v>x</v>
      </c>
      <c r="AC94" s="76"/>
      <c r="AD94" s="69"/>
      <c r="AE94" s="69"/>
      <c r="AF94" s="69"/>
      <c r="AG94" s="69"/>
      <c r="AH94" s="69"/>
      <c r="AI94" s="69"/>
      <c r="AJ94" s="69"/>
      <c r="AK94" s="69"/>
      <c r="AL94" s="69"/>
      <c r="AM94" s="69"/>
      <c r="AN94" s="69"/>
      <c r="AO94" s="69"/>
      <c r="AP94" s="69" t="s">
        <v>107</v>
      </c>
      <c r="AQ94" s="69"/>
      <c r="AR94" s="69" t="s">
        <v>108</v>
      </c>
      <c r="AS94" s="75">
        <v>3000</v>
      </c>
      <c r="AT94" s="75">
        <v>2200</v>
      </c>
      <c r="AU94" s="75">
        <v>1000000</v>
      </c>
      <c r="AV94" s="75">
        <v>0</v>
      </c>
      <c r="AW94" s="69" t="s">
        <v>109</v>
      </c>
      <c r="AX94" s="69">
        <v>350</v>
      </c>
      <c r="AY94" s="69"/>
      <c r="AZ94" s="69"/>
      <c r="BA94" s="77">
        <f t="shared" ca="1" si="474"/>
        <v>22</v>
      </c>
      <c r="BB94" s="77">
        <f t="shared" si="475"/>
        <v>1000000</v>
      </c>
      <c r="BC94" s="77">
        <f t="shared" si="476"/>
        <v>800</v>
      </c>
      <c r="BD94" s="78">
        <f t="shared" si="477"/>
        <v>400</v>
      </c>
      <c r="BE94" s="79" t="s">
        <v>107</v>
      </c>
      <c r="BF94" s="80" t="s">
        <v>107</v>
      </c>
      <c r="BG94" s="79" t="s">
        <v>107</v>
      </c>
      <c r="BH94" s="79"/>
      <c r="BI94" s="79"/>
      <c r="BJ94" s="79"/>
      <c r="BK94" s="79"/>
      <c r="BL94" s="79"/>
      <c r="BM94" s="79"/>
      <c r="BN94" s="79"/>
      <c r="BO94" s="81"/>
      <c r="BP94" s="81"/>
      <c r="BQ94" s="81"/>
      <c r="BR94" s="81" t="str">
        <f t="shared" si="508"/>
        <v/>
      </c>
      <c r="BS94" s="81" t="str">
        <f t="shared" si="478"/>
        <v/>
      </c>
      <c r="BT94" s="81" t="str">
        <f t="shared" si="478"/>
        <v/>
      </c>
      <c r="BU94" s="81" t="str">
        <f t="shared" si="478"/>
        <v/>
      </c>
      <c r="BV94" s="81" t="str">
        <f t="shared" si="478"/>
        <v/>
      </c>
      <c r="BW94" s="81" t="str">
        <f t="shared" si="478"/>
        <v/>
      </c>
      <c r="BX94" s="81" t="str">
        <f t="shared" si="478"/>
        <v/>
      </c>
      <c r="BY94" s="82">
        <f t="shared" ref="BY94" si="517">IF(K94=0,"NA",FV(0.0228,V94,-SUM(S94:U94)*12)+10000)</f>
        <v>76545.635222046621</v>
      </c>
      <c r="BZ94" s="82" t="str">
        <f t="shared" ref="BZ94:BZ95" si="518">IF(AC94=0,"NA",AC94)</f>
        <v>NA</v>
      </c>
      <c r="CA94" s="82">
        <f t="shared" ref="CA94:CA95" si="519">IFERROR(IF(BY94-BZ94&lt;=0,"No Need",BY94-BZ94),BY94)</f>
        <v>76545.635222046621</v>
      </c>
      <c r="CB94" s="82" t="str">
        <f t="shared" ref="CB94:CB95" si="520">IF(L94=0,"NA",FV(0.0228,62-BA94,-AT94*12)+100000)</f>
        <v>NA</v>
      </c>
      <c r="CC94" s="82" t="str">
        <f t="shared" ref="CC94:CC95" si="521">IF(AD94=0,"NA",AD94)</f>
        <v>NA</v>
      </c>
      <c r="CD94" s="82" t="str">
        <f t="shared" ref="CD94:CD95" si="522">IFERROR(IF(CB94-CC94&lt;=0,"No Need",CB94-CC94),CB94)</f>
        <v>NA</v>
      </c>
      <c r="CE94" s="82" t="str">
        <f t="shared" ref="CE94:CE95" si="523">IF(M94=0,"NA",FV(0.0228,5,-AT94*12)+100000)</f>
        <v>NA</v>
      </c>
      <c r="CF94" s="82" t="str">
        <f t="shared" ref="CF94:CF95" si="524">IF(AE94=0,"NA",AE94)</f>
        <v>NA</v>
      </c>
      <c r="CG94" s="82" t="str">
        <f t="shared" ref="CG94:CG95" si="525">IFERROR(IF(CE94-CF94&lt;=0,"No Need",CE94-CF94),CE94)</f>
        <v>NA</v>
      </c>
      <c r="CH94" s="82">
        <f t="shared" ref="CH94:CH95" si="526">IF(N94=0,"NA",FV(0.0228,5,-AT94*12)+100000)</f>
        <v>238158.00940463116</v>
      </c>
      <c r="CI94" s="82" t="str">
        <f t="shared" ref="CI94:CI95" si="527">IF(AF94=0,"NA",AF94)</f>
        <v>NA</v>
      </c>
      <c r="CJ94" s="82">
        <f t="shared" ref="CJ94:CJ95" si="528">IFERROR(IF(CH94-CI94&lt;=0,"No Need",CH94-CI94),CH94)</f>
        <v>238158.00940463116</v>
      </c>
      <c r="CK94" s="82">
        <f t="shared" ref="CK94:CK95" si="529">IF(O94=0,"NA",FV(0.0228,5,-AT94*12)+100000)</f>
        <v>238158.00940463116</v>
      </c>
      <c r="CL94" s="82" t="str">
        <f t="shared" ref="CL94:CL95" si="530">IF(AG94=0,"NA",AG94)</f>
        <v>NA</v>
      </c>
      <c r="CM94" s="82">
        <f t="shared" ref="CM94:CM95" si="531">IFERROR(IF(CK94-CL94&lt;=0,"No Need",CK94-CL94),CK94)</f>
        <v>238158.00940463116</v>
      </c>
      <c r="CN94" s="82" t="str">
        <f t="shared" ref="CN94:CN95" si="532">IF(Q94=0,"NA",FV(0.0228,X94,,-W94))</f>
        <v>NA</v>
      </c>
      <c r="CO94" s="82" t="str">
        <f t="shared" ref="CO94:CO95" si="533">IF((AH94+AI94)=0,"NA",(AH94+AI94))</f>
        <v>NA</v>
      </c>
      <c r="CP94" s="82" t="str">
        <f t="shared" ref="CP94:CP95" si="534">IFERROR(IF(CN94-CO94&lt;=0,"No Need",CN94-CO94),CN94)</f>
        <v>NA</v>
      </c>
      <c r="CQ94" s="82" t="str">
        <f t="shared" ref="CQ94:CQ95" si="535">IF(P94=0,"NA",FV(0.0228,90-Y94,,-Z94*12*(90-Y94)))</f>
        <v>NA</v>
      </c>
      <c r="CR94" s="82" t="str">
        <f t="shared" ref="CR94:CR95" si="536">IF(AND(AJ94=0,AK94=0,AL94=0,AM94=0),"NA",AJ94+(AK94*12*(90-P94))+AL94+(AM94*12*(90-P94)))</f>
        <v>NA</v>
      </c>
      <c r="CS94" s="82" t="str">
        <f t="shared" ref="CS94:CS95" si="537">IFERROR(IF(CQ94-CR94&lt;=0,"No Need",CQ94-CR94),CQ94)</f>
        <v>NA</v>
      </c>
      <c r="CT94" s="82" t="str">
        <f t="shared" ref="CT94:CT95" si="538">IF(R94=0,"NA",FV(0.0228,19-AA94,,-AB94))</f>
        <v>NA</v>
      </c>
      <c r="CU94" s="83" t="str">
        <f t="shared" ref="CU94:CU95" si="539">IF((AN94+AO94)=0,"NA",(AN94+AO94))</f>
        <v>NA</v>
      </c>
      <c r="CV94" s="84" t="str">
        <f t="shared" ref="CV94:CV95" si="540">IFERROR(IF(CT94-CU94&lt;=0,"No Need",CT94-CU94),CT94)</f>
        <v>NA</v>
      </c>
      <c r="CW94" s="57" t="s">
        <v>123</v>
      </c>
      <c r="CX94" s="100" t="s">
        <v>331</v>
      </c>
      <c r="CY94" s="101">
        <v>238158</v>
      </c>
      <c r="CZ94" s="86"/>
      <c r="DA94" s="101">
        <v>12.85</v>
      </c>
      <c r="DB94" s="87">
        <v>20</v>
      </c>
      <c r="DC94" s="87">
        <v>20</v>
      </c>
      <c r="DD94" s="57" t="s">
        <v>908</v>
      </c>
      <c r="DE94" s="57" t="s">
        <v>884</v>
      </c>
      <c r="DF94" s="101">
        <v>238158</v>
      </c>
      <c r="DG94" s="86"/>
      <c r="DH94" s="101">
        <v>10.7</v>
      </c>
      <c r="DI94" s="87">
        <v>20</v>
      </c>
      <c r="DJ94" s="88">
        <v>20</v>
      </c>
      <c r="DK94" s="86">
        <f t="shared" si="309"/>
        <v>23.549999999999997</v>
      </c>
      <c r="DL94" s="89" t="str">
        <f t="shared" si="392"/>
        <v>Death</v>
      </c>
      <c r="DM94" s="90">
        <v>238158</v>
      </c>
      <c r="DN94" s="90">
        <f>DM94/CA94*100</f>
        <v>311.13204470658815</v>
      </c>
      <c r="DO94" s="89" t="str">
        <f t="shared" si="393"/>
        <v>Cancer</v>
      </c>
      <c r="DP94" s="90">
        <v>238158</v>
      </c>
      <c r="DQ94" s="90">
        <f>DP94/CM94*100</f>
        <v>99.999996051095991</v>
      </c>
      <c r="DR94" s="89" t="str">
        <f t="shared" si="394"/>
        <v>Early CI</v>
      </c>
      <c r="DS94" s="90">
        <v>0</v>
      </c>
      <c r="DT94" s="90">
        <v>0</v>
      </c>
      <c r="DU94" s="100" t="s">
        <v>132</v>
      </c>
      <c r="DV94" s="57" t="s">
        <v>332</v>
      </c>
      <c r="DW94" s="101">
        <v>76545.649999999994</v>
      </c>
      <c r="DX94" s="86"/>
      <c r="DY94" s="101">
        <v>4.3</v>
      </c>
      <c r="DZ94" s="87">
        <v>5</v>
      </c>
      <c r="EA94" s="87">
        <v>5</v>
      </c>
      <c r="EB94" s="96" t="s">
        <v>25</v>
      </c>
      <c r="EC94" s="95">
        <v>76545.649999999994</v>
      </c>
      <c r="ED94" s="95">
        <f>EC94/CA94*100</f>
        <v>100.00001930606931</v>
      </c>
      <c r="EE94" s="96" t="s">
        <v>29</v>
      </c>
      <c r="EF94" s="96">
        <v>0</v>
      </c>
      <c r="EG94" s="96">
        <v>0</v>
      </c>
      <c r="EH94" s="96" t="s">
        <v>28</v>
      </c>
      <c r="EI94" s="96">
        <v>0</v>
      </c>
      <c r="EJ94" s="96">
        <v>0</v>
      </c>
      <c r="EK94" s="57" t="s">
        <v>115</v>
      </c>
      <c r="EL94" s="47" t="s">
        <v>333</v>
      </c>
      <c r="EM94" s="101">
        <v>76545.649999999994</v>
      </c>
      <c r="EN94" s="86"/>
      <c r="EO94" s="101">
        <v>8.5</v>
      </c>
      <c r="EP94" s="87">
        <v>35</v>
      </c>
      <c r="EQ94" s="88">
        <v>35</v>
      </c>
      <c r="ER94" s="96" t="s">
        <v>25</v>
      </c>
      <c r="ES94" s="95">
        <v>76545.649999999994</v>
      </c>
      <c r="ET94" s="95">
        <f>ES94/CA94*100</f>
        <v>100.00001930606931</v>
      </c>
      <c r="EU94" s="96" t="s">
        <v>29</v>
      </c>
      <c r="EV94" s="96">
        <v>0</v>
      </c>
      <c r="EW94" s="96">
        <v>0</v>
      </c>
      <c r="EX94" s="96" t="s">
        <v>28</v>
      </c>
      <c r="EY94" s="96">
        <v>0</v>
      </c>
      <c r="EZ94" s="104">
        <v>0</v>
      </c>
    </row>
    <row r="95" spans="1:157" ht="24">
      <c r="A95" s="179" t="s">
        <v>142</v>
      </c>
      <c r="C95" s="69">
        <v>95</v>
      </c>
      <c r="D95" s="69" t="s">
        <v>105</v>
      </c>
      <c r="E95" s="70">
        <v>27199</v>
      </c>
      <c r="F95" s="71">
        <v>1</v>
      </c>
      <c r="G95" s="71"/>
      <c r="H95" s="71"/>
      <c r="I95" s="72"/>
      <c r="J95" s="69" t="s">
        <v>106</v>
      </c>
      <c r="K95" s="69"/>
      <c r="L95" s="69"/>
      <c r="M95" s="69">
        <v>1</v>
      </c>
      <c r="N95" s="69"/>
      <c r="O95" s="69"/>
      <c r="P95" s="69">
        <v>2</v>
      </c>
      <c r="Q95" s="69"/>
      <c r="R95" s="69"/>
      <c r="S95" s="73" t="str">
        <f t="shared" si="509"/>
        <v>x</v>
      </c>
      <c r="T95" s="73" t="str">
        <f t="shared" si="510"/>
        <v>x</v>
      </c>
      <c r="U95" s="73" t="str">
        <f t="shared" ref="U95" si="541">IF(OR(K95=0,I95=0),"x","Value?")</f>
        <v>x</v>
      </c>
      <c r="V95" s="74" t="str">
        <f t="shared" ref="V95" si="542">IF(AND(G95=0,H95=0,I95=0),"x","Value?")</f>
        <v>x</v>
      </c>
      <c r="W95" s="75" t="str">
        <f t="shared" si="511"/>
        <v>x</v>
      </c>
      <c r="X95" s="75" t="str">
        <f t="shared" si="512"/>
        <v>x</v>
      </c>
      <c r="Y95" s="75">
        <v>55</v>
      </c>
      <c r="Z95" s="75">
        <v>1100</v>
      </c>
      <c r="AA95" s="75" t="str">
        <f t="shared" si="515"/>
        <v>x</v>
      </c>
      <c r="AB95" s="75" t="str">
        <f t="shared" si="516"/>
        <v>x</v>
      </c>
      <c r="AC95" s="76"/>
      <c r="AD95" s="69"/>
      <c r="AE95" s="69"/>
      <c r="AF95" s="69"/>
      <c r="AG95" s="69"/>
      <c r="AH95" s="69"/>
      <c r="AI95" s="69"/>
      <c r="AJ95" s="69"/>
      <c r="AK95" s="69"/>
      <c r="AL95" s="69">
        <v>45000</v>
      </c>
      <c r="AM95" s="69"/>
      <c r="AN95" s="69"/>
      <c r="AO95" s="69"/>
      <c r="AP95" s="69" t="s">
        <v>107</v>
      </c>
      <c r="AQ95" s="163"/>
      <c r="AR95" s="81" t="s">
        <v>122</v>
      </c>
      <c r="AS95" s="75">
        <v>3900</v>
      </c>
      <c r="AT95" s="75">
        <v>2700</v>
      </c>
      <c r="AU95" s="75">
        <v>1000000</v>
      </c>
      <c r="AV95" s="75">
        <v>0</v>
      </c>
      <c r="AW95" s="69" t="s">
        <v>109</v>
      </c>
      <c r="AX95" s="69">
        <v>260</v>
      </c>
      <c r="AY95" s="69">
        <v>11</v>
      </c>
      <c r="AZ95" s="69">
        <v>11</v>
      </c>
      <c r="BA95" s="77">
        <f t="shared" ca="1" si="474"/>
        <v>44</v>
      </c>
      <c r="BB95" s="77">
        <f t="shared" si="475"/>
        <v>1000000</v>
      </c>
      <c r="BC95" s="77">
        <f t="shared" si="476"/>
        <v>1200</v>
      </c>
      <c r="BD95" s="78">
        <f t="shared" si="477"/>
        <v>300</v>
      </c>
      <c r="BE95" s="79" t="s">
        <v>107</v>
      </c>
      <c r="BF95" s="80" t="s">
        <v>107</v>
      </c>
      <c r="BG95" s="79" t="s">
        <v>107</v>
      </c>
      <c r="BH95" s="79" t="s">
        <v>107</v>
      </c>
      <c r="BI95" s="79"/>
      <c r="BJ95" s="79"/>
      <c r="BK95" s="79" t="s">
        <v>107</v>
      </c>
      <c r="BL95" s="79" t="s">
        <v>107</v>
      </c>
      <c r="BM95" s="79" t="s">
        <v>107</v>
      </c>
      <c r="BN95" s="79" t="s">
        <v>107</v>
      </c>
      <c r="BO95" s="81"/>
      <c r="BP95" s="81"/>
      <c r="BQ95" s="81" t="s">
        <v>107</v>
      </c>
      <c r="BR95" s="81" t="s">
        <v>107</v>
      </c>
      <c r="BS95" s="81" t="str">
        <f t="shared" si="478"/>
        <v/>
      </c>
      <c r="BT95" s="81" t="str">
        <f t="shared" si="478"/>
        <v/>
      </c>
      <c r="BU95" s="81"/>
      <c r="BV95" s="81"/>
      <c r="BW95" s="81"/>
      <c r="BX95" s="81"/>
      <c r="BY95" s="82" t="str">
        <f t="shared" ref="BY95" si="543">IF(K95=0,"NA",FV(0.0228,V95,-SUM(S95:U95)*12)+10000)</f>
        <v>NA</v>
      </c>
      <c r="BZ95" s="82" t="str">
        <f t="shared" si="518"/>
        <v>NA</v>
      </c>
      <c r="CA95" s="82" t="str">
        <f t="shared" si="519"/>
        <v>NA</v>
      </c>
      <c r="CB95" s="82" t="str">
        <f t="shared" si="520"/>
        <v>NA</v>
      </c>
      <c r="CC95" s="82" t="str">
        <f t="shared" si="521"/>
        <v>NA</v>
      </c>
      <c r="CD95" s="82" t="str">
        <f t="shared" si="522"/>
        <v>NA</v>
      </c>
      <c r="CE95" s="82">
        <f t="shared" si="523"/>
        <v>269557.55699659279</v>
      </c>
      <c r="CF95" s="82" t="str">
        <f t="shared" si="524"/>
        <v>NA</v>
      </c>
      <c r="CG95" s="82">
        <f t="shared" si="525"/>
        <v>269557.55699659279</v>
      </c>
      <c r="CH95" s="82" t="str">
        <f t="shared" si="526"/>
        <v>NA</v>
      </c>
      <c r="CI95" s="82" t="str">
        <f t="shared" si="527"/>
        <v>NA</v>
      </c>
      <c r="CJ95" s="82" t="str">
        <f t="shared" si="528"/>
        <v>NA</v>
      </c>
      <c r="CK95" s="82" t="str">
        <f t="shared" si="529"/>
        <v>NA</v>
      </c>
      <c r="CL95" s="82" t="str">
        <f t="shared" si="530"/>
        <v>NA</v>
      </c>
      <c r="CM95" s="82" t="str">
        <f t="shared" si="531"/>
        <v>NA</v>
      </c>
      <c r="CN95" s="82" t="str">
        <f t="shared" si="532"/>
        <v>NA</v>
      </c>
      <c r="CO95" s="82" t="str">
        <f t="shared" si="533"/>
        <v>NA</v>
      </c>
      <c r="CP95" s="82" t="str">
        <f t="shared" si="534"/>
        <v>NA</v>
      </c>
      <c r="CQ95" s="82">
        <f t="shared" si="535"/>
        <v>1016991.1015477382</v>
      </c>
      <c r="CR95" s="82">
        <f t="shared" si="536"/>
        <v>45000</v>
      </c>
      <c r="CS95" s="82">
        <f t="shared" si="537"/>
        <v>971991.10154773819</v>
      </c>
      <c r="CT95" s="82" t="str">
        <f t="shared" si="538"/>
        <v>NA</v>
      </c>
      <c r="CU95" s="83" t="str">
        <f t="shared" si="539"/>
        <v>NA</v>
      </c>
      <c r="CV95" s="84" t="str">
        <f t="shared" si="540"/>
        <v>NA</v>
      </c>
      <c r="CW95" s="57" t="s">
        <v>1356</v>
      </c>
      <c r="CX95" s="43" t="s">
        <v>286</v>
      </c>
      <c r="CY95" s="101">
        <v>16192.15</v>
      </c>
      <c r="CZ95" s="101">
        <v>20635</v>
      </c>
      <c r="DA95" s="101">
        <v>160.94999999999999</v>
      </c>
      <c r="DB95" s="87">
        <v>10</v>
      </c>
      <c r="DC95" s="87">
        <v>10</v>
      </c>
      <c r="DD95" s="57" t="s">
        <v>909</v>
      </c>
      <c r="DE95" s="57" t="s">
        <v>560</v>
      </c>
      <c r="DF95" s="101">
        <v>188690.3</v>
      </c>
      <c r="DG95" s="101"/>
      <c r="DH95" s="101">
        <v>99.05</v>
      </c>
      <c r="DI95" s="87">
        <v>10</v>
      </c>
      <c r="DJ95" s="88">
        <v>10</v>
      </c>
      <c r="DK95" s="86">
        <f t="shared" si="309"/>
        <v>260</v>
      </c>
      <c r="DL95" s="89" t="str">
        <f t="shared" si="392"/>
        <v>Late CI</v>
      </c>
      <c r="DM95" s="90">
        <v>188690.3</v>
      </c>
      <c r="DN95" s="90">
        <f>DM95/CG95*100</f>
        <v>70.000003747765476</v>
      </c>
      <c r="DO95" s="89" t="str">
        <f t="shared" si="393"/>
        <v>Retirement</v>
      </c>
      <c r="DP95" s="90">
        <v>20635</v>
      </c>
      <c r="DQ95" s="90">
        <f>DP95/CS95*100</f>
        <v>2.1229618220930324</v>
      </c>
      <c r="DR95" s="89" t="str">
        <f t="shared" si="394"/>
        <v/>
      </c>
      <c r="DS95" s="90"/>
      <c r="DT95" s="90"/>
      <c r="DU95" s="43"/>
      <c r="DV95" s="47"/>
      <c r="DW95" s="101"/>
      <c r="DX95" s="101"/>
      <c r="DY95" s="101"/>
      <c r="DZ95" s="87"/>
      <c r="EA95" s="87"/>
      <c r="EB95" s="96"/>
      <c r="EC95" s="95"/>
      <c r="ED95" s="95"/>
      <c r="EE95" s="96"/>
      <c r="EF95" s="96"/>
      <c r="EG95" s="95"/>
      <c r="EH95" s="96" t="s">
        <v>130</v>
      </c>
      <c r="EI95" s="96"/>
      <c r="EJ95" s="96"/>
      <c r="EK95" s="111"/>
      <c r="EL95" s="83"/>
      <c r="EM95" s="102"/>
      <c r="EN95" s="102"/>
      <c r="EO95" s="102"/>
      <c r="EP95" s="83" t="s">
        <v>130</v>
      </c>
      <c r="EQ95" s="103" t="s">
        <v>130</v>
      </c>
      <c r="ER95" s="96"/>
      <c r="ES95" s="96"/>
      <c r="ET95" s="96"/>
      <c r="EU95" s="96"/>
      <c r="EV95" s="96"/>
      <c r="EW95" s="96"/>
      <c r="EX95" s="96" t="s">
        <v>130</v>
      </c>
      <c r="EY95" s="96"/>
      <c r="EZ95" s="104"/>
    </row>
    <row r="96" spans="1:157" s="149" customFormat="1" ht="36">
      <c r="A96" s="99" t="s">
        <v>581</v>
      </c>
      <c r="B96" s="148"/>
      <c r="C96" s="69">
        <v>96</v>
      </c>
      <c r="D96" s="69" t="s">
        <v>105</v>
      </c>
      <c r="E96" s="70">
        <v>30103</v>
      </c>
      <c r="F96" s="71"/>
      <c r="G96" s="71">
        <v>1</v>
      </c>
      <c r="H96" s="71"/>
      <c r="I96" s="72"/>
      <c r="J96" s="69" t="s">
        <v>107</v>
      </c>
      <c r="K96" s="69"/>
      <c r="L96" s="69"/>
      <c r="M96" s="69"/>
      <c r="N96" s="69"/>
      <c r="O96" s="69">
        <v>3</v>
      </c>
      <c r="P96" s="69">
        <v>2</v>
      </c>
      <c r="Q96" s="69">
        <v>1</v>
      </c>
      <c r="R96" s="69"/>
      <c r="S96" s="120">
        <v>500</v>
      </c>
      <c r="T96" s="120" t="str">
        <f>IF(OR(K96=0,H96=0),"x","Value?")</f>
        <v>x</v>
      </c>
      <c r="U96" s="120" t="str">
        <f>IF(OR(K96=0,I96=0),"x","Value?")</f>
        <v>x</v>
      </c>
      <c r="V96" s="77">
        <v>10</v>
      </c>
      <c r="W96" s="77">
        <v>500000</v>
      </c>
      <c r="X96" s="77">
        <v>15</v>
      </c>
      <c r="Y96" s="77">
        <v>60</v>
      </c>
      <c r="Z96" s="77">
        <v>1000</v>
      </c>
      <c r="AA96" s="77" t="str">
        <f>IF(R96=0,"x","Value?")</f>
        <v>x</v>
      </c>
      <c r="AB96" s="210" t="str">
        <f>IF(R96=0,"x","Value?")</f>
        <v>x</v>
      </c>
      <c r="AC96" s="76"/>
      <c r="AD96" s="69"/>
      <c r="AE96" s="69"/>
      <c r="AF96" s="69"/>
      <c r="AG96" s="69"/>
      <c r="AH96" s="69"/>
      <c r="AI96" s="69"/>
      <c r="AJ96" s="69"/>
      <c r="AK96" s="69"/>
      <c r="AL96" s="69"/>
      <c r="AM96" s="69"/>
      <c r="AN96" s="69"/>
      <c r="AO96" s="69"/>
      <c r="AP96" s="69" t="s">
        <v>107</v>
      </c>
      <c r="AQ96" s="69"/>
      <c r="AR96" s="81" t="s">
        <v>108</v>
      </c>
      <c r="AS96" s="211">
        <v>10000</v>
      </c>
      <c r="AT96" s="77">
        <v>2000</v>
      </c>
      <c r="AU96" s="75">
        <v>1000000</v>
      </c>
      <c r="AV96" s="210">
        <v>0</v>
      </c>
      <c r="AW96" s="69"/>
      <c r="AX96" s="69">
        <v>4000</v>
      </c>
      <c r="AY96" s="69">
        <v>26</v>
      </c>
      <c r="AZ96" s="69">
        <v>26</v>
      </c>
      <c r="BA96" s="211">
        <f t="shared" ca="1" si="474"/>
        <v>36</v>
      </c>
      <c r="BB96" s="77">
        <f t="shared" si="475"/>
        <v>1000000</v>
      </c>
      <c r="BC96" s="77">
        <f t="shared" si="476"/>
        <v>8000</v>
      </c>
      <c r="BD96" s="78">
        <f t="shared" si="477"/>
        <v>4000</v>
      </c>
      <c r="BE96" s="79" t="s">
        <v>107</v>
      </c>
      <c r="BF96" s="80" t="s">
        <v>107</v>
      </c>
      <c r="BG96" s="79" t="s">
        <v>107</v>
      </c>
      <c r="BH96" s="79" t="s">
        <v>107</v>
      </c>
      <c r="BI96" s="79"/>
      <c r="BJ96" s="79" t="s">
        <v>107</v>
      </c>
      <c r="BK96" s="79" t="s">
        <v>107</v>
      </c>
      <c r="BL96" s="79" t="s">
        <v>107</v>
      </c>
      <c r="BM96" s="79" t="s">
        <v>107</v>
      </c>
      <c r="BN96" s="79" t="s">
        <v>107</v>
      </c>
      <c r="BO96" s="81"/>
      <c r="BP96" s="81"/>
      <c r="BQ96" s="81"/>
      <c r="BR96" s="81"/>
      <c r="BS96" s="81" t="str">
        <f t="shared" si="478"/>
        <v/>
      </c>
      <c r="BT96" s="81"/>
      <c r="BU96" s="81"/>
      <c r="BV96" s="81"/>
      <c r="BW96" s="81"/>
      <c r="BX96" s="81"/>
      <c r="BY96" s="130" t="str">
        <f>IF(K96=0,"NA",FV(0.0228,V96,-SUM(S96:U96)*12)+10000)</f>
        <v>NA</v>
      </c>
      <c r="BZ96" s="82" t="str">
        <f>IF(AC96=0,"NA",AC96)</f>
        <v>NA</v>
      </c>
      <c r="CA96" s="82" t="str">
        <f>IFERROR(IF(BY96-BZ96&lt;=0,"No Need",BY96-BZ96),BY96)</f>
        <v>NA</v>
      </c>
      <c r="CB96" s="82" t="str">
        <f>IF(L96=0,"NA",FV(0.0228,62-BA96,-AT96*12)+100000)</f>
        <v>NA</v>
      </c>
      <c r="CC96" s="82" t="str">
        <f>IF(AD96=0,"NA",AD96)</f>
        <v>NA</v>
      </c>
      <c r="CD96" s="82" t="str">
        <f>IFERROR(IF(CB96-CC96&lt;=0,"No Need",CB96-CC96),CB96)</f>
        <v>NA</v>
      </c>
      <c r="CE96" s="82" t="str">
        <f>IF(M96=0,"NA",FV(0.0228,5,-AT96*12)+100000)</f>
        <v>NA</v>
      </c>
      <c r="CF96" s="82" t="str">
        <f>IF(AE96=0,"NA",AE96)</f>
        <v>NA</v>
      </c>
      <c r="CG96" s="82" t="str">
        <f>IFERROR(IF(CE96-CF96&lt;=0,"No Need",CE96-CF96),CE96)</f>
        <v>NA</v>
      </c>
      <c r="CH96" s="82" t="str">
        <f>IF(N96=0,"NA",FV(0.0228,5,-AT96*12)+100000)</f>
        <v>NA</v>
      </c>
      <c r="CI96" s="82" t="str">
        <f>IF(AF96=0,"NA",AF96)</f>
        <v>NA</v>
      </c>
      <c r="CJ96" s="82" t="str">
        <f>IFERROR(IF(CH96-CI96&lt;=0,"No Need",CH96-CI96),CH96)</f>
        <v>NA</v>
      </c>
      <c r="CK96" s="82">
        <f>IF(O96=0,"NA",FV(0.0228,5,-AT96*12)+100000)</f>
        <v>225598.19036784652</v>
      </c>
      <c r="CL96" s="82" t="str">
        <f>IF(AG96=0,"NA",AG96)</f>
        <v>NA</v>
      </c>
      <c r="CM96" s="82">
        <f>IFERROR(IF(CK96-CL96&lt;=0,"No Need",CK96-CL96),CK96)</f>
        <v>225598.19036784652</v>
      </c>
      <c r="CN96" s="82">
        <f>IF(Q96=0,"NA",FV(0.0228,X96,,-W96))</f>
        <v>701182.05785280175</v>
      </c>
      <c r="CO96" s="82" t="str">
        <f>IF((AH96+AI96)=0,"NA",(AH96+AI96))</f>
        <v>NA</v>
      </c>
      <c r="CP96" s="82">
        <f>IFERROR(IF(CN96-CO96&lt;=0,"No Need",CN96-CO96),CN96)</f>
        <v>701182.05785280175</v>
      </c>
      <c r="CQ96" s="82">
        <f>IF(P96=0,"NA",FV(0.0228,90-Y96,,-Z96*12*(90-Y96)))</f>
        <v>707985.04068675311</v>
      </c>
      <c r="CR96" s="82" t="str">
        <f>IF(AND(AJ96=0,AK96=0,AL96=0,AM96=0),"NA",AJ96+(AK96*12*(90-P96))+AL96+(AM96*12*(90-P96)))</f>
        <v>NA</v>
      </c>
      <c r="CS96" s="82">
        <f>IFERROR(IF(CQ96-CR96&lt;=0,"No Need",CQ96-CR96),CQ96)</f>
        <v>707985.04068675311</v>
      </c>
      <c r="CT96" s="82" t="str">
        <f>IF(R96=0,"NA",FV(0.0228,19-AA96,,-AB96))</f>
        <v>NA</v>
      </c>
      <c r="CU96" s="82" t="str">
        <f>IF((AN96+AO96)=0,"NA",(AN96+AO96))</f>
        <v>NA</v>
      </c>
      <c r="CV96" s="84" t="str">
        <f>IFERROR(IF(CT96-CU96&lt;=0,"No Need",CT96-CU96),CT96)</f>
        <v>NA</v>
      </c>
      <c r="CW96" s="57" t="s">
        <v>110</v>
      </c>
      <c r="CX96" s="100" t="s">
        <v>286</v>
      </c>
      <c r="CY96" s="86">
        <v>488975.15</v>
      </c>
      <c r="CZ96" s="86">
        <v>701182</v>
      </c>
      <c r="DA96" s="86">
        <v>3227.25</v>
      </c>
      <c r="DB96" s="87">
        <v>15</v>
      </c>
      <c r="DC96" s="87">
        <v>15</v>
      </c>
      <c r="DD96" s="57" t="s">
        <v>144</v>
      </c>
      <c r="DE96" s="57" t="s">
        <v>560</v>
      </c>
      <c r="DF96" s="86">
        <v>225598.2</v>
      </c>
      <c r="DG96" s="86"/>
      <c r="DH96" s="86">
        <v>164.25</v>
      </c>
      <c r="DI96" s="87">
        <v>15</v>
      </c>
      <c r="DJ96" s="88">
        <v>15</v>
      </c>
      <c r="DK96" s="86">
        <f t="shared" si="309"/>
        <v>3391.5</v>
      </c>
      <c r="DL96" s="89" t="str">
        <f t="shared" si="392"/>
        <v>General Savings</v>
      </c>
      <c r="DM96" s="90">
        <v>701182</v>
      </c>
      <c r="DN96" s="90">
        <f>DM96/CP96*100</f>
        <v>99.999991749246703</v>
      </c>
      <c r="DO96" s="89" t="str">
        <f t="shared" si="393"/>
        <v>Retirement</v>
      </c>
      <c r="DP96" s="90">
        <v>0</v>
      </c>
      <c r="DQ96" s="90">
        <v>0</v>
      </c>
      <c r="DR96" s="89" t="str">
        <f t="shared" si="394"/>
        <v>Cancer</v>
      </c>
      <c r="DS96" s="90">
        <v>225598.2</v>
      </c>
      <c r="DT96" s="90">
        <f>DS96/CM96*100</f>
        <v>100.00000426960582</v>
      </c>
      <c r="DU96" s="100" t="s">
        <v>135</v>
      </c>
      <c r="DV96" s="57" t="s">
        <v>286</v>
      </c>
      <c r="DW96" s="86">
        <v>488975.15</v>
      </c>
      <c r="DX96" s="86">
        <v>701182</v>
      </c>
      <c r="DY96" s="86">
        <v>3227.25</v>
      </c>
      <c r="DZ96" s="87">
        <v>15</v>
      </c>
      <c r="EA96" s="87">
        <v>15</v>
      </c>
      <c r="EB96" s="96" t="s">
        <v>31</v>
      </c>
      <c r="EC96" s="95">
        <v>701182</v>
      </c>
      <c r="ED96" s="95">
        <f>EC96/CP96*100</f>
        <v>99.999991749246703</v>
      </c>
      <c r="EE96" s="96" t="s">
        <v>30</v>
      </c>
      <c r="EF96" s="96">
        <v>0</v>
      </c>
      <c r="EG96" s="96">
        <v>0</v>
      </c>
      <c r="EH96" s="96" t="s">
        <v>29</v>
      </c>
      <c r="EI96" s="96">
        <v>0</v>
      </c>
      <c r="EJ96" s="96">
        <v>0</v>
      </c>
      <c r="EK96" s="57" t="s">
        <v>146</v>
      </c>
      <c r="EL96" s="57" t="s">
        <v>291</v>
      </c>
      <c r="EM96" s="86">
        <v>362281.15</v>
      </c>
      <c r="EN96" s="86">
        <v>701182</v>
      </c>
      <c r="EO96" s="86">
        <v>3333</v>
      </c>
      <c r="EP96" s="87">
        <v>15</v>
      </c>
      <c r="EQ96" s="88">
        <v>15</v>
      </c>
      <c r="ER96" s="96" t="s">
        <v>31</v>
      </c>
      <c r="ES96" s="96">
        <v>701182</v>
      </c>
      <c r="ET96" s="95">
        <f>ES96/CP96*100</f>
        <v>99.999991749246703</v>
      </c>
      <c r="EU96" s="96" t="s">
        <v>30</v>
      </c>
      <c r="EV96" s="96">
        <v>0</v>
      </c>
      <c r="EW96" s="96">
        <v>0</v>
      </c>
      <c r="EX96" s="96" t="s">
        <v>29</v>
      </c>
      <c r="EY96" s="96">
        <v>0</v>
      </c>
      <c r="EZ96" s="104">
        <v>0</v>
      </c>
    </row>
    <row r="97" spans="1:156" s="149" customFormat="1" ht="24">
      <c r="A97" s="68" t="s">
        <v>917</v>
      </c>
      <c r="B97" s="148"/>
      <c r="C97" s="69">
        <v>97</v>
      </c>
      <c r="D97" s="69" t="s">
        <v>117</v>
      </c>
      <c r="E97" s="70">
        <v>35947</v>
      </c>
      <c r="F97" s="71">
        <v>1</v>
      </c>
      <c r="G97" s="71"/>
      <c r="H97" s="71"/>
      <c r="I97" s="72"/>
      <c r="J97" s="69" t="s">
        <v>106</v>
      </c>
      <c r="K97" s="69"/>
      <c r="L97" s="69"/>
      <c r="M97" s="69">
        <v>1</v>
      </c>
      <c r="N97" s="69">
        <v>2</v>
      </c>
      <c r="O97" s="69">
        <v>3</v>
      </c>
      <c r="P97" s="69"/>
      <c r="Q97" s="69"/>
      <c r="R97" s="69"/>
      <c r="S97" s="120" t="str">
        <f>IF(OR(K97=0,G97=0),"x","Value?")</f>
        <v>x</v>
      </c>
      <c r="T97" s="120" t="str">
        <f>IF(OR(K97=0,H97=0),"x","Value?")</f>
        <v>x</v>
      </c>
      <c r="U97" s="120" t="str">
        <f>IF(OR(K97=0,I97=0),"x","Value?")</f>
        <v>x</v>
      </c>
      <c r="V97" s="77" t="str">
        <f>IF(AND(G97=0,H97=0,I97=0),"x","Value?")</f>
        <v>x</v>
      </c>
      <c r="W97" s="77" t="str">
        <f>IF(Q97=0,"x","Value?")</f>
        <v>x</v>
      </c>
      <c r="X97" s="77" t="str">
        <f>IF(Q97=0,"x","Value?")</f>
        <v>x</v>
      </c>
      <c r="Y97" s="77" t="str">
        <f>IF(P97=0,"x","Value?")</f>
        <v>x</v>
      </c>
      <c r="Z97" s="77" t="str">
        <f>IF(P97=0,"x","Value?")</f>
        <v>x</v>
      </c>
      <c r="AA97" s="77" t="str">
        <f>IF(R97=0,"x","Value?")</f>
        <v>x</v>
      </c>
      <c r="AB97" s="77" t="str">
        <f>IF(R97=0,"x","Value?")</f>
        <v>x</v>
      </c>
      <c r="AC97" s="76"/>
      <c r="AD97" s="69"/>
      <c r="AE97" s="69"/>
      <c r="AF97" s="69"/>
      <c r="AG97" s="69"/>
      <c r="AH97" s="69"/>
      <c r="AI97" s="69"/>
      <c r="AJ97" s="69"/>
      <c r="AK97" s="69"/>
      <c r="AL97" s="69"/>
      <c r="AM97" s="69"/>
      <c r="AN97" s="69"/>
      <c r="AO97" s="69"/>
      <c r="AP97" s="69" t="s">
        <v>107</v>
      </c>
      <c r="AQ97" s="69"/>
      <c r="AR97" s="81" t="s">
        <v>918</v>
      </c>
      <c r="AS97" s="211">
        <v>4000</v>
      </c>
      <c r="AT97" s="77">
        <v>1500</v>
      </c>
      <c r="AU97" s="75">
        <v>1000000</v>
      </c>
      <c r="AV97" s="210">
        <v>0</v>
      </c>
      <c r="AW97" s="69"/>
      <c r="AX97" s="69">
        <v>500</v>
      </c>
      <c r="AY97" s="69">
        <v>42</v>
      </c>
      <c r="AZ97" s="69"/>
      <c r="BA97" s="211">
        <f t="shared" ca="1" si="474"/>
        <v>20</v>
      </c>
      <c r="BB97" s="77">
        <f t="shared" si="475"/>
        <v>1000000</v>
      </c>
      <c r="BC97" s="77">
        <f t="shared" si="476"/>
        <v>2500</v>
      </c>
      <c r="BD97" s="78">
        <f t="shared" si="477"/>
        <v>625</v>
      </c>
      <c r="BE97" s="79" t="s">
        <v>107</v>
      </c>
      <c r="BF97" s="80" t="s">
        <v>107</v>
      </c>
      <c r="BG97" s="79" t="s">
        <v>107</v>
      </c>
      <c r="BH97" s="79" t="s">
        <v>107</v>
      </c>
      <c r="BI97" s="79"/>
      <c r="BJ97" s="79"/>
      <c r="BK97" s="79" t="s">
        <v>109</v>
      </c>
      <c r="BL97" s="79"/>
      <c r="BM97" s="79"/>
      <c r="BN97" s="79"/>
      <c r="BO97" s="81"/>
      <c r="BP97" s="81"/>
      <c r="BQ97" s="81"/>
      <c r="BR97" s="81"/>
      <c r="BS97" s="81" t="str">
        <f t="shared" si="478"/>
        <v/>
      </c>
      <c r="BT97" s="81" t="str">
        <f t="shared" si="478"/>
        <v/>
      </c>
      <c r="BU97" s="81"/>
      <c r="BV97" s="81" t="str">
        <f t="shared" ref="BV97:BX102" si="544">IF(BL97="Y","Select?","")</f>
        <v/>
      </c>
      <c r="BW97" s="81" t="str">
        <f t="shared" si="544"/>
        <v/>
      </c>
      <c r="BX97" s="81" t="str">
        <f t="shared" si="544"/>
        <v/>
      </c>
      <c r="BY97" s="130" t="str">
        <f>IF(K97=0,"NA",FV(0.0228,V97,-SUM(S97:U97)*12)+10000)</f>
        <v>NA</v>
      </c>
      <c r="BZ97" s="82" t="str">
        <f>IF(AC97=0,"NA",AC97)</f>
        <v>NA</v>
      </c>
      <c r="CA97" s="82" t="str">
        <f>IFERROR(IF(BY97-BZ97&lt;=0,"No Need",BY97-BZ97),BY97)</f>
        <v>NA</v>
      </c>
      <c r="CB97" s="82" t="str">
        <f>IF(L97=0,"NA",FV(0.0228,62-BA97,-AT97*12)+100000)</f>
        <v>NA</v>
      </c>
      <c r="CC97" s="82" t="str">
        <f>IF(AD97=0,"NA",AD97)</f>
        <v>NA</v>
      </c>
      <c r="CD97" s="82" t="str">
        <f>IFERROR(IF(CB97-CC97&lt;=0,"No Need",CB97-CC97),CB97)</f>
        <v>NA</v>
      </c>
      <c r="CE97" s="82">
        <f>IF(M97=0,"NA",FV(0.0228,5,-AT97*12)+100000)</f>
        <v>194198.64277588489</v>
      </c>
      <c r="CF97" s="82" t="str">
        <f>IF(AE97=0,"NA",AE97)</f>
        <v>NA</v>
      </c>
      <c r="CG97" s="82">
        <f>IFERROR(IF(CE97-CF97&lt;=0,"No Need",CE97-CF97),CE97)</f>
        <v>194198.64277588489</v>
      </c>
      <c r="CH97" s="82">
        <f>IF(N97=0,"NA",FV(0.0228,5,-AT97*12)+100000)</f>
        <v>194198.64277588489</v>
      </c>
      <c r="CI97" s="82" t="str">
        <f>IF(AF97=0,"NA",AF97)</f>
        <v>NA</v>
      </c>
      <c r="CJ97" s="82">
        <f>IFERROR(IF(CH97-CI97&lt;=0,"No Need",CH97-CI97),CH97)</f>
        <v>194198.64277588489</v>
      </c>
      <c r="CK97" s="82">
        <f>IF(O97=0,"NA",FV(0.0228,5,-AT97*12)+100000)</f>
        <v>194198.64277588489</v>
      </c>
      <c r="CL97" s="82" t="str">
        <f>IF(AG97=0,"NA",AG97)</f>
        <v>NA</v>
      </c>
      <c r="CM97" s="82">
        <f>IFERROR(IF(CK97-CL97&lt;=0,"No Need",CK97-CL97),CK97)</f>
        <v>194198.64277588489</v>
      </c>
      <c r="CN97" s="82" t="str">
        <f>IF(Q97=0,"NA",FV(0.0228,X97,,-W97))</f>
        <v>NA</v>
      </c>
      <c r="CO97" s="82" t="str">
        <f>IF((AH97+AI97)=0,"NA",(AH97+AI97))</f>
        <v>NA</v>
      </c>
      <c r="CP97" s="82" t="str">
        <f>IFERROR(IF(CN97-CO97&lt;=0,"No Need",CN97-CO97),CN97)</f>
        <v>NA</v>
      </c>
      <c r="CQ97" s="82" t="str">
        <f>IF(P97=0,"NA",FV(0.0228,90-Y97,,-Z97*12*(90-Y97)))</f>
        <v>NA</v>
      </c>
      <c r="CR97" s="82" t="str">
        <f>IF(AND(AJ97=0,AK97=0,AL97=0,AM97=0),"NA",AJ97+(AK97*12*(90-P97))+AL97+(AM97*12*(90-P97)))</f>
        <v>NA</v>
      </c>
      <c r="CS97" s="82" t="str">
        <f>IFERROR(IF(CQ97-CR97&lt;=0,"No Need",CQ97-CR97),CQ97)</f>
        <v>NA</v>
      </c>
      <c r="CT97" s="82" t="str">
        <f>IF(R97=0,"NA",FV(0.0228,19-AA97,,-AB97))</f>
        <v>NA</v>
      </c>
      <c r="CU97" s="82" t="str">
        <f>IF((AN97+AO97)=0,"NA",(AN97+AO97))</f>
        <v>NA</v>
      </c>
      <c r="CV97" s="84" t="str">
        <f>IFERROR(IF(CT97-CU97&lt;=0,"No Need",CT97-CU97),CT97)</f>
        <v>NA</v>
      </c>
      <c r="CW97" s="57" t="s">
        <v>137</v>
      </c>
      <c r="CX97" s="100" t="s">
        <v>330</v>
      </c>
      <c r="CY97" s="86">
        <v>65485.35</v>
      </c>
      <c r="CZ97" s="86"/>
      <c r="DA97" s="86">
        <v>144.69999999999999</v>
      </c>
      <c r="DB97" s="87">
        <v>25</v>
      </c>
      <c r="DC97" s="87" t="s">
        <v>140</v>
      </c>
      <c r="DD97" s="57" t="s">
        <v>876</v>
      </c>
      <c r="DE97" s="57" t="s">
        <v>552</v>
      </c>
      <c r="DF97" s="86">
        <v>55485</v>
      </c>
      <c r="DG97" s="86"/>
      <c r="DH97" s="86">
        <v>45.5</v>
      </c>
      <c r="DI97" s="87">
        <v>25</v>
      </c>
      <c r="DJ97" s="88" t="s">
        <v>140</v>
      </c>
      <c r="DK97" s="86">
        <f t="shared" si="309"/>
        <v>190.2</v>
      </c>
      <c r="DL97" s="89" t="str">
        <f t="shared" si="392"/>
        <v>Late CI</v>
      </c>
      <c r="DM97" s="90">
        <f>CY97*3.5</f>
        <v>229198.72500000001</v>
      </c>
      <c r="DN97" s="90">
        <f>DM97/CG97*100</f>
        <v>118.02282535234141</v>
      </c>
      <c r="DO97" s="89" t="str">
        <f t="shared" si="393"/>
        <v>Early CI</v>
      </c>
      <c r="DP97" s="90">
        <f>DF97*3.5</f>
        <v>194197.5</v>
      </c>
      <c r="DQ97" s="90">
        <f>DP97/CJ97*100</f>
        <v>99.999411542805575</v>
      </c>
      <c r="DR97" s="89" t="str">
        <f t="shared" si="394"/>
        <v>Cancer</v>
      </c>
      <c r="DS97" s="90">
        <f>CY97*3.5</f>
        <v>229198.72500000001</v>
      </c>
      <c r="DT97" s="90">
        <f>DS97/CM97*100</f>
        <v>118.02282535234141</v>
      </c>
      <c r="DU97" s="100" t="s">
        <v>919</v>
      </c>
      <c r="DV97" s="57" t="s">
        <v>330</v>
      </c>
      <c r="DW97" s="86">
        <v>55485.35</v>
      </c>
      <c r="DX97" s="86"/>
      <c r="DY97" s="86">
        <v>122.6</v>
      </c>
      <c r="DZ97" s="87">
        <v>25</v>
      </c>
      <c r="EA97" s="87" t="s">
        <v>140</v>
      </c>
      <c r="EB97" s="96" t="s">
        <v>27</v>
      </c>
      <c r="EC97" s="95">
        <f>DW97*3.5</f>
        <v>194198.72500000001</v>
      </c>
      <c r="ED97" s="95">
        <f>EC97/CG97*100</f>
        <v>100.00004234021101</v>
      </c>
      <c r="EE97" s="96" t="s">
        <v>28</v>
      </c>
      <c r="EF97" s="96">
        <v>0</v>
      </c>
      <c r="EG97" s="96">
        <v>0</v>
      </c>
      <c r="EH97" s="96" t="s">
        <v>29</v>
      </c>
      <c r="EI97" s="95">
        <f>DW97*3.5</f>
        <v>194198.72500000001</v>
      </c>
      <c r="EJ97" s="95">
        <f>EI97/CM97*100</f>
        <v>100.00004234021101</v>
      </c>
      <c r="EK97" s="55"/>
      <c r="EL97" s="55"/>
      <c r="EM97" s="106"/>
      <c r="EN97" s="106"/>
      <c r="EO97" s="106"/>
      <c r="EP97" s="82" t="s">
        <v>130</v>
      </c>
      <c r="EQ97" s="84" t="s">
        <v>130</v>
      </c>
      <c r="ER97" s="96"/>
      <c r="ES97" s="96"/>
      <c r="ET97" s="96"/>
      <c r="EU97" s="96"/>
      <c r="EV97" s="96"/>
      <c r="EW97" s="96"/>
      <c r="EX97" s="96"/>
      <c r="EY97" s="96"/>
      <c r="EZ97" s="104"/>
    </row>
    <row r="98" spans="1:156" s="149" customFormat="1" ht="48">
      <c r="A98" s="99" t="s">
        <v>920</v>
      </c>
      <c r="B98" s="148"/>
      <c r="C98" s="69">
        <v>98</v>
      </c>
      <c r="D98" s="69" t="s">
        <v>105</v>
      </c>
      <c r="E98" s="70">
        <v>30536</v>
      </c>
      <c r="F98" s="71">
        <v>1</v>
      </c>
      <c r="G98" s="71"/>
      <c r="H98" s="71"/>
      <c r="I98" s="72"/>
      <c r="J98" s="69" t="s">
        <v>107</v>
      </c>
      <c r="K98" s="69"/>
      <c r="L98" s="69"/>
      <c r="M98" s="69">
        <v>3</v>
      </c>
      <c r="N98" s="69"/>
      <c r="O98" s="69">
        <v>1</v>
      </c>
      <c r="P98" s="69"/>
      <c r="Q98" s="69">
        <v>2</v>
      </c>
      <c r="R98" s="69"/>
      <c r="S98" s="120" t="str">
        <f>IF(OR(K98=0,G98=0),"x","Value?")</f>
        <v>x</v>
      </c>
      <c r="T98" s="120" t="str">
        <f>IF(OR(K98=0,H98=0),"x","Value?")</f>
        <v>x</v>
      </c>
      <c r="U98" s="120" t="str">
        <f>IF(OR(K98=0,I98=0),"x","Value?")</f>
        <v>x</v>
      </c>
      <c r="V98" s="77" t="str">
        <f>IF(AND(G98=0,H98=0,I98=0),"x","Value?")</f>
        <v>x</v>
      </c>
      <c r="W98" s="77">
        <v>300000</v>
      </c>
      <c r="X98" s="77">
        <v>15</v>
      </c>
      <c r="Y98" s="77" t="str">
        <f>IF(P98=0,"x","Value?")</f>
        <v>x</v>
      </c>
      <c r="Z98" s="77" t="str">
        <f>IF(P98=0,"x","Value?")</f>
        <v>x</v>
      </c>
      <c r="AA98" s="77" t="str">
        <f>IF(R98=0,"x","Value?")</f>
        <v>x</v>
      </c>
      <c r="AB98" s="77" t="str">
        <f>IF(R98=0,"x","Value?")</f>
        <v>x</v>
      </c>
      <c r="AC98" s="76"/>
      <c r="AD98" s="69"/>
      <c r="AE98" s="69"/>
      <c r="AF98" s="69"/>
      <c r="AG98" s="69"/>
      <c r="AH98" s="69"/>
      <c r="AI98" s="69"/>
      <c r="AJ98" s="69"/>
      <c r="AK98" s="69"/>
      <c r="AL98" s="69"/>
      <c r="AM98" s="69"/>
      <c r="AN98" s="69"/>
      <c r="AO98" s="69"/>
      <c r="AP98" s="69" t="s">
        <v>107</v>
      </c>
      <c r="AQ98" s="69"/>
      <c r="AR98" s="81" t="s">
        <v>108</v>
      </c>
      <c r="AS98" s="211">
        <v>3000</v>
      </c>
      <c r="AT98" s="77">
        <v>1000</v>
      </c>
      <c r="AU98" s="75">
        <v>1000000</v>
      </c>
      <c r="AV98" s="210">
        <v>0</v>
      </c>
      <c r="AW98" s="69"/>
      <c r="AX98" s="69">
        <v>625</v>
      </c>
      <c r="AY98" s="69">
        <v>27</v>
      </c>
      <c r="AZ98" s="69">
        <v>27</v>
      </c>
      <c r="BA98" s="211">
        <f t="shared" ca="1" si="474"/>
        <v>35</v>
      </c>
      <c r="BB98" s="77">
        <f t="shared" si="475"/>
        <v>1000000</v>
      </c>
      <c r="BC98" s="77">
        <f t="shared" si="476"/>
        <v>2000</v>
      </c>
      <c r="BD98" s="78">
        <f t="shared" si="477"/>
        <v>1000</v>
      </c>
      <c r="BE98" s="79" t="s">
        <v>107</v>
      </c>
      <c r="BF98" s="80" t="s">
        <v>107</v>
      </c>
      <c r="BG98" s="79" t="s">
        <v>107</v>
      </c>
      <c r="BH98" s="79" t="s">
        <v>107</v>
      </c>
      <c r="BI98" s="79"/>
      <c r="BJ98" s="79"/>
      <c r="BK98" s="79" t="s">
        <v>107</v>
      </c>
      <c r="BL98" s="79"/>
      <c r="BM98" s="79"/>
      <c r="BN98" s="79" t="s">
        <v>107</v>
      </c>
      <c r="BO98" s="81"/>
      <c r="BP98" s="81"/>
      <c r="BQ98" s="81"/>
      <c r="BR98" s="81"/>
      <c r="BS98" s="81" t="str">
        <f t="shared" si="478"/>
        <v/>
      </c>
      <c r="BT98" s="81" t="str">
        <f t="shared" si="478"/>
        <v/>
      </c>
      <c r="BU98" s="81"/>
      <c r="BV98" s="81" t="str">
        <f t="shared" si="544"/>
        <v/>
      </c>
      <c r="BW98" s="81" t="str">
        <f t="shared" si="544"/>
        <v/>
      </c>
      <c r="BX98" s="81"/>
      <c r="BY98" s="130" t="str">
        <f>IF(K98=0,"NA",FV(0.0228,V98,-SUM(S98:U98)*12)+10000)</f>
        <v>NA</v>
      </c>
      <c r="BZ98" s="82" t="str">
        <f>IF(AC98=0,"NA",AC98)</f>
        <v>NA</v>
      </c>
      <c r="CA98" s="82" t="str">
        <f>IFERROR(IF(BY98-BZ98&lt;=0,"No Need",BY98-BZ98),BY98)</f>
        <v>NA</v>
      </c>
      <c r="CB98" s="82" t="str">
        <f>IF(L98=0,"NA",FV(0.0228,62-BA98,-AT98*12)+100000)</f>
        <v>NA</v>
      </c>
      <c r="CC98" s="82" t="str">
        <f>IF(AD98=0,"NA",AD98)</f>
        <v>NA</v>
      </c>
      <c r="CD98" s="82" t="str">
        <f>IFERROR(IF(CB98-CC98&lt;=0,"No Need",CB98-CC98),CB98)</f>
        <v>NA</v>
      </c>
      <c r="CE98" s="82">
        <f>IF(M98=0,"NA",FV(0.0228,5,-AT98*12)+100000)</f>
        <v>162799.09518392326</v>
      </c>
      <c r="CF98" s="82" t="str">
        <f>IF(AE98=0,"NA",AE98)</f>
        <v>NA</v>
      </c>
      <c r="CG98" s="82">
        <f>IFERROR(IF(CE98-CF98&lt;=0,"No Need",CE98-CF98),CE98)</f>
        <v>162799.09518392326</v>
      </c>
      <c r="CH98" s="82" t="str">
        <f>IF(N98=0,"NA",FV(0.0228,5,-AT98*12)+100000)</f>
        <v>NA</v>
      </c>
      <c r="CI98" s="82" t="str">
        <f>IF(AF98=0,"NA",AF98)</f>
        <v>NA</v>
      </c>
      <c r="CJ98" s="82" t="str">
        <f>IFERROR(IF(CH98-CI98&lt;=0,"No Need",CH98-CI98),CH98)</f>
        <v>NA</v>
      </c>
      <c r="CK98" s="82">
        <f>IF(O98=0,"NA",FV(0.0228,5,-AT98*12)+100000)</f>
        <v>162799.09518392326</v>
      </c>
      <c r="CL98" s="82" t="str">
        <f>IF(AG98=0,"NA",AG98)</f>
        <v>NA</v>
      </c>
      <c r="CM98" s="82">
        <f>IFERROR(IF(CK98-CL98&lt;=0,"No Need",CK98-CL98),CK98)</f>
        <v>162799.09518392326</v>
      </c>
      <c r="CN98" s="82">
        <f>IF(Q98=0,"NA",FV(0.0228,X98,,-W98))</f>
        <v>420709.23471168103</v>
      </c>
      <c r="CO98" s="82" t="str">
        <f>IF((AH98+AI98)=0,"NA",(AH98+AI98))</f>
        <v>NA</v>
      </c>
      <c r="CP98" s="82">
        <f>IFERROR(IF(CN98-CO98&lt;=0,"No Need",CN98-CO98),CN98)</f>
        <v>420709.23471168103</v>
      </c>
      <c r="CQ98" s="82" t="str">
        <f>IF(P98=0,"NA",FV(0.0228,90-Y98,,-Z98*12*(90-Y98)))</f>
        <v>NA</v>
      </c>
      <c r="CR98" s="82" t="str">
        <f>IF(AND(AJ98=0,AK98=0,AL98=0,AM98=0),"NA",AJ98+(AK98*12*(90-P98))+AL98+(AM98*12*(90-P98)))</f>
        <v>NA</v>
      </c>
      <c r="CS98" s="82" t="str">
        <f>IFERROR(IF(CQ98-CR98&lt;=0,"No Need",CQ98-CR98),CQ98)</f>
        <v>NA</v>
      </c>
      <c r="CT98" s="82" t="str">
        <f>IF(R98=0,"NA",FV(0.0228,19-AA98,,-AB98))</f>
        <v>NA</v>
      </c>
      <c r="CU98" s="82" t="str">
        <f>IF((AN98+AO98)=0,"NA",(AN98+AO98))</f>
        <v>NA</v>
      </c>
      <c r="CV98" s="84" t="str">
        <f>IFERROR(IF(CT98-CU98&lt;=0,"No Need",CT98-CU98),CT98)</f>
        <v>NA</v>
      </c>
      <c r="CW98" s="57" t="s">
        <v>110</v>
      </c>
      <c r="CX98" s="100" t="s">
        <v>286</v>
      </c>
      <c r="CY98" s="86">
        <v>83060.600000000006</v>
      </c>
      <c r="CZ98" s="86">
        <v>119108</v>
      </c>
      <c r="DA98" s="86">
        <v>548.20000000000005</v>
      </c>
      <c r="DB98" s="87">
        <v>15</v>
      </c>
      <c r="DC98" s="87">
        <v>15</v>
      </c>
      <c r="DD98" s="57" t="s">
        <v>143</v>
      </c>
      <c r="DE98" s="57" t="s">
        <v>560</v>
      </c>
      <c r="DF98" s="86">
        <v>113959.35</v>
      </c>
      <c r="DG98" s="86"/>
      <c r="DH98" s="86">
        <v>76.8</v>
      </c>
      <c r="DI98" s="87">
        <v>15</v>
      </c>
      <c r="DJ98" s="88">
        <v>15</v>
      </c>
      <c r="DK98" s="86">
        <f t="shared" si="309"/>
        <v>625</v>
      </c>
      <c r="DL98" s="89" t="str">
        <f t="shared" si="392"/>
        <v>Cancer</v>
      </c>
      <c r="DM98" s="90">
        <v>113959.35</v>
      </c>
      <c r="DN98" s="90">
        <f>DM98/CM98*100</f>
        <v>69.999989785725617</v>
      </c>
      <c r="DO98" s="89" t="str">
        <f t="shared" si="393"/>
        <v>General Savings</v>
      </c>
      <c r="DP98" s="90">
        <v>119108</v>
      </c>
      <c r="DQ98" s="90">
        <f>DP98/CP98*100</f>
        <v>28.311239728699245</v>
      </c>
      <c r="DR98" s="89" t="str">
        <f t="shared" si="394"/>
        <v>Late CI</v>
      </c>
      <c r="DS98" s="90">
        <v>113959.35</v>
      </c>
      <c r="DT98" s="90">
        <f>DS98/CG98*100</f>
        <v>69.999989785725617</v>
      </c>
      <c r="DU98" s="100" t="s">
        <v>919</v>
      </c>
      <c r="DV98" s="57" t="s">
        <v>330</v>
      </c>
      <c r="DW98" s="86">
        <v>46514.05</v>
      </c>
      <c r="DX98" s="86"/>
      <c r="DY98" s="86">
        <v>149.30000000000001</v>
      </c>
      <c r="DZ98" s="87">
        <v>25</v>
      </c>
      <c r="EA98" s="87" t="s">
        <v>140</v>
      </c>
      <c r="EB98" s="96" t="s">
        <v>29</v>
      </c>
      <c r="EC98" s="95">
        <f>DW98*3.5</f>
        <v>162799.17500000002</v>
      </c>
      <c r="ED98" s="95">
        <f>EC98/CM98*100</f>
        <v>100.00004902734668</v>
      </c>
      <c r="EE98" s="96" t="s">
        <v>31</v>
      </c>
      <c r="EF98" s="96">
        <v>0</v>
      </c>
      <c r="EG98" s="96">
        <v>0</v>
      </c>
      <c r="EH98" s="96" t="s">
        <v>27</v>
      </c>
      <c r="EI98" s="95">
        <f>DW98*3.5</f>
        <v>162799.17500000002</v>
      </c>
      <c r="EJ98" s="95">
        <f>EI98/CG98*100</f>
        <v>100.00004902734668</v>
      </c>
      <c r="EK98" s="55"/>
      <c r="EL98" s="55"/>
      <c r="EM98" s="106"/>
      <c r="EN98" s="106"/>
      <c r="EO98" s="106"/>
      <c r="EP98" s="82" t="s">
        <v>130</v>
      </c>
      <c r="EQ98" s="84" t="s">
        <v>130</v>
      </c>
      <c r="ER98" s="96"/>
      <c r="ES98" s="96"/>
      <c r="ET98" s="96"/>
      <c r="EU98" s="96"/>
      <c r="EV98" s="96"/>
      <c r="EW98" s="96"/>
      <c r="EX98" s="96"/>
      <c r="EY98" s="96"/>
      <c r="EZ98" s="104"/>
    </row>
    <row r="99" spans="1:156" s="149" customFormat="1" ht="48">
      <c r="A99" s="99" t="s">
        <v>921</v>
      </c>
      <c r="B99" s="148"/>
      <c r="C99" s="69">
        <v>99</v>
      </c>
      <c r="D99" s="69" t="s">
        <v>105</v>
      </c>
      <c r="E99" s="70">
        <v>29342</v>
      </c>
      <c r="F99" s="71">
        <v>1</v>
      </c>
      <c r="G99" s="71"/>
      <c r="H99" s="71"/>
      <c r="I99" s="72"/>
      <c r="J99" s="69" t="s">
        <v>106</v>
      </c>
      <c r="K99" s="69"/>
      <c r="L99" s="69"/>
      <c r="M99" s="69">
        <v>3</v>
      </c>
      <c r="N99" s="69"/>
      <c r="O99" s="69">
        <v>2</v>
      </c>
      <c r="P99" s="69"/>
      <c r="Q99" s="69">
        <v>1</v>
      </c>
      <c r="R99" s="69"/>
      <c r="S99" s="120" t="str">
        <f>IF(OR(K99=0,G99=0),"x","Value?")</f>
        <v>x</v>
      </c>
      <c r="T99" s="120" t="str">
        <f>IF(OR(K99=0,H99=0),"x","Value?")</f>
        <v>x</v>
      </c>
      <c r="U99" s="120" t="str">
        <f>IF(OR(K99=0,I99=0),"x","Value?")</f>
        <v>x</v>
      </c>
      <c r="V99" s="77" t="str">
        <f>IF(AND(G99=0,H99=0,I99=0),"x","Value?")</f>
        <v>x</v>
      </c>
      <c r="W99" s="77">
        <v>250000</v>
      </c>
      <c r="X99" s="77">
        <v>20</v>
      </c>
      <c r="Y99" s="77" t="str">
        <f>IF(P99=0,"x","Value?")</f>
        <v>x</v>
      </c>
      <c r="Z99" s="77" t="str">
        <f>IF(P99=0,"x","Value?")</f>
        <v>x</v>
      </c>
      <c r="AA99" s="77" t="str">
        <f>IF(R99=0,"x","Value?")</f>
        <v>x</v>
      </c>
      <c r="AB99" s="77" t="str">
        <f>IF(R99=0,"x","Value?")</f>
        <v>x</v>
      </c>
      <c r="AC99" s="76"/>
      <c r="AD99" s="69"/>
      <c r="AE99" s="69">
        <v>50000</v>
      </c>
      <c r="AF99" s="69"/>
      <c r="AG99" s="69">
        <v>50000</v>
      </c>
      <c r="AH99" s="69"/>
      <c r="AI99" s="69"/>
      <c r="AJ99" s="69"/>
      <c r="AK99" s="69"/>
      <c r="AL99" s="69"/>
      <c r="AM99" s="69"/>
      <c r="AN99" s="69"/>
      <c r="AO99" s="69"/>
      <c r="AP99" s="69" t="s">
        <v>107</v>
      </c>
      <c r="AQ99" s="69"/>
      <c r="AR99" s="81" t="s">
        <v>918</v>
      </c>
      <c r="AS99" s="211">
        <v>6000</v>
      </c>
      <c r="AT99" s="77">
        <v>1900</v>
      </c>
      <c r="AU99" s="75">
        <v>1000000</v>
      </c>
      <c r="AV99" s="210">
        <v>0</v>
      </c>
      <c r="AW99" s="69"/>
      <c r="AX99" s="69"/>
      <c r="AY99" s="69">
        <v>24</v>
      </c>
      <c r="AZ99" s="69">
        <v>24</v>
      </c>
      <c r="BA99" s="211">
        <f t="shared" ca="1" si="474"/>
        <v>38</v>
      </c>
      <c r="BB99" s="77">
        <f t="shared" si="475"/>
        <v>1000000</v>
      </c>
      <c r="BC99" s="77">
        <f t="shared" si="476"/>
        <v>4100</v>
      </c>
      <c r="BD99" s="78">
        <f t="shared" si="477"/>
        <v>1025</v>
      </c>
      <c r="BE99" s="79" t="s">
        <v>107</v>
      </c>
      <c r="BF99" s="80" t="s">
        <v>107</v>
      </c>
      <c r="BG99" s="79" t="s">
        <v>107</v>
      </c>
      <c r="BH99" s="79" t="s">
        <v>107</v>
      </c>
      <c r="BI99" s="79"/>
      <c r="BJ99" s="79"/>
      <c r="BK99" s="79" t="s">
        <v>107</v>
      </c>
      <c r="BL99" s="79"/>
      <c r="BM99" s="79"/>
      <c r="BN99" s="79" t="s">
        <v>107</v>
      </c>
      <c r="BO99" s="81"/>
      <c r="BP99" s="81"/>
      <c r="BQ99" s="81"/>
      <c r="BR99" s="81"/>
      <c r="BS99" s="81" t="str">
        <f t="shared" si="478"/>
        <v/>
      </c>
      <c r="BT99" s="81" t="str">
        <f t="shared" si="478"/>
        <v/>
      </c>
      <c r="BU99" s="81"/>
      <c r="BV99" s="81" t="str">
        <f t="shared" si="544"/>
        <v/>
      </c>
      <c r="BW99" s="81" t="str">
        <f t="shared" si="544"/>
        <v/>
      </c>
      <c r="BX99" s="81"/>
      <c r="BY99" s="130" t="str">
        <f>IF(K99=0,"NA",FV(0.0228,V99,-SUM(S99:U99)*12)+10000)</f>
        <v>NA</v>
      </c>
      <c r="BZ99" s="82" t="str">
        <f>IF(AC99=0,"NA",AC99)</f>
        <v>NA</v>
      </c>
      <c r="CA99" s="82" t="str">
        <f>IFERROR(IF(BY99-BZ99&lt;=0,"No Need",BY99-BZ99),BY99)</f>
        <v>NA</v>
      </c>
      <c r="CB99" s="82" t="str">
        <f>IF(L99=0,"NA",FV(0.0228,62-BA99,-AT99*12)+100000)</f>
        <v>NA</v>
      </c>
      <c r="CC99" s="82" t="str">
        <f>IF(AD99=0,"NA",AD99)</f>
        <v>NA</v>
      </c>
      <c r="CD99" s="82" t="str">
        <f>IFERROR(IF(CB99-CC99&lt;=0,"No Need",CB99-CC99),CB99)</f>
        <v>NA</v>
      </c>
      <c r="CE99" s="82">
        <f>IF(M99=0,"NA",FV(0.0228,5,-AT99*12)+100000)</f>
        <v>219318.28084945417</v>
      </c>
      <c r="CF99" s="82">
        <f>IF(AE99=0,"NA",AE99)</f>
        <v>50000</v>
      </c>
      <c r="CG99" s="82">
        <f>IFERROR(IF(CE99-CF99&lt;=0,"No Need",CE99-CF99),CE99)</f>
        <v>169318.28084945417</v>
      </c>
      <c r="CH99" s="82" t="str">
        <f>IF(N99=0,"NA",FV(0.0228,5,-AT99*12)+100000)</f>
        <v>NA</v>
      </c>
      <c r="CI99" s="82" t="str">
        <f>IF(AF99=0,"NA",AF99)</f>
        <v>NA</v>
      </c>
      <c r="CJ99" s="82" t="str">
        <f>IFERROR(IF(CH99-CI99&lt;=0,"No Need",CH99-CI99),CH99)</f>
        <v>NA</v>
      </c>
      <c r="CK99" s="82">
        <f>IF(O99=0,"NA",FV(0.0228,5,-AT99*12)+100000)</f>
        <v>219318.28084945417</v>
      </c>
      <c r="CL99" s="82">
        <f>IF(AG99=0,"NA",AG99)</f>
        <v>50000</v>
      </c>
      <c r="CM99" s="82">
        <f>IFERROR(IF(CK99-CL99&lt;=0,"No Need",CK99-CL99),CK99)</f>
        <v>169318.28084945417</v>
      </c>
      <c r="CN99" s="82">
        <f>IF(Q99=0,"NA",FV(0.0228,X99,,-W99))</f>
        <v>392422.94777914014</v>
      </c>
      <c r="CO99" s="82" t="str">
        <f>IF((AH99+AI99)=0,"NA",(AH99+AI99))</f>
        <v>NA</v>
      </c>
      <c r="CP99" s="82">
        <f>IFERROR(IF(CN99-CO99&lt;=0,"No Need",CN99-CO99),CN99)</f>
        <v>392422.94777914014</v>
      </c>
      <c r="CQ99" s="82" t="str">
        <f>IF(P99=0,"NA",FV(0.0228,90-Y99,,-Z99*12*(90-Y99)))</f>
        <v>NA</v>
      </c>
      <c r="CR99" s="82" t="str">
        <f>IF(AND(AJ99=0,AK99=0,AL99=0,AM99=0),"NA",AJ99+(AK99*12*(90-P99))+AL99+(AM99*12*(90-P99)))</f>
        <v>NA</v>
      </c>
      <c r="CS99" s="82" t="str">
        <f>IFERROR(IF(CQ99-CR99&lt;=0,"No Need",CQ99-CR99),CQ99)</f>
        <v>NA</v>
      </c>
      <c r="CT99" s="82" t="str">
        <f>IF(R99=0,"NA",FV(0.0228,19-AA99,,-AB99))</f>
        <v>NA</v>
      </c>
      <c r="CU99" s="82" t="str">
        <f>IF((AN99+AO99)=0,"NA",(AN99+AO99))</f>
        <v>NA</v>
      </c>
      <c r="CV99" s="84" t="str">
        <f>IFERROR(IF(CT99-CU99&lt;=0,"No Need",CT99-CU99),CT99)</f>
        <v>NA</v>
      </c>
      <c r="CW99" s="57" t="s">
        <v>110</v>
      </c>
      <c r="CX99" s="100" t="s">
        <v>286</v>
      </c>
      <c r="CY99" s="86">
        <v>194839.05</v>
      </c>
      <c r="CZ99" s="86">
        <v>313720</v>
      </c>
      <c r="DA99" s="86">
        <v>968.35</v>
      </c>
      <c r="DB99" s="87">
        <v>20</v>
      </c>
      <c r="DC99" s="87">
        <v>20</v>
      </c>
      <c r="DD99" s="57" t="s">
        <v>143</v>
      </c>
      <c r="DE99" s="57" t="s">
        <v>560</v>
      </c>
      <c r="DF99" s="86">
        <v>118522.8</v>
      </c>
      <c r="DG99" s="86"/>
      <c r="DH99" s="86">
        <v>56.65</v>
      </c>
      <c r="DI99" s="87">
        <v>20</v>
      </c>
      <c r="DJ99" s="88">
        <v>20</v>
      </c>
      <c r="DK99" s="86">
        <f t="shared" si="309"/>
        <v>1025</v>
      </c>
      <c r="DL99" s="89" t="str">
        <f t="shared" si="392"/>
        <v>General Savings</v>
      </c>
      <c r="DM99" s="90">
        <v>313720</v>
      </c>
      <c r="DN99" s="90">
        <f>DM99/CP99*100</f>
        <v>79.944356408169327</v>
      </c>
      <c r="DO99" s="89" t="str">
        <f t="shared" si="393"/>
        <v>Cancer</v>
      </c>
      <c r="DP99" s="90">
        <v>118522.8</v>
      </c>
      <c r="DQ99" s="90">
        <f>DP99/CM99*100</f>
        <v>70.000002011231203</v>
      </c>
      <c r="DR99" s="89" t="str">
        <f t="shared" si="394"/>
        <v>Late CI</v>
      </c>
      <c r="DS99" s="90">
        <v>118522.8</v>
      </c>
      <c r="DT99" s="90">
        <f>DS99/CG99*100</f>
        <v>70.000002011231203</v>
      </c>
      <c r="DU99" s="100" t="s">
        <v>110</v>
      </c>
      <c r="DV99" s="57" t="s">
        <v>286</v>
      </c>
      <c r="DW99" s="86">
        <v>206237.4</v>
      </c>
      <c r="DX99" s="86">
        <v>332073</v>
      </c>
      <c r="DY99" s="86">
        <v>1025</v>
      </c>
      <c r="DZ99" s="87">
        <v>20</v>
      </c>
      <c r="EA99" s="87">
        <v>20</v>
      </c>
      <c r="EB99" s="96" t="s">
        <v>31</v>
      </c>
      <c r="EC99" s="95">
        <v>332073</v>
      </c>
      <c r="ED99" s="95">
        <f>EC99/CP99*100</f>
        <v>84.621198092343533</v>
      </c>
      <c r="EE99" s="96" t="s">
        <v>29</v>
      </c>
      <c r="EF99" s="96">
        <v>0</v>
      </c>
      <c r="EG99" s="96">
        <v>0</v>
      </c>
      <c r="EH99" s="96" t="s">
        <v>27</v>
      </c>
      <c r="EI99" s="96">
        <v>0</v>
      </c>
      <c r="EJ99" s="96">
        <v>0</v>
      </c>
      <c r="EK99" s="57" t="s">
        <v>111</v>
      </c>
      <c r="EL99" s="57" t="s">
        <v>291</v>
      </c>
      <c r="EM99" s="86">
        <v>132772</v>
      </c>
      <c r="EN99" s="86">
        <v>310832</v>
      </c>
      <c r="EO99" s="86">
        <v>1025</v>
      </c>
      <c r="EP99" s="87">
        <v>20</v>
      </c>
      <c r="EQ99" s="88">
        <v>20</v>
      </c>
      <c r="ER99" s="96" t="s">
        <v>31</v>
      </c>
      <c r="ES99" s="96">
        <v>310832</v>
      </c>
      <c r="ET99" s="95">
        <f>ES99/CP99*100</f>
        <v>79.20841575629251</v>
      </c>
      <c r="EU99" s="96" t="s">
        <v>29</v>
      </c>
      <c r="EV99" s="96">
        <v>0</v>
      </c>
      <c r="EW99" s="96">
        <v>0</v>
      </c>
      <c r="EX99" s="96" t="s">
        <v>27</v>
      </c>
      <c r="EY99" s="96">
        <v>0</v>
      </c>
      <c r="EZ99" s="120">
        <v>0</v>
      </c>
    </row>
    <row r="100" spans="1:156" ht="12">
      <c r="A100" s="179" t="s">
        <v>142</v>
      </c>
      <c r="C100" s="69">
        <v>100</v>
      </c>
      <c r="D100" s="69" t="s">
        <v>117</v>
      </c>
      <c r="E100" s="70">
        <v>23675</v>
      </c>
      <c r="F100" s="71"/>
      <c r="G100" s="71">
        <v>1</v>
      </c>
      <c r="H100" s="71">
        <v>1</v>
      </c>
      <c r="I100" s="72"/>
      <c r="J100" s="69" t="s">
        <v>107</v>
      </c>
      <c r="K100" s="69"/>
      <c r="L100" s="69"/>
      <c r="M100" s="69"/>
      <c r="N100" s="69"/>
      <c r="O100" s="69"/>
      <c r="P100" s="69">
        <v>3</v>
      </c>
      <c r="Q100" s="69">
        <v>2</v>
      </c>
      <c r="R100" s="69">
        <v>1</v>
      </c>
      <c r="S100" s="73" t="str">
        <f t="shared" ref="S100:S101" si="545">IF(OR(K100=0,G100=0),"x","Value?")</f>
        <v>x</v>
      </c>
      <c r="T100" s="73" t="str">
        <f t="shared" ref="T100:T101" si="546">IF(OR(K100=0,H100=0),"x","Value?")</f>
        <v>x</v>
      </c>
      <c r="U100" s="73" t="str">
        <f t="shared" ref="U100:U101" si="547">IF(OR(K100=0,I100=0),"x","Value?")</f>
        <v>x</v>
      </c>
      <c r="V100" s="74" t="s">
        <v>121</v>
      </c>
      <c r="W100" s="75">
        <v>28000</v>
      </c>
      <c r="X100" s="75">
        <v>10</v>
      </c>
      <c r="Y100" s="75">
        <v>62</v>
      </c>
      <c r="Z100" s="75">
        <v>1400</v>
      </c>
      <c r="AA100" s="75">
        <v>13</v>
      </c>
      <c r="AB100" s="75">
        <v>60000</v>
      </c>
      <c r="AC100" s="76"/>
      <c r="AD100" s="69"/>
      <c r="AE100" s="69"/>
      <c r="AF100" s="69"/>
      <c r="AG100" s="69"/>
      <c r="AH100" s="69">
        <v>33000</v>
      </c>
      <c r="AI100" s="69"/>
      <c r="AJ100" s="69"/>
      <c r="AK100" s="69"/>
      <c r="AL100" s="69">
        <v>25000</v>
      </c>
      <c r="AM100" s="69"/>
      <c r="AN100" s="69"/>
      <c r="AO100" s="69"/>
      <c r="AP100" s="69" t="s">
        <v>107</v>
      </c>
      <c r="AQ100" s="69"/>
      <c r="AR100" s="69" t="s">
        <v>108</v>
      </c>
      <c r="AS100" s="75">
        <v>6300</v>
      </c>
      <c r="AT100" s="75">
        <v>4500</v>
      </c>
      <c r="AU100" s="75">
        <v>1000000</v>
      </c>
      <c r="AV100" s="75">
        <v>0</v>
      </c>
      <c r="AW100" s="69" t="s">
        <v>109</v>
      </c>
      <c r="AX100" s="69">
        <v>600</v>
      </c>
      <c r="AY100" s="69"/>
      <c r="AZ100" s="69">
        <v>99</v>
      </c>
      <c r="BA100" s="77">
        <f t="shared" ca="1" si="474"/>
        <v>54</v>
      </c>
      <c r="BB100" s="77">
        <f t="shared" si="475"/>
        <v>1000000</v>
      </c>
      <c r="BC100" s="77">
        <f t="shared" si="476"/>
        <v>1800</v>
      </c>
      <c r="BD100" s="78">
        <f t="shared" si="477"/>
        <v>900</v>
      </c>
      <c r="BE100" s="191" t="s">
        <v>1357</v>
      </c>
      <c r="BF100" s="80"/>
      <c r="BG100" s="79"/>
      <c r="BH100" s="79"/>
      <c r="BI100" s="79"/>
      <c r="BJ100" s="79"/>
      <c r="BK100" s="79"/>
      <c r="BL100" s="79"/>
      <c r="BM100" s="79"/>
      <c r="BN100" s="79"/>
      <c r="BO100" s="81" t="str">
        <f t="shared" ref="BO100:BR100" si="548">IF(BE100="Y","Select?","")</f>
        <v/>
      </c>
      <c r="BP100" s="81" t="str">
        <f t="shared" si="548"/>
        <v/>
      </c>
      <c r="BQ100" s="81" t="str">
        <f t="shared" si="548"/>
        <v/>
      </c>
      <c r="BR100" s="81" t="str">
        <f t="shared" si="548"/>
        <v/>
      </c>
      <c r="BS100" s="81" t="str">
        <f t="shared" si="478"/>
        <v/>
      </c>
      <c r="BT100" s="81" t="str">
        <f t="shared" si="478"/>
        <v/>
      </c>
      <c r="BU100" s="81" t="str">
        <f t="shared" si="478"/>
        <v/>
      </c>
      <c r="BV100" s="81" t="str">
        <f t="shared" si="544"/>
        <v/>
      </c>
      <c r="BW100" s="81" t="str">
        <f t="shared" si="544"/>
        <v/>
      </c>
      <c r="BX100" s="81" t="str">
        <f t="shared" si="544"/>
        <v/>
      </c>
      <c r="BY100" s="82" t="str">
        <f t="shared" ref="BY100:BY102" si="549">IF(K100=0,"NA",FV(0.0228,V100,-SUM(S100:U100)*12)+10000)</f>
        <v>NA</v>
      </c>
      <c r="BZ100" s="82" t="str">
        <f t="shared" ref="BZ100:BZ102" si="550">IF(AC100=0,"NA",AC100)</f>
        <v>NA</v>
      </c>
      <c r="CA100" s="82" t="str">
        <f t="shared" ref="CA100:CA102" si="551">IFERROR(IF(BY100-BZ100&lt;=0,"No Need",BY100-BZ100),BY100)</f>
        <v>NA</v>
      </c>
      <c r="CB100" s="82" t="str">
        <f t="shared" ref="CB100:CB102" si="552">IF(L100=0,"NA",FV(0.0228,62-BA100,-AT100*12)+100000)</f>
        <v>NA</v>
      </c>
      <c r="CC100" s="82" t="str">
        <f t="shared" ref="CC100:CC102" si="553">IF(AD100=0,"NA",AD100)</f>
        <v>NA</v>
      </c>
      <c r="CD100" s="82" t="str">
        <f t="shared" ref="CD100:CD102" si="554">IFERROR(IF(CB100-CC100&lt;=0,"No Need",CB100-CC100),CB100)</f>
        <v>NA</v>
      </c>
      <c r="CE100" s="82" t="str">
        <f t="shared" ref="CE100:CE102" si="555">IF(M100=0,"NA",FV(0.0228,5,-AT100*12)+100000)</f>
        <v>NA</v>
      </c>
      <c r="CF100" s="82" t="str">
        <f t="shared" ref="CF100:CF102" si="556">IF(AE100=0,"NA",AE100)</f>
        <v>NA</v>
      </c>
      <c r="CG100" s="82" t="str">
        <f t="shared" ref="CG100:CG102" si="557">IFERROR(IF(CE100-CF100&lt;=0,"No Need",CE100-CF100),CE100)</f>
        <v>NA</v>
      </c>
      <c r="CH100" s="82" t="str">
        <f t="shared" ref="CH100:CH102" si="558">IF(N100=0,"NA",FV(0.0228,5,-AT100*12)+100000)</f>
        <v>NA</v>
      </c>
      <c r="CI100" s="82" t="str">
        <f t="shared" ref="CI100:CI102" si="559">IF(AF100=0,"NA",AF100)</f>
        <v>NA</v>
      </c>
      <c r="CJ100" s="82" t="str">
        <f t="shared" ref="CJ100:CJ102" si="560">IFERROR(IF(CH100-CI100&lt;=0,"No Need",CH100-CI100),CH100)</f>
        <v>NA</v>
      </c>
      <c r="CK100" s="82" t="str">
        <f t="shared" ref="CK100:CK102" si="561">IF(O100=0,"NA",FV(0.0228,5,-AT100*12)+100000)</f>
        <v>NA</v>
      </c>
      <c r="CL100" s="82" t="str">
        <f t="shared" ref="CL100:CL102" si="562">IF(AG100=0,"NA",AG100)</f>
        <v>NA</v>
      </c>
      <c r="CM100" s="82" t="str">
        <f t="shared" ref="CM100:CM102" si="563">IFERROR(IF(CK100-CL100&lt;=0,"No Need",CK100-CL100),CK100)</f>
        <v>NA</v>
      </c>
      <c r="CN100" s="82">
        <f t="shared" ref="CN100:CN102" si="564">IF(Q100=0,"NA",FV(0.0228,X100,,-W100))</f>
        <v>35080.455587625758</v>
      </c>
      <c r="CO100" s="82">
        <f t="shared" ref="CO100:CO102" si="565">IF((AH100+AI100)=0,"NA",(AH100+AI100))</f>
        <v>33000</v>
      </c>
      <c r="CP100" s="82">
        <f t="shared" ref="CP100:CP102" si="566">IFERROR(IF(CN100-CO100&lt;=0,"No Need",CN100-CO100),CN100)</f>
        <v>2080.4555876257582</v>
      </c>
      <c r="CQ100" s="82">
        <f t="shared" ref="CQ100:CQ102" si="567">IF(P100=0,"NA",FV(0.0228,90-Y100,,-Z100*12*(90-Y100)))</f>
        <v>884315.9433473933</v>
      </c>
      <c r="CR100" s="82">
        <f t="shared" ref="CR100:CR102" si="568">IF(AND(AJ100=0,AK100=0,AL100=0,AM100=0),"NA",AJ100+(AK100*12*(90-P100))+AL100+(AM100*12*(90-P100)))</f>
        <v>25000</v>
      </c>
      <c r="CS100" s="82">
        <f t="shared" ref="CS100:CS102" si="569">IFERROR(IF(CQ100-CR100&lt;=0,"No Need",CQ100-CR100),CQ100)</f>
        <v>859315.9433473933</v>
      </c>
      <c r="CT100" s="82">
        <f t="shared" ref="CT100:CT102" si="570">IF(R100=0,"NA",FV(0.0228,19-AA100,,-AB100))</f>
        <v>68690.324259169298</v>
      </c>
      <c r="CU100" s="83" t="str">
        <f t="shared" ref="CU100:CU102" si="571">IF((AN100+AO100)=0,"NA",(AN100+AO100))</f>
        <v>NA</v>
      </c>
      <c r="CV100" s="84">
        <f t="shared" ref="CV100:CV102" si="572">IFERROR(IF(CT100-CU100&lt;=0,"No Need",CT100-CU100),CT100)</f>
        <v>68690.324259169298</v>
      </c>
      <c r="CW100" s="57" t="s">
        <v>129</v>
      </c>
      <c r="CX100" s="43" t="s">
        <v>576</v>
      </c>
      <c r="CY100" s="101">
        <v>73529.399999999994</v>
      </c>
      <c r="CZ100" s="101">
        <v>84412</v>
      </c>
      <c r="DA100" s="101">
        <v>600</v>
      </c>
      <c r="DB100" s="87">
        <v>20</v>
      </c>
      <c r="DC100" s="87">
        <v>46</v>
      </c>
      <c r="DD100" s="107"/>
      <c r="DE100" s="107"/>
      <c r="DF100" s="102"/>
      <c r="DG100" s="102"/>
      <c r="DH100" s="102"/>
      <c r="DI100" s="83" t="s">
        <v>130</v>
      </c>
      <c r="DJ100" s="103" t="s">
        <v>130</v>
      </c>
      <c r="DK100" s="86">
        <f t="shared" si="309"/>
        <v>600</v>
      </c>
      <c r="DL100" s="89" t="str">
        <f t="shared" si="392"/>
        <v>Children's Education</v>
      </c>
      <c r="DM100" s="90">
        <v>0</v>
      </c>
      <c r="DN100" s="90">
        <v>0</v>
      </c>
      <c r="DO100" s="89" t="str">
        <f t="shared" si="393"/>
        <v>General Savings</v>
      </c>
      <c r="DP100" s="90">
        <v>0</v>
      </c>
      <c r="DQ100" s="90">
        <v>0</v>
      </c>
      <c r="DR100" s="89" t="str">
        <f t="shared" si="394"/>
        <v>Retirement</v>
      </c>
      <c r="DS100" s="90">
        <v>84412</v>
      </c>
      <c r="DT100" s="90">
        <f>DS100/CS100*100</f>
        <v>9.8231623250442812</v>
      </c>
      <c r="DU100" s="110"/>
      <c r="DV100" s="83"/>
      <c r="DW100" s="102"/>
      <c r="DX100" s="102"/>
      <c r="DY100" s="102"/>
      <c r="DZ100" s="83" t="s">
        <v>130</v>
      </c>
      <c r="EA100" s="83" t="s">
        <v>130</v>
      </c>
      <c r="EB100" s="96"/>
      <c r="EC100" s="95"/>
      <c r="ED100" s="95"/>
      <c r="EE100" s="96"/>
      <c r="EF100" s="96"/>
      <c r="EG100" s="96"/>
      <c r="EH100" s="96"/>
      <c r="EI100" s="96"/>
      <c r="EJ100" s="96"/>
      <c r="EK100" s="111"/>
      <c r="EL100" s="83"/>
      <c r="EM100" s="102"/>
      <c r="EN100" s="102"/>
      <c r="EO100" s="102"/>
      <c r="EP100" s="83" t="s">
        <v>130</v>
      </c>
      <c r="EQ100" s="103" t="s">
        <v>130</v>
      </c>
      <c r="ER100" s="96"/>
      <c r="ES100" s="96"/>
      <c r="ET100" s="96"/>
      <c r="EU100" s="96"/>
      <c r="EV100" s="96"/>
      <c r="EW100" s="96"/>
      <c r="EX100" s="96"/>
      <c r="EY100" s="96"/>
      <c r="EZ100" s="104"/>
    </row>
    <row r="101" spans="1:156" ht="10.5" customHeight="1">
      <c r="A101" s="179" t="s">
        <v>142</v>
      </c>
      <c r="C101" s="69">
        <v>101</v>
      </c>
      <c r="D101" s="69" t="s">
        <v>105</v>
      </c>
      <c r="E101" s="70">
        <v>31271</v>
      </c>
      <c r="F101" s="71"/>
      <c r="G101" s="71"/>
      <c r="H101" s="71">
        <v>1</v>
      </c>
      <c r="I101" s="72">
        <v>1</v>
      </c>
      <c r="J101" s="69" t="s">
        <v>106</v>
      </c>
      <c r="K101" s="69"/>
      <c r="L101" s="69">
        <v>2</v>
      </c>
      <c r="M101" s="69"/>
      <c r="N101" s="69"/>
      <c r="O101" s="69"/>
      <c r="P101" s="69"/>
      <c r="Q101" s="69"/>
      <c r="R101" s="69">
        <v>1</v>
      </c>
      <c r="S101" s="73" t="str">
        <f t="shared" si="545"/>
        <v>x</v>
      </c>
      <c r="T101" s="73" t="str">
        <f t="shared" si="546"/>
        <v>x</v>
      </c>
      <c r="U101" s="73" t="str">
        <f t="shared" si="547"/>
        <v>x</v>
      </c>
      <c r="V101" s="74" t="s">
        <v>121</v>
      </c>
      <c r="W101" s="75" t="str">
        <f t="shared" ref="W101" si="573">IF(Q101=0,"x","Value?")</f>
        <v>x</v>
      </c>
      <c r="X101" s="75" t="str">
        <f t="shared" ref="X101" si="574">IF(Q101=0,"x","Value?")</f>
        <v>x</v>
      </c>
      <c r="Y101" s="75" t="str">
        <f t="shared" ref="Y101" si="575">IF(P101=0,"x","Value?")</f>
        <v>x</v>
      </c>
      <c r="Z101" s="75" t="str">
        <f t="shared" ref="Z101" si="576">IF(P101=0,"x","Value?")</f>
        <v>x</v>
      </c>
      <c r="AA101" s="75">
        <v>6</v>
      </c>
      <c r="AB101" s="75">
        <v>50000</v>
      </c>
      <c r="AC101" s="76"/>
      <c r="AD101" s="69"/>
      <c r="AE101" s="69"/>
      <c r="AF101" s="69"/>
      <c r="AG101" s="69"/>
      <c r="AH101" s="69"/>
      <c r="AI101" s="69"/>
      <c r="AJ101" s="69"/>
      <c r="AK101" s="69"/>
      <c r="AL101" s="69"/>
      <c r="AM101" s="69"/>
      <c r="AN101" s="69"/>
      <c r="AO101" s="69">
        <v>8000</v>
      </c>
      <c r="AP101" s="69" t="s">
        <v>107</v>
      </c>
      <c r="AQ101" s="69"/>
      <c r="AR101" s="69" t="s">
        <v>108</v>
      </c>
      <c r="AS101" s="75">
        <v>5800</v>
      </c>
      <c r="AT101" s="75">
        <v>3500</v>
      </c>
      <c r="AU101" s="75">
        <v>1000000</v>
      </c>
      <c r="AV101" s="75">
        <v>0</v>
      </c>
      <c r="AW101" s="69" t="s">
        <v>109</v>
      </c>
      <c r="AX101" s="69">
        <v>900</v>
      </c>
      <c r="AY101" s="69">
        <v>13</v>
      </c>
      <c r="AZ101" s="69">
        <v>99</v>
      </c>
      <c r="BA101" s="77">
        <f t="shared" ca="1" si="474"/>
        <v>33</v>
      </c>
      <c r="BB101" s="77">
        <f t="shared" si="475"/>
        <v>1000000</v>
      </c>
      <c r="BC101" s="77">
        <f t="shared" si="476"/>
        <v>2300</v>
      </c>
      <c r="BD101" s="78">
        <f t="shared" si="477"/>
        <v>1150</v>
      </c>
      <c r="BE101" s="79" t="s">
        <v>107</v>
      </c>
      <c r="BF101" s="80" t="s">
        <v>107</v>
      </c>
      <c r="BG101" s="79" t="s">
        <v>107</v>
      </c>
      <c r="BH101" s="79" t="s">
        <v>107</v>
      </c>
      <c r="BI101" s="79"/>
      <c r="BJ101" s="79"/>
      <c r="BK101" s="79" t="s">
        <v>107</v>
      </c>
      <c r="BL101" s="79"/>
      <c r="BM101" s="79"/>
      <c r="BN101" s="79" t="s">
        <v>107</v>
      </c>
      <c r="BO101" s="81"/>
      <c r="BP101" s="81"/>
      <c r="BQ101" s="81"/>
      <c r="BR101" s="81"/>
      <c r="BS101" s="81" t="str">
        <f t="shared" si="478"/>
        <v/>
      </c>
      <c r="BT101" s="81" t="str">
        <f t="shared" si="478"/>
        <v/>
      </c>
      <c r="BU101" s="81"/>
      <c r="BV101" s="81" t="str">
        <f t="shared" si="544"/>
        <v/>
      </c>
      <c r="BW101" s="81" t="str">
        <f t="shared" si="544"/>
        <v/>
      </c>
      <c r="BX101" s="81"/>
      <c r="BY101" s="82" t="str">
        <f t="shared" si="549"/>
        <v>NA</v>
      </c>
      <c r="BZ101" s="82" t="str">
        <f t="shared" si="550"/>
        <v>NA</v>
      </c>
      <c r="CA101" s="82" t="str">
        <f t="shared" si="551"/>
        <v>NA</v>
      </c>
      <c r="CB101" s="82">
        <f t="shared" ca="1" si="552"/>
        <v>1799868.2129374759</v>
      </c>
      <c r="CC101" s="82" t="str">
        <f t="shared" si="553"/>
        <v>NA</v>
      </c>
      <c r="CD101" s="82">
        <f t="shared" ca="1" si="554"/>
        <v>1799868.2129374759</v>
      </c>
      <c r="CE101" s="82" t="str">
        <f t="shared" si="555"/>
        <v>NA</v>
      </c>
      <c r="CF101" s="82" t="str">
        <f t="shared" si="556"/>
        <v>NA</v>
      </c>
      <c r="CG101" s="82" t="str">
        <f t="shared" si="557"/>
        <v>NA</v>
      </c>
      <c r="CH101" s="82" t="str">
        <f t="shared" si="558"/>
        <v>NA</v>
      </c>
      <c r="CI101" s="82" t="str">
        <f t="shared" si="559"/>
        <v>NA</v>
      </c>
      <c r="CJ101" s="82" t="str">
        <f t="shared" si="560"/>
        <v>NA</v>
      </c>
      <c r="CK101" s="82" t="str">
        <f t="shared" si="561"/>
        <v>NA</v>
      </c>
      <c r="CL101" s="82" t="str">
        <f t="shared" si="562"/>
        <v>NA</v>
      </c>
      <c r="CM101" s="82" t="str">
        <f t="shared" si="563"/>
        <v>NA</v>
      </c>
      <c r="CN101" s="82" t="str">
        <f t="shared" si="564"/>
        <v>NA</v>
      </c>
      <c r="CO101" s="82" t="str">
        <f t="shared" si="565"/>
        <v>NA</v>
      </c>
      <c r="CP101" s="82" t="str">
        <f t="shared" si="566"/>
        <v>NA</v>
      </c>
      <c r="CQ101" s="82" t="str">
        <f t="shared" si="567"/>
        <v>NA</v>
      </c>
      <c r="CR101" s="82" t="str">
        <f t="shared" si="568"/>
        <v>NA</v>
      </c>
      <c r="CS101" s="82" t="str">
        <f t="shared" si="569"/>
        <v>NA</v>
      </c>
      <c r="CT101" s="82">
        <f t="shared" si="570"/>
        <v>67026.934299688059</v>
      </c>
      <c r="CU101" s="83">
        <f t="shared" si="571"/>
        <v>8000</v>
      </c>
      <c r="CV101" s="84">
        <f t="shared" si="572"/>
        <v>59026.934299688059</v>
      </c>
      <c r="CW101" s="57" t="s">
        <v>110</v>
      </c>
      <c r="CX101" s="43" t="s">
        <v>286</v>
      </c>
      <c r="CY101" s="101">
        <v>45146</v>
      </c>
      <c r="CZ101" s="101">
        <v>57533</v>
      </c>
      <c r="DA101" s="101">
        <v>447.85</v>
      </c>
      <c r="DB101" s="87">
        <v>10</v>
      </c>
      <c r="DC101" s="87">
        <v>10</v>
      </c>
      <c r="DD101" s="57" t="s">
        <v>143</v>
      </c>
      <c r="DE101" s="57" t="s">
        <v>560</v>
      </c>
      <c r="DF101" s="101">
        <v>499999</v>
      </c>
      <c r="DG101" s="101"/>
      <c r="DH101" s="101">
        <v>116</v>
      </c>
      <c r="DI101" s="87">
        <v>10</v>
      </c>
      <c r="DJ101" s="88">
        <v>10</v>
      </c>
      <c r="DK101" s="86">
        <f t="shared" si="309"/>
        <v>563.85</v>
      </c>
      <c r="DL101" s="89" t="str">
        <f t="shared" si="392"/>
        <v>Children's Education</v>
      </c>
      <c r="DM101" s="90">
        <v>57533</v>
      </c>
      <c r="DN101" s="90">
        <f>DM101/CV101*100</f>
        <v>97.46906337350481</v>
      </c>
      <c r="DO101" s="89" t="str">
        <f t="shared" si="393"/>
        <v>TPD</v>
      </c>
      <c r="DP101" s="90">
        <v>499999</v>
      </c>
      <c r="DQ101" s="90">
        <f ca="1">DP101/CD101*100</f>
        <v>27.779756118031351</v>
      </c>
      <c r="DR101" s="89" t="str">
        <f t="shared" si="394"/>
        <v/>
      </c>
      <c r="DS101" s="90"/>
      <c r="DT101" s="89"/>
      <c r="DU101" s="100"/>
      <c r="DV101" s="57"/>
      <c r="DW101" s="101"/>
      <c r="DX101" s="101"/>
      <c r="DY101" s="101"/>
      <c r="DZ101" s="87"/>
      <c r="EA101" s="87"/>
      <c r="EB101" s="96"/>
      <c r="EC101" s="95"/>
      <c r="ED101" s="95"/>
      <c r="EE101" s="96"/>
      <c r="EF101" s="96"/>
      <c r="EG101" s="95"/>
      <c r="EH101" s="96"/>
      <c r="EI101" s="96"/>
      <c r="EJ101" s="96"/>
      <c r="EK101" s="57"/>
      <c r="EL101" s="47"/>
      <c r="EM101" s="101"/>
      <c r="EN101" s="101"/>
      <c r="EO101" s="101"/>
      <c r="EP101" s="87"/>
      <c r="EQ101" s="88"/>
      <c r="ER101" s="96"/>
      <c r="ES101" s="96"/>
      <c r="ET101" s="96"/>
      <c r="EU101" s="96"/>
      <c r="EV101" s="96"/>
      <c r="EW101" s="95"/>
      <c r="EX101" s="96" t="s">
        <v>130</v>
      </c>
      <c r="EY101" s="96"/>
      <c r="EZ101" s="104"/>
    </row>
    <row r="102" spans="1:156" s="149" customFormat="1" ht="24">
      <c r="A102" s="99" t="s">
        <v>184</v>
      </c>
      <c r="B102" s="148"/>
      <c r="C102" s="69">
        <v>102</v>
      </c>
      <c r="D102" s="69" t="s">
        <v>105</v>
      </c>
      <c r="E102" s="70">
        <v>31199</v>
      </c>
      <c r="F102" s="71"/>
      <c r="G102" s="71"/>
      <c r="H102" s="71">
        <v>1</v>
      </c>
      <c r="I102" s="72"/>
      <c r="J102" s="69" t="s">
        <v>106</v>
      </c>
      <c r="K102" s="69"/>
      <c r="L102" s="69"/>
      <c r="M102" s="69"/>
      <c r="N102" s="69">
        <v>3</v>
      </c>
      <c r="O102" s="69">
        <v>2</v>
      </c>
      <c r="P102" s="69"/>
      <c r="Q102" s="69"/>
      <c r="R102" s="69">
        <v>1</v>
      </c>
      <c r="S102" s="120" t="str">
        <f>IF(OR(K102=0,G102=0),"x","Value?")</f>
        <v>x</v>
      </c>
      <c r="T102" s="120" t="str">
        <f>IF(OR(K102=0,H102=0),"x","Value?")</f>
        <v>x</v>
      </c>
      <c r="U102" s="120" t="str">
        <f>IF(OR(K102=0,I102=0),"x","Value?")</f>
        <v>x</v>
      </c>
      <c r="V102" s="77">
        <v>15</v>
      </c>
      <c r="W102" s="77" t="str">
        <f>IF(Q102=0,"x","Value?")</f>
        <v>x</v>
      </c>
      <c r="X102" s="77" t="str">
        <f>IF(Q102=0,"x","Value?")</f>
        <v>x</v>
      </c>
      <c r="Y102" s="77" t="str">
        <f>IF(P102=0,"x","Value?")</f>
        <v>x</v>
      </c>
      <c r="Z102" s="77" t="str">
        <f>IF(P102=0,"x","Value?")</f>
        <v>x</v>
      </c>
      <c r="AA102" s="77">
        <v>5</v>
      </c>
      <c r="AB102" s="77">
        <v>500000</v>
      </c>
      <c r="AC102" s="76"/>
      <c r="AD102" s="69"/>
      <c r="AE102" s="69"/>
      <c r="AF102" s="69"/>
      <c r="AG102" s="69"/>
      <c r="AH102" s="69"/>
      <c r="AI102" s="69"/>
      <c r="AJ102" s="69"/>
      <c r="AK102" s="69"/>
      <c r="AL102" s="69"/>
      <c r="AM102" s="69"/>
      <c r="AN102" s="69"/>
      <c r="AO102" s="69"/>
      <c r="AP102" s="69" t="s">
        <v>107</v>
      </c>
      <c r="AQ102" s="69"/>
      <c r="AR102" s="81" t="s">
        <v>108</v>
      </c>
      <c r="AS102" s="211">
        <v>6000</v>
      </c>
      <c r="AT102" s="77">
        <v>2500</v>
      </c>
      <c r="AU102" s="75">
        <v>1000000</v>
      </c>
      <c r="AV102" s="210">
        <v>0</v>
      </c>
      <c r="AW102" s="69"/>
      <c r="AX102" s="69"/>
      <c r="AY102" s="69">
        <v>29</v>
      </c>
      <c r="AZ102" s="69">
        <v>29</v>
      </c>
      <c r="BA102" s="211">
        <f t="shared" ca="1" si="474"/>
        <v>33</v>
      </c>
      <c r="BB102" s="77">
        <f t="shared" si="475"/>
        <v>1000000</v>
      </c>
      <c r="BC102" s="77">
        <f t="shared" si="476"/>
        <v>3500</v>
      </c>
      <c r="BD102" s="78">
        <f t="shared" si="477"/>
        <v>1750</v>
      </c>
      <c r="BE102" s="79" t="s">
        <v>107</v>
      </c>
      <c r="BF102" s="80" t="s">
        <v>107</v>
      </c>
      <c r="BG102" s="79" t="s">
        <v>107</v>
      </c>
      <c r="BH102" s="79" t="s">
        <v>107</v>
      </c>
      <c r="BI102" s="79"/>
      <c r="BJ102" s="79"/>
      <c r="BK102" s="79" t="s">
        <v>107</v>
      </c>
      <c r="BL102" s="79"/>
      <c r="BM102" s="79"/>
      <c r="BN102" s="216" t="s">
        <v>107</v>
      </c>
      <c r="BO102" s="81"/>
      <c r="BP102" s="81"/>
      <c r="BQ102" s="81"/>
      <c r="BR102" s="81"/>
      <c r="BS102" s="81" t="str">
        <f t="shared" si="478"/>
        <v/>
      </c>
      <c r="BT102" s="81" t="str">
        <f t="shared" si="478"/>
        <v/>
      </c>
      <c r="BU102" s="81" t="s">
        <v>107</v>
      </c>
      <c r="BV102" s="81" t="str">
        <f t="shared" si="544"/>
        <v/>
      </c>
      <c r="BW102" s="81" t="str">
        <f t="shared" si="544"/>
        <v/>
      </c>
      <c r="BX102" s="81"/>
      <c r="BY102" s="130" t="str">
        <f t="shared" si="549"/>
        <v>NA</v>
      </c>
      <c r="BZ102" s="82" t="str">
        <f t="shared" si="550"/>
        <v>NA</v>
      </c>
      <c r="CA102" s="82" t="str">
        <f t="shared" si="551"/>
        <v>NA</v>
      </c>
      <c r="CB102" s="82" t="str">
        <f t="shared" si="552"/>
        <v>NA</v>
      </c>
      <c r="CC102" s="82" t="str">
        <f t="shared" si="553"/>
        <v>NA</v>
      </c>
      <c r="CD102" s="82" t="str">
        <f t="shared" si="554"/>
        <v>NA</v>
      </c>
      <c r="CE102" s="82" t="str">
        <f t="shared" si="555"/>
        <v>NA</v>
      </c>
      <c r="CF102" s="82" t="str">
        <f t="shared" si="556"/>
        <v>NA</v>
      </c>
      <c r="CG102" s="82" t="str">
        <f t="shared" si="557"/>
        <v>NA</v>
      </c>
      <c r="CH102" s="82">
        <f t="shared" si="558"/>
        <v>256997.73795980812</v>
      </c>
      <c r="CI102" s="82" t="str">
        <f t="shared" si="559"/>
        <v>NA</v>
      </c>
      <c r="CJ102" s="82">
        <f t="shared" si="560"/>
        <v>256997.73795980812</v>
      </c>
      <c r="CK102" s="82">
        <f t="shared" si="561"/>
        <v>256997.73795980812</v>
      </c>
      <c r="CL102" s="82" t="str">
        <f t="shared" si="562"/>
        <v>NA</v>
      </c>
      <c r="CM102" s="82">
        <f t="shared" si="563"/>
        <v>256997.73795980812</v>
      </c>
      <c r="CN102" s="82" t="str">
        <f t="shared" si="564"/>
        <v>NA</v>
      </c>
      <c r="CO102" s="82" t="str">
        <f t="shared" si="565"/>
        <v>NA</v>
      </c>
      <c r="CP102" s="82" t="str">
        <f t="shared" si="566"/>
        <v>NA</v>
      </c>
      <c r="CQ102" s="82" t="str">
        <f t="shared" si="567"/>
        <v>NA</v>
      </c>
      <c r="CR102" s="82" t="str">
        <f t="shared" si="568"/>
        <v>NA</v>
      </c>
      <c r="CS102" s="82" t="str">
        <f t="shared" si="569"/>
        <v>NA</v>
      </c>
      <c r="CT102" s="82">
        <f t="shared" si="570"/>
        <v>685551.48401720938</v>
      </c>
      <c r="CU102" s="82" t="str">
        <f t="shared" si="571"/>
        <v>NA</v>
      </c>
      <c r="CV102" s="84">
        <f t="shared" si="572"/>
        <v>685551.48401720938</v>
      </c>
      <c r="CW102" s="57" t="s">
        <v>128</v>
      </c>
      <c r="CX102" s="100" t="s">
        <v>557</v>
      </c>
      <c r="CY102" s="101">
        <v>83281.149999999994</v>
      </c>
      <c r="CZ102" s="101">
        <v>125427</v>
      </c>
      <c r="DA102" s="101">
        <v>1729.75</v>
      </c>
      <c r="DB102" s="87">
        <v>5</v>
      </c>
      <c r="DC102" s="87">
        <v>10</v>
      </c>
      <c r="DD102" s="57" t="s">
        <v>145</v>
      </c>
      <c r="DE102" s="57" t="s">
        <v>282</v>
      </c>
      <c r="DF102" s="101">
        <v>1729.75</v>
      </c>
      <c r="DG102" s="86"/>
      <c r="DH102" s="101">
        <v>20.25</v>
      </c>
      <c r="DI102" s="87">
        <v>5</v>
      </c>
      <c r="DJ102" s="88">
        <v>5</v>
      </c>
      <c r="DK102" s="86">
        <f t="shared" si="309"/>
        <v>1750</v>
      </c>
      <c r="DL102" s="89" t="str">
        <f t="shared" si="392"/>
        <v>Children's Education</v>
      </c>
      <c r="DM102" s="90">
        <v>125427</v>
      </c>
      <c r="DN102" s="90">
        <f>DM102/CV102*100</f>
        <v>18.295781268683157</v>
      </c>
      <c r="DO102" s="89"/>
      <c r="DP102" s="90"/>
      <c r="DQ102" s="90"/>
      <c r="DR102" s="89"/>
      <c r="DS102" s="90"/>
      <c r="DT102" s="90"/>
      <c r="DU102" s="43"/>
      <c r="DV102" s="47"/>
      <c r="DW102" s="101"/>
      <c r="DX102" s="86"/>
      <c r="DY102" s="101"/>
      <c r="DZ102" s="87"/>
      <c r="EA102" s="87"/>
      <c r="EB102" s="96"/>
      <c r="EC102" s="95"/>
      <c r="ED102" s="95"/>
      <c r="EE102" s="96"/>
      <c r="EF102" s="95"/>
      <c r="EG102" s="95"/>
      <c r="EH102" s="96"/>
      <c r="EI102" s="96"/>
      <c r="EJ102" s="96"/>
      <c r="EK102" s="55"/>
      <c r="EL102" s="55"/>
      <c r="EM102" s="106"/>
      <c r="EN102" s="106"/>
      <c r="EO102" s="106"/>
      <c r="EP102" s="82" t="s">
        <v>130</v>
      </c>
      <c r="EQ102" s="84" t="s">
        <v>130</v>
      </c>
      <c r="ER102" s="96"/>
      <c r="ES102" s="96"/>
      <c r="ET102" s="96"/>
      <c r="EU102" s="96"/>
      <c r="EV102" s="96"/>
      <c r="EW102" s="96"/>
      <c r="EX102" s="96"/>
      <c r="EY102" s="96"/>
      <c r="EZ102" s="172"/>
    </row>
    <row r="103" spans="1:156" ht="12">
      <c r="A103" s="179" t="s">
        <v>142</v>
      </c>
      <c r="C103" s="69">
        <v>103</v>
      </c>
      <c r="D103" s="69" t="s">
        <v>117</v>
      </c>
      <c r="E103" s="70">
        <v>27028</v>
      </c>
      <c r="F103" s="71"/>
      <c r="G103" s="71"/>
      <c r="H103" s="71">
        <v>1</v>
      </c>
      <c r="I103" s="72"/>
      <c r="J103" s="69" t="s">
        <v>107</v>
      </c>
      <c r="K103" s="69"/>
      <c r="L103" s="69">
        <v>3</v>
      </c>
      <c r="M103" s="69">
        <v>1</v>
      </c>
      <c r="N103" s="69"/>
      <c r="O103" s="69"/>
      <c r="P103" s="69">
        <v>2</v>
      </c>
      <c r="Q103" s="69"/>
      <c r="R103" s="69"/>
      <c r="S103" s="73" t="str">
        <f>IF(OR(K103=0,G103=0),"x","Value?")</f>
        <v>x</v>
      </c>
      <c r="T103" s="73" t="str">
        <f>IF(OR(K103=0,H103=0),"x","Value?")</f>
        <v>x</v>
      </c>
      <c r="U103" s="73" t="str">
        <f>IF(OR(K103=0,I103=0),"x","Value?")</f>
        <v>x</v>
      </c>
      <c r="V103" s="74" t="s">
        <v>121</v>
      </c>
      <c r="W103" s="75" t="str">
        <f>IF(Q103=0,"x","Value?")</f>
        <v>x</v>
      </c>
      <c r="X103" s="75" t="str">
        <f>IF(Q103=0,"x","Value?")</f>
        <v>x</v>
      </c>
      <c r="Y103" s="75">
        <v>65</v>
      </c>
      <c r="Z103" s="75">
        <v>820</v>
      </c>
      <c r="AA103" s="75" t="str">
        <f t="shared" ref="AA103" si="577">IF(R103=0,"x","Value?")</f>
        <v>x</v>
      </c>
      <c r="AB103" s="75" t="str">
        <f t="shared" ref="AB103" si="578">IF(R103=0,"x","Value?")</f>
        <v>x</v>
      </c>
      <c r="AC103" s="76"/>
      <c r="AD103" s="69">
        <v>200000</v>
      </c>
      <c r="AE103" s="69"/>
      <c r="AF103" s="69"/>
      <c r="AG103" s="69"/>
      <c r="AH103" s="69"/>
      <c r="AI103" s="69"/>
      <c r="AJ103" s="69"/>
      <c r="AK103" s="69"/>
      <c r="AL103" s="69"/>
      <c r="AM103" s="69"/>
      <c r="AN103" s="69"/>
      <c r="AO103" s="69"/>
      <c r="AP103" s="69" t="s">
        <v>107</v>
      </c>
      <c r="AQ103" s="163"/>
      <c r="AR103" s="69" t="s">
        <v>108</v>
      </c>
      <c r="AS103" s="75">
        <v>7300</v>
      </c>
      <c r="AT103" s="75">
        <v>4900</v>
      </c>
      <c r="AU103" s="75">
        <v>1000000</v>
      </c>
      <c r="AV103" s="75">
        <v>0</v>
      </c>
      <c r="AW103" s="69" t="s">
        <v>109</v>
      </c>
      <c r="AX103" s="69">
        <v>800</v>
      </c>
      <c r="AY103" s="69">
        <v>20</v>
      </c>
      <c r="AZ103" s="69">
        <v>20</v>
      </c>
      <c r="BA103" s="77">
        <f ca="1">INT(YEARFRAC(E103,TODAY()))</f>
        <v>45</v>
      </c>
      <c r="BB103" s="77">
        <f>IF(AND(AU103="x",AV103="x"),"0",AU103-AV103)</f>
        <v>1000000</v>
      </c>
      <c r="BC103" s="77">
        <f>IF(AND(AS103="x",AT103="x"),"0",AS103-AT103)</f>
        <v>2400</v>
      </c>
      <c r="BD103" s="78">
        <f>IF(EXACT(AR103,"Employee"),0.5*BC103,0.25*BC103)</f>
        <v>1200</v>
      </c>
      <c r="BE103" s="79" t="s">
        <v>107</v>
      </c>
      <c r="BF103" s="80" t="s">
        <v>107</v>
      </c>
      <c r="BG103" s="79" t="s">
        <v>107</v>
      </c>
      <c r="BH103" s="79" t="s">
        <v>107</v>
      </c>
      <c r="BI103" s="79"/>
      <c r="BJ103" s="79" t="s">
        <v>107</v>
      </c>
      <c r="BK103" s="79" t="s">
        <v>107</v>
      </c>
      <c r="BL103" s="79" t="s">
        <v>107</v>
      </c>
      <c r="BM103" s="79" t="s">
        <v>107</v>
      </c>
      <c r="BN103" s="79" t="s">
        <v>107</v>
      </c>
      <c r="BO103" s="81"/>
      <c r="BP103" s="81"/>
      <c r="BQ103" s="81"/>
      <c r="BR103" s="81"/>
      <c r="BS103" s="81" t="str">
        <f>IF(BI103="Y","Select?","")</f>
        <v/>
      </c>
      <c r="BT103" s="81"/>
      <c r="BU103" s="81" t="s">
        <v>107</v>
      </c>
      <c r="BV103" s="81"/>
      <c r="BW103" s="81"/>
      <c r="BX103" s="81"/>
      <c r="BY103" s="82" t="str">
        <f>IF(K103=0,"NA",FV(0.0228,V103,-SUM(S103:U103)*12)+10000)</f>
        <v>NA</v>
      </c>
      <c r="BZ103" s="82" t="str">
        <f>IF(AC103=0,"NA",AC103)</f>
        <v>NA</v>
      </c>
      <c r="CA103" s="82" t="str">
        <f>IFERROR(IF(BY103-BZ103&lt;=0,"No Need",BY103-BZ103),BY103)</f>
        <v>NA</v>
      </c>
      <c r="CB103" s="82">
        <f ca="1">IF(L103=0,"NA",FV(0.0228,62-BA103,-AT103*12)+100000)</f>
        <v>1304473.962781087</v>
      </c>
      <c r="CC103" s="82">
        <f>IF(AD103=0,"NA",AD103)</f>
        <v>200000</v>
      </c>
      <c r="CD103" s="82">
        <f ca="1">IFERROR(IF(CB103-CC103&lt;=0,"No Need",CB103-CC103),CB103)</f>
        <v>1104473.962781087</v>
      </c>
      <c r="CE103" s="82">
        <f>IF(M103=0,"NA",FV(0.0228,5,-AT103*12)+100000)</f>
        <v>407715.56640122394</v>
      </c>
      <c r="CF103" s="82" t="str">
        <f>IF(AE103=0,"NA",AE103)</f>
        <v>NA</v>
      </c>
      <c r="CG103" s="82">
        <f>IFERROR(IF(CE103-CF103&lt;=0,"No Need",CE103-CF103),CE103)</f>
        <v>407715.56640122394</v>
      </c>
      <c r="CH103" s="82" t="str">
        <f>IF(N103=0,"NA",FV(0.0228,5,-AT103*12)+100000)</f>
        <v>NA</v>
      </c>
      <c r="CI103" s="82" t="str">
        <f>IF(AF103=0,"NA",AF103)</f>
        <v>NA</v>
      </c>
      <c r="CJ103" s="82" t="str">
        <f>IFERROR(IF(CH103-CI103&lt;=0,"No Need",CH103-CI103),CH103)</f>
        <v>NA</v>
      </c>
      <c r="CK103" s="82" t="str">
        <f>IF(O103=0,"NA",FV(0.0228,5,-AT103*12)+100000)</f>
        <v>NA</v>
      </c>
      <c r="CL103" s="82" t="str">
        <f>IF(AG103=0,"NA",AG103)</f>
        <v>NA</v>
      </c>
      <c r="CM103" s="82" t="str">
        <f>IFERROR(IF(CK103-CL103&lt;=0,"No Need",CK103-CL103),CK103)</f>
        <v>NA</v>
      </c>
      <c r="CN103" s="82" t="str">
        <f>IF(Q103=0,"NA",FV(0.0228,X103,,-W103))</f>
        <v>NA</v>
      </c>
      <c r="CO103" s="82" t="str">
        <f>IF((AH103+AI103)=0,"NA",(AH103+AI103))</f>
        <v>NA</v>
      </c>
      <c r="CP103" s="82" t="str">
        <f>IFERROR(IF(CN103-CO103&lt;=0,"No Need",CN103-CO103),CN103)</f>
        <v>NA</v>
      </c>
      <c r="CQ103" s="82">
        <f>IF(P103=0,"NA",FV(0.0228,90-Y103,,-Z103*12*(90-Y103)))</f>
        <v>432218.24040563789</v>
      </c>
      <c r="CR103" s="82" t="str">
        <f>IF(AND(AJ103=0,AK103=0,AL103=0,AM103=0),"NA",AJ103+(AK103*12*(90-P103))+AL103+(AM103*12*(90-P103)))</f>
        <v>NA</v>
      </c>
      <c r="CS103" s="82">
        <f>IFERROR(IF(CQ103-CR103&lt;=0,"No Need",CQ103-CR103),CQ103)</f>
        <v>432218.24040563789</v>
      </c>
      <c r="CT103" s="82" t="str">
        <f>IF(R103=0,"NA",FV(0.0228,19-AA103,,-AB103))</f>
        <v>NA</v>
      </c>
      <c r="CU103" s="83" t="str">
        <f>IF((AN103+AO103)=0,"NA",(AN103+AO103))</f>
        <v>NA</v>
      </c>
      <c r="CV103" s="84" t="str">
        <f>IFERROR(IF(CT103-CU103&lt;=0,"No Need",CT103-CU103),CT103)</f>
        <v>NA</v>
      </c>
      <c r="CW103" s="57" t="s">
        <v>111</v>
      </c>
      <c r="CX103" s="43" t="s">
        <v>291</v>
      </c>
      <c r="CY103" s="101">
        <v>47852</v>
      </c>
      <c r="CZ103" s="101">
        <v>112026</v>
      </c>
      <c r="DA103" s="101">
        <v>377.05</v>
      </c>
      <c r="DB103" s="87">
        <v>20</v>
      </c>
      <c r="DC103" s="87">
        <v>20</v>
      </c>
      <c r="DD103" s="57" t="s">
        <v>143</v>
      </c>
      <c r="DE103" s="57" t="s">
        <v>560</v>
      </c>
      <c r="DF103" s="101">
        <v>285400.90000000002</v>
      </c>
      <c r="DG103" s="101"/>
      <c r="DH103" s="101">
        <v>422.95</v>
      </c>
      <c r="DI103" s="87">
        <v>20</v>
      </c>
      <c r="DJ103" s="88">
        <v>20</v>
      </c>
      <c r="DK103" s="86">
        <f t="shared" si="309"/>
        <v>800</v>
      </c>
      <c r="DL103" s="89" t="str">
        <f t="shared" si="392"/>
        <v>Late CI</v>
      </c>
      <c r="DM103" s="90">
        <v>285400.90000000002</v>
      </c>
      <c r="DN103" s="90">
        <f>DM103/CG103*100</f>
        <v>70.000000863136847</v>
      </c>
      <c r="DO103" s="89" t="str">
        <f t="shared" ref="DO103" si="579">IF(K103=2,$K$5,IF(L103=2,$L$5,IF(M103=2,$M$5,IF(N103=2,$N$5,IF(O103=2,$O$5,IF(P103=2,$P$5,IF(Q103=2,$Q$5,IF(R103=2,$R$5,""))))))))</f>
        <v>Retirement</v>
      </c>
      <c r="DP103" s="90">
        <v>112026</v>
      </c>
      <c r="DQ103" s="90">
        <f>DP103/CS103*100</f>
        <v>25.918850600766714</v>
      </c>
      <c r="DR103" s="89" t="str">
        <f t="shared" ref="DR103" si="580">IF(K103=3,$K$5,IF(L103=3,$L$5,IF(M103=3,$M$5,IF(N103=3,$N$5,IF(O103=3,$O$5,IF(P103=3,$P$5,IF(Q103=3,$Q$5,IF(R103=3,$R$5,""))))))))</f>
        <v>TPD</v>
      </c>
      <c r="DS103" s="90">
        <v>285400.90000000002</v>
      </c>
      <c r="DT103" s="90">
        <f ca="1">DS103/CD103*100</f>
        <v>25.84043713274643</v>
      </c>
      <c r="DU103" s="43" t="s">
        <v>137</v>
      </c>
      <c r="DV103" s="47" t="s">
        <v>330</v>
      </c>
      <c r="DW103" s="101">
        <v>126182.95</v>
      </c>
      <c r="DX103" s="101"/>
      <c r="DY103" s="101">
        <v>800</v>
      </c>
      <c r="DZ103" s="87">
        <v>20</v>
      </c>
      <c r="EA103" s="87">
        <v>20</v>
      </c>
      <c r="EB103" s="96" t="s">
        <v>27</v>
      </c>
      <c r="EC103" s="95">
        <f>DW103*3.5</f>
        <v>441640.32500000001</v>
      </c>
      <c r="ED103" s="95">
        <f>EC103/CG103*100</f>
        <v>108.32069251076655</v>
      </c>
      <c r="EE103" s="96" t="s">
        <v>30</v>
      </c>
      <c r="EF103" s="96">
        <v>0</v>
      </c>
      <c r="EG103" s="96">
        <v>0</v>
      </c>
      <c r="EH103" s="96" t="s">
        <v>26</v>
      </c>
      <c r="EI103" s="95">
        <f>DW103*3.5</f>
        <v>441640.32500000001</v>
      </c>
      <c r="EJ103" s="95">
        <f ca="1">EI103/CD103*100</f>
        <v>39.986485864088735</v>
      </c>
      <c r="EK103" s="57"/>
      <c r="EL103" s="47"/>
      <c r="EM103" s="101"/>
      <c r="EN103" s="101"/>
      <c r="EO103" s="101"/>
      <c r="EP103" s="87"/>
      <c r="EQ103" s="88"/>
      <c r="ER103" s="96"/>
      <c r="ES103" s="96"/>
      <c r="ET103" s="96"/>
      <c r="EU103" s="96"/>
      <c r="EV103" s="96"/>
      <c r="EW103" s="95"/>
      <c r="EX103" s="96"/>
      <c r="EY103" s="96"/>
      <c r="EZ103" s="104"/>
    </row>
    <row r="104" spans="1:156" s="149" customFormat="1" ht="60">
      <c r="A104" s="99" t="s">
        <v>185</v>
      </c>
      <c r="B104" s="148"/>
      <c r="C104" s="69">
        <v>104</v>
      </c>
      <c r="D104" s="69" t="s">
        <v>105</v>
      </c>
      <c r="E104" s="70">
        <v>31199</v>
      </c>
      <c r="F104" s="71"/>
      <c r="G104" s="71"/>
      <c r="H104" s="71">
        <v>1</v>
      </c>
      <c r="I104" s="72"/>
      <c r="J104" s="69" t="s">
        <v>106</v>
      </c>
      <c r="K104" s="69"/>
      <c r="L104" s="69"/>
      <c r="M104" s="69">
        <v>2</v>
      </c>
      <c r="N104" s="69"/>
      <c r="O104" s="69">
        <v>1</v>
      </c>
      <c r="P104" s="69"/>
      <c r="Q104" s="69"/>
      <c r="R104" s="69">
        <v>3</v>
      </c>
      <c r="S104" s="73" t="str">
        <f t="shared" ref="S104" si="581">IF(OR(K104=0,G104=0),"x","Value?")</f>
        <v>x</v>
      </c>
      <c r="T104" s="73" t="str">
        <f t="shared" ref="T104" si="582">IF(OR(K104=0,H104=0),"x","Value?")</f>
        <v>x</v>
      </c>
      <c r="U104" s="73" t="str">
        <f t="shared" ref="U104" si="583">IF(OR(K104=0,I104=0),"x","Value?")</f>
        <v>x</v>
      </c>
      <c r="V104" s="74">
        <v>15</v>
      </c>
      <c r="W104" s="75" t="str">
        <f t="shared" ref="W104" si="584">IF(Q104=0,"x","Value?")</f>
        <v>x</v>
      </c>
      <c r="X104" s="75" t="str">
        <f t="shared" ref="X104" si="585">IF(Q104=0,"x","Value?")</f>
        <v>x</v>
      </c>
      <c r="Y104" s="77" t="str">
        <f>IF(P104=0,"x","Value?")</f>
        <v>x</v>
      </c>
      <c r="Z104" s="77" t="str">
        <f>IF(P104=0,"x","Value?")</f>
        <v>x</v>
      </c>
      <c r="AA104" s="75">
        <v>5</v>
      </c>
      <c r="AB104" s="75">
        <v>500000</v>
      </c>
      <c r="AC104" s="76"/>
      <c r="AD104" s="69"/>
      <c r="AE104" s="69"/>
      <c r="AF104" s="69"/>
      <c r="AG104" s="69"/>
      <c r="AH104" s="69"/>
      <c r="AI104" s="69"/>
      <c r="AJ104" s="69"/>
      <c r="AK104" s="69"/>
      <c r="AL104" s="69"/>
      <c r="AM104" s="69"/>
      <c r="AN104" s="69"/>
      <c r="AO104" s="69"/>
      <c r="AP104" s="69" t="s">
        <v>107</v>
      </c>
      <c r="AQ104" s="69"/>
      <c r="AR104" s="81" t="s">
        <v>108</v>
      </c>
      <c r="AS104" s="211">
        <v>12000</v>
      </c>
      <c r="AT104" s="77">
        <v>2500</v>
      </c>
      <c r="AU104" s="75">
        <v>1000000</v>
      </c>
      <c r="AV104" s="210">
        <v>0</v>
      </c>
      <c r="AW104" s="69"/>
      <c r="AX104" s="69">
        <v>2500</v>
      </c>
      <c r="AY104" s="69">
        <v>29</v>
      </c>
      <c r="AZ104" s="69">
        <v>29</v>
      </c>
      <c r="BA104" s="211">
        <f t="shared" ref="BA104:BA111" ca="1" si="586">INT(YEARFRAC(E104,TODAY()))</f>
        <v>33</v>
      </c>
      <c r="BB104" s="77">
        <f t="shared" ref="BB104:BB111" si="587">IF(AND(AU104="x",AV104="x"),"0",AU104-AV104)</f>
        <v>1000000</v>
      </c>
      <c r="BC104" s="77">
        <f t="shared" ref="BC104:BC111" si="588">IF(AND(AS104="x",AT104="x"),"0",AS104-AT104)</f>
        <v>9500</v>
      </c>
      <c r="BD104" s="78">
        <f t="shared" ref="BD104:BD111" si="589">IF(EXACT(AR104,"Employee"),0.5*BC104,0.25*BC104)</f>
        <v>4750</v>
      </c>
      <c r="BE104" s="79" t="s">
        <v>107</v>
      </c>
      <c r="BF104" s="80" t="s">
        <v>107</v>
      </c>
      <c r="BG104" s="79" t="s">
        <v>107</v>
      </c>
      <c r="BH104" s="79" t="s">
        <v>107</v>
      </c>
      <c r="BI104" s="79"/>
      <c r="BJ104" s="79"/>
      <c r="BK104" s="79" t="s">
        <v>107</v>
      </c>
      <c r="BL104" s="79"/>
      <c r="BM104" s="79"/>
      <c r="BN104" s="216" t="s">
        <v>107</v>
      </c>
      <c r="BO104" s="81" t="s">
        <v>107</v>
      </c>
      <c r="BP104" s="81" t="s">
        <v>107</v>
      </c>
      <c r="BQ104" s="81" t="s">
        <v>107</v>
      </c>
      <c r="BR104" s="81"/>
      <c r="BS104" s="81" t="str">
        <f t="shared" ref="BS104:BX111" si="590">IF(BI104="Y","Select?","")</f>
        <v/>
      </c>
      <c r="BT104" s="81" t="str">
        <f t="shared" si="590"/>
        <v/>
      </c>
      <c r="BU104" s="81"/>
      <c r="BV104" s="81" t="str">
        <f t="shared" si="590"/>
        <v/>
      </c>
      <c r="BW104" s="81" t="str">
        <f t="shared" si="590"/>
        <v/>
      </c>
      <c r="BX104" s="81"/>
      <c r="BY104" s="130" t="str">
        <f t="shared" ref="BY104:BY111" si="591">IF(K104=0,"NA",FV(0.0228,V104,-SUM(S104:U104)*12)+10000)</f>
        <v>NA</v>
      </c>
      <c r="BZ104" s="82" t="str">
        <f t="shared" ref="BZ104:BZ111" si="592">IF(AC104=0,"NA",AC104)</f>
        <v>NA</v>
      </c>
      <c r="CA104" s="82" t="str">
        <f t="shared" ref="CA104:CA111" si="593">IFERROR(IF(BY104-BZ104&lt;=0,"No Need",BY104-BZ104),BY104)</f>
        <v>NA</v>
      </c>
      <c r="CB104" s="82" t="str">
        <f t="shared" ref="CB104:CB111" si="594">IF(L104=0,"NA",FV(0.0228,62-BA104,-AT104*12)+100000)</f>
        <v>NA</v>
      </c>
      <c r="CC104" s="82" t="str">
        <f t="shared" ref="CC104:CC111" si="595">IF(AD104=0,"NA",AD104)</f>
        <v>NA</v>
      </c>
      <c r="CD104" s="82" t="str">
        <f t="shared" ref="CD104:CD111" si="596">IFERROR(IF(CB104-CC104&lt;=0,"No Need",CB104-CC104),CB104)</f>
        <v>NA</v>
      </c>
      <c r="CE104" s="82">
        <f t="shared" ref="CE104:CE111" si="597">IF(M104=0,"NA",FV(0.0228,5,-AT104*12)+100000)</f>
        <v>256997.73795980812</v>
      </c>
      <c r="CF104" s="82" t="str">
        <f t="shared" ref="CF104:CF111" si="598">IF(AE104=0,"NA",AE104)</f>
        <v>NA</v>
      </c>
      <c r="CG104" s="82">
        <f t="shared" ref="CG104:CG111" si="599">IFERROR(IF(CE104-CF104&lt;=0,"No Need",CE104-CF104),CE104)</f>
        <v>256997.73795980812</v>
      </c>
      <c r="CH104" s="82" t="str">
        <f t="shared" ref="CH104:CH111" si="600">IF(N104=0,"NA",FV(0.0228,5,-AT104*12)+100000)</f>
        <v>NA</v>
      </c>
      <c r="CI104" s="82" t="str">
        <f t="shared" ref="CI104:CI111" si="601">IF(AF104=0,"NA",AF104)</f>
        <v>NA</v>
      </c>
      <c r="CJ104" s="82" t="str">
        <f t="shared" ref="CJ104:CJ111" si="602">IFERROR(IF(CH104-CI104&lt;=0,"No Need",CH104-CI104),CH104)</f>
        <v>NA</v>
      </c>
      <c r="CK104" s="82">
        <f t="shared" ref="CK104:CK111" si="603">IF(O104=0,"NA",FV(0.0228,5,-AT104*12)+100000)</f>
        <v>256997.73795980812</v>
      </c>
      <c r="CL104" s="82" t="str">
        <f t="shared" ref="CL104:CL111" si="604">IF(AG104=0,"NA",AG104)</f>
        <v>NA</v>
      </c>
      <c r="CM104" s="82">
        <f t="shared" ref="CM104:CM111" si="605">IFERROR(IF(CK104-CL104&lt;=0,"No Need",CK104-CL104),CK104)</f>
        <v>256997.73795980812</v>
      </c>
      <c r="CN104" s="82" t="str">
        <f t="shared" ref="CN104:CN111" si="606">IF(Q104=0,"NA",FV(0.0228,X104,,-W104))</f>
        <v>NA</v>
      </c>
      <c r="CO104" s="82" t="str">
        <f t="shared" ref="CO104:CO111" si="607">IF((AH104+AI104)=0,"NA",(AH104+AI104))</f>
        <v>NA</v>
      </c>
      <c r="CP104" s="82" t="str">
        <f t="shared" ref="CP104:CP111" si="608">IFERROR(IF(CN104-CO104&lt;=0,"No Need",CN104-CO104),CN104)</f>
        <v>NA</v>
      </c>
      <c r="CQ104" s="82" t="str">
        <f t="shared" ref="CQ104:CQ111" si="609">IF(P104=0,"NA",FV(0.0228,90-Y104,,-Z104*12*(90-Y104)))</f>
        <v>NA</v>
      </c>
      <c r="CR104" s="82" t="str">
        <f t="shared" ref="CR104:CR111" si="610">IF(AND(AJ104=0,AK104=0,AL104=0,AM104=0),"NA",AJ104+(AK104*12*(90-P104))+AL104+(AM104*12*(90-P104)))</f>
        <v>NA</v>
      </c>
      <c r="CS104" s="82" t="str">
        <f t="shared" ref="CS104:CS111" si="611">IFERROR(IF(CQ104-CR104&lt;=0,"No Need",CQ104-CR104),CQ104)</f>
        <v>NA</v>
      </c>
      <c r="CT104" s="82">
        <f t="shared" ref="CT104:CT111" si="612">IF(R104=0,"NA",FV(0.0228,19-AA104,,-AB104))</f>
        <v>685551.48401720938</v>
      </c>
      <c r="CU104" s="82" t="str">
        <f t="shared" ref="CU104:CU111" si="613">IF((AN104+AO104)=0,"NA",(AN104+AO104))</f>
        <v>NA</v>
      </c>
      <c r="CV104" s="84">
        <f t="shared" ref="CV104:CV111" si="614">IFERROR(IF(CT104-CU104&lt;=0,"No Need",CT104-CU104),CT104)</f>
        <v>685551.48401720938</v>
      </c>
      <c r="CW104" s="57" t="s">
        <v>110</v>
      </c>
      <c r="CX104" s="100" t="s">
        <v>286</v>
      </c>
      <c r="CY104" s="101">
        <v>247807.45</v>
      </c>
      <c r="CZ104" s="101">
        <v>315798</v>
      </c>
      <c r="DA104" s="101">
        <v>2458.25</v>
      </c>
      <c r="DB104" s="87">
        <v>10</v>
      </c>
      <c r="DC104" s="87">
        <v>10</v>
      </c>
      <c r="DD104" s="57" t="s">
        <v>144</v>
      </c>
      <c r="DE104" s="57" t="s">
        <v>560</v>
      </c>
      <c r="DF104" s="101">
        <v>179898.4</v>
      </c>
      <c r="DG104" s="101"/>
      <c r="DH104" s="101">
        <v>41.75</v>
      </c>
      <c r="DI104" s="87">
        <v>10</v>
      </c>
      <c r="DJ104" s="88">
        <v>10</v>
      </c>
      <c r="DK104" s="86">
        <f t="shared" si="309"/>
        <v>2500</v>
      </c>
      <c r="DL104" s="89" t="str">
        <f t="shared" si="392"/>
        <v>Cancer</v>
      </c>
      <c r="DM104" s="90">
        <v>179898.4</v>
      </c>
      <c r="DN104" s="90">
        <f>DM104/CM104*100</f>
        <v>69.999993551746471</v>
      </c>
      <c r="DO104" s="89" t="str">
        <f t="shared" si="393"/>
        <v>Late CI</v>
      </c>
      <c r="DP104" s="90">
        <v>179898.4</v>
      </c>
      <c r="DQ104" s="90">
        <f>DP104/CG104*100</f>
        <v>69.999993551746471</v>
      </c>
      <c r="DR104" s="89" t="str">
        <f t="shared" si="394"/>
        <v>Children's Education</v>
      </c>
      <c r="DS104" s="90">
        <v>315798</v>
      </c>
      <c r="DT104" s="90">
        <f>DS104/CV104*100</f>
        <v>46.064811668042793</v>
      </c>
      <c r="DU104" s="43" t="s">
        <v>137</v>
      </c>
      <c r="DV104" s="47" t="s">
        <v>330</v>
      </c>
      <c r="DW104" s="101">
        <v>73427.95</v>
      </c>
      <c r="DX104" s="101"/>
      <c r="DY104" s="101">
        <v>221</v>
      </c>
      <c r="DZ104" s="87">
        <v>25</v>
      </c>
      <c r="EA104" s="56" t="s">
        <v>140</v>
      </c>
      <c r="EB104" s="96" t="s">
        <v>29</v>
      </c>
      <c r="EC104" s="95">
        <f>DW104*3.5</f>
        <v>256997.82499999998</v>
      </c>
      <c r="ED104" s="95">
        <f>EC104/CM104*100</f>
        <v>100.00003386807703</v>
      </c>
      <c r="EE104" s="96" t="s">
        <v>27</v>
      </c>
      <c r="EF104" s="95">
        <f>DW104*3.5</f>
        <v>256997.82499999998</v>
      </c>
      <c r="EG104" s="95">
        <f>EF104/CG104*100</f>
        <v>100.00003386807703</v>
      </c>
      <c r="EH104" s="96" t="s">
        <v>32</v>
      </c>
      <c r="EI104" s="96">
        <v>0</v>
      </c>
      <c r="EJ104" s="96">
        <v>0</v>
      </c>
      <c r="EK104" s="55"/>
      <c r="EL104" s="55"/>
      <c r="EM104" s="106"/>
      <c r="EN104" s="106"/>
      <c r="EO104" s="106"/>
      <c r="EP104" s="82" t="s">
        <v>130</v>
      </c>
      <c r="EQ104" s="84" t="s">
        <v>130</v>
      </c>
      <c r="ER104" s="96"/>
      <c r="ES104" s="96"/>
      <c r="ET104" s="96"/>
      <c r="EU104" s="96"/>
      <c r="EV104" s="96"/>
      <c r="EW104" s="96"/>
      <c r="EX104" s="96"/>
      <c r="EY104" s="96"/>
      <c r="EZ104" s="172"/>
    </row>
    <row r="105" spans="1:156" s="149" customFormat="1" ht="33.75" customHeight="1">
      <c r="A105" s="99" t="s">
        <v>186</v>
      </c>
      <c r="B105" s="148"/>
      <c r="C105" s="69">
        <v>105</v>
      </c>
      <c r="D105" s="69" t="s">
        <v>117</v>
      </c>
      <c r="E105" s="70">
        <v>30468</v>
      </c>
      <c r="F105" s="71"/>
      <c r="G105" s="71">
        <v>1</v>
      </c>
      <c r="H105" s="71"/>
      <c r="I105" s="72">
        <v>1</v>
      </c>
      <c r="J105" s="69" t="s">
        <v>106</v>
      </c>
      <c r="K105" s="69"/>
      <c r="L105" s="69"/>
      <c r="M105" s="69">
        <v>2</v>
      </c>
      <c r="N105" s="69"/>
      <c r="O105" s="69">
        <v>1</v>
      </c>
      <c r="P105" s="69">
        <v>3</v>
      </c>
      <c r="Q105" s="69"/>
      <c r="R105" s="69"/>
      <c r="S105" s="120" t="str">
        <f>IF(OR(K105=0,G105=0),"x","Value?")</f>
        <v>x</v>
      </c>
      <c r="T105" s="120" t="str">
        <f>IF(OR(K105=0,H105=0),"x","Value?")</f>
        <v>x</v>
      </c>
      <c r="U105" s="120" t="str">
        <f>IF(OR(K105=0,I105=0),"x","Value?")</f>
        <v>x</v>
      </c>
      <c r="V105" s="77">
        <v>15</v>
      </c>
      <c r="W105" s="77" t="str">
        <f>IF(Q105=0,"x","Value?")</f>
        <v>x</v>
      </c>
      <c r="X105" s="77" t="str">
        <f>IF(Q105=0,"x","Value?")</f>
        <v>x</v>
      </c>
      <c r="Y105" s="77">
        <v>60</v>
      </c>
      <c r="Z105" s="77">
        <v>1000</v>
      </c>
      <c r="AA105" s="77" t="str">
        <f t="shared" ref="AA105:AA111" si="615">IF(R105=0,"x","Value?")</f>
        <v>x</v>
      </c>
      <c r="AB105" s="77" t="str">
        <f t="shared" ref="AB105:AB111" si="616">IF(R105=0,"x","Value?")</f>
        <v>x</v>
      </c>
      <c r="AC105" s="76"/>
      <c r="AD105" s="69"/>
      <c r="AE105" s="69"/>
      <c r="AF105" s="69"/>
      <c r="AG105" s="69"/>
      <c r="AH105" s="69"/>
      <c r="AI105" s="69"/>
      <c r="AJ105" s="69"/>
      <c r="AK105" s="69"/>
      <c r="AL105" s="69"/>
      <c r="AM105" s="69"/>
      <c r="AN105" s="69"/>
      <c r="AO105" s="69"/>
      <c r="AP105" s="69" t="s">
        <v>107</v>
      </c>
      <c r="AQ105" s="69"/>
      <c r="AR105" s="81" t="s">
        <v>108</v>
      </c>
      <c r="AS105" s="211">
        <v>8000</v>
      </c>
      <c r="AT105" s="77">
        <v>3000</v>
      </c>
      <c r="AU105" s="75">
        <v>1000000</v>
      </c>
      <c r="AV105" s="210">
        <v>0</v>
      </c>
      <c r="AW105" s="69"/>
      <c r="AX105" s="69">
        <v>1000</v>
      </c>
      <c r="AY105" s="81">
        <v>30</v>
      </c>
      <c r="AZ105" s="81">
        <v>30</v>
      </c>
      <c r="BA105" s="211">
        <f t="shared" ca="1" si="586"/>
        <v>35</v>
      </c>
      <c r="BB105" s="77">
        <f t="shared" si="587"/>
        <v>1000000</v>
      </c>
      <c r="BC105" s="77">
        <f t="shared" si="588"/>
        <v>5000</v>
      </c>
      <c r="BD105" s="78">
        <f t="shared" si="589"/>
        <v>2500</v>
      </c>
      <c r="BE105" s="79" t="s">
        <v>107</v>
      </c>
      <c r="BF105" s="80" t="s">
        <v>107</v>
      </c>
      <c r="BG105" s="79" t="s">
        <v>107</v>
      </c>
      <c r="BH105" s="79" t="s">
        <v>107</v>
      </c>
      <c r="BI105" s="79"/>
      <c r="BJ105" s="79" t="s">
        <v>107</v>
      </c>
      <c r="BK105" s="79" t="s">
        <v>107</v>
      </c>
      <c r="BL105" s="79" t="s">
        <v>107</v>
      </c>
      <c r="BM105" s="79" t="s">
        <v>107</v>
      </c>
      <c r="BN105" s="216" t="s">
        <v>107</v>
      </c>
      <c r="BO105" s="81"/>
      <c r="BP105" s="81"/>
      <c r="BQ105" s="81"/>
      <c r="BR105" s="81"/>
      <c r="BS105" s="81" t="str">
        <f t="shared" si="590"/>
        <v/>
      </c>
      <c r="BT105" s="81"/>
      <c r="BU105" s="81" t="s">
        <v>107</v>
      </c>
      <c r="BV105" s="81"/>
      <c r="BW105" s="81"/>
      <c r="BX105" s="81"/>
      <c r="BY105" s="130" t="str">
        <f t="shared" si="591"/>
        <v>NA</v>
      </c>
      <c r="BZ105" s="82" t="str">
        <f t="shared" si="592"/>
        <v>NA</v>
      </c>
      <c r="CA105" s="82" t="str">
        <f t="shared" si="593"/>
        <v>NA</v>
      </c>
      <c r="CB105" s="82" t="str">
        <f t="shared" si="594"/>
        <v>NA</v>
      </c>
      <c r="CC105" s="82" t="str">
        <f t="shared" si="595"/>
        <v>NA</v>
      </c>
      <c r="CD105" s="82" t="str">
        <f t="shared" si="596"/>
        <v>NA</v>
      </c>
      <c r="CE105" s="82">
        <f t="shared" si="597"/>
        <v>288397.28555176978</v>
      </c>
      <c r="CF105" s="82" t="str">
        <f t="shared" si="598"/>
        <v>NA</v>
      </c>
      <c r="CG105" s="82">
        <f t="shared" si="599"/>
        <v>288397.28555176978</v>
      </c>
      <c r="CH105" s="82" t="str">
        <f t="shared" si="600"/>
        <v>NA</v>
      </c>
      <c r="CI105" s="82" t="str">
        <f t="shared" si="601"/>
        <v>NA</v>
      </c>
      <c r="CJ105" s="82" t="str">
        <f t="shared" si="602"/>
        <v>NA</v>
      </c>
      <c r="CK105" s="82">
        <f t="shared" si="603"/>
        <v>288397.28555176978</v>
      </c>
      <c r="CL105" s="82" t="str">
        <f t="shared" si="604"/>
        <v>NA</v>
      </c>
      <c r="CM105" s="82">
        <f t="shared" si="605"/>
        <v>288397.28555176978</v>
      </c>
      <c r="CN105" s="82" t="str">
        <f t="shared" si="606"/>
        <v>NA</v>
      </c>
      <c r="CO105" s="82" t="str">
        <f t="shared" si="607"/>
        <v>NA</v>
      </c>
      <c r="CP105" s="82" t="str">
        <f t="shared" si="608"/>
        <v>NA</v>
      </c>
      <c r="CQ105" s="82">
        <f t="shared" si="609"/>
        <v>707985.04068675311</v>
      </c>
      <c r="CR105" s="82" t="str">
        <f t="shared" si="610"/>
        <v>NA</v>
      </c>
      <c r="CS105" s="82">
        <f t="shared" si="611"/>
        <v>707985.04068675311</v>
      </c>
      <c r="CT105" s="82" t="str">
        <f t="shared" si="612"/>
        <v>NA</v>
      </c>
      <c r="CU105" s="82" t="str">
        <f t="shared" si="613"/>
        <v>NA</v>
      </c>
      <c r="CV105" s="84" t="str">
        <f t="shared" si="614"/>
        <v>NA</v>
      </c>
      <c r="CW105" s="57" t="s">
        <v>111</v>
      </c>
      <c r="CX105" s="100" t="s">
        <v>291</v>
      </c>
      <c r="CY105" s="101">
        <v>130617</v>
      </c>
      <c r="CZ105" s="101">
        <v>384345</v>
      </c>
      <c r="DA105" s="101">
        <v>920.85</v>
      </c>
      <c r="DB105" s="87">
        <v>25</v>
      </c>
      <c r="DC105" s="87">
        <v>25</v>
      </c>
      <c r="DD105" s="57" t="s">
        <v>144</v>
      </c>
      <c r="DE105" s="57" t="s">
        <v>560</v>
      </c>
      <c r="DF105" s="101">
        <v>201878.1</v>
      </c>
      <c r="DG105" s="101"/>
      <c r="DH105" s="101">
        <v>79.150000000000006</v>
      </c>
      <c r="DI105" s="87">
        <v>25</v>
      </c>
      <c r="DJ105" s="88">
        <v>25</v>
      </c>
      <c r="DK105" s="86">
        <f t="shared" si="309"/>
        <v>1000</v>
      </c>
      <c r="DL105" s="89" t="str">
        <f t="shared" si="392"/>
        <v>Cancer</v>
      </c>
      <c r="DM105" s="90">
        <v>201878.1</v>
      </c>
      <c r="DN105" s="90">
        <f>DM105/CM105*100</f>
        <v>70.000000039445993</v>
      </c>
      <c r="DO105" s="89" t="str">
        <f t="shared" si="393"/>
        <v>Late CI</v>
      </c>
      <c r="DP105" s="90">
        <v>201878.1</v>
      </c>
      <c r="DQ105" s="90">
        <f>DP105/CG105*100</f>
        <v>70.000000039445993</v>
      </c>
      <c r="DR105" s="89" t="str">
        <f t="shared" si="394"/>
        <v>Retirement</v>
      </c>
      <c r="DS105" s="90">
        <v>384345</v>
      </c>
      <c r="DT105" s="90">
        <f>DS105/CS105*100</f>
        <v>54.287163981202369</v>
      </c>
      <c r="DU105" s="43" t="s">
        <v>137</v>
      </c>
      <c r="DV105" s="47" t="s">
        <v>330</v>
      </c>
      <c r="DW105" s="101">
        <v>82399.199999999997</v>
      </c>
      <c r="DX105" s="101"/>
      <c r="DY105" s="101">
        <v>285.95</v>
      </c>
      <c r="DZ105" s="87">
        <v>25</v>
      </c>
      <c r="EA105" s="87" t="s">
        <v>140</v>
      </c>
      <c r="EB105" s="96" t="s">
        <v>29</v>
      </c>
      <c r="EC105" s="95">
        <f>DW105*3.5</f>
        <v>288397.2</v>
      </c>
      <c r="ED105" s="95">
        <f>EC105/CM105*100</f>
        <v>99.999970335445568</v>
      </c>
      <c r="EE105" s="96" t="s">
        <v>27</v>
      </c>
      <c r="EF105" s="95">
        <f>DW105*3.5</f>
        <v>288397.2</v>
      </c>
      <c r="EG105" s="95">
        <f>EF105/CG105*100</f>
        <v>99.999970335445568</v>
      </c>
      <c r="EH105" s="96" t="s">
        <v>30</v>
      </c>
      <c r="EI105" s="96">
        <v>0</v>
      </c>
      <c r="EJ105" s="96">
        <v>0</v>
      </c>
      <c r="EK105" s="55"/>
      <c r="EL105" s="55"/>
      <c r="EM105" s="106"/>
      <c r="EN105" s="106"/>
      <c r="EO105" s="106"/>
      <c r="EP105" s="82" t="s">
        <v>130</v>
      </c>
      <c r="EQ105" s="84" t="s">
        <v>130</v>
      </c>
      <c r="ER105" s="96"/>
      <c r="ES105" s="96"/>
      <c r="ET105" s="96"/>
      <c r="EU105" s="96"/>
      <c r="EV105" s="96"/>
      <c r="EW105" s="96"/>
      <c r="EX105" s="96"/>
      <c r="EY105" s="96"/>
      <c r="EZ105" s="172"/>
    </row>
    <row r="106" spans="1:156" s="149" customFormat="1" ht="60">
      <c r="A106" s="99" t="s">
        <v>187</v>
      </c>
      <c r="B106" s="148"/>
      <c r="C106" s="69">
        <v>106</v>
      </c>
      <c r="D106" s="69" t="s">
        <v>117</v>
      </c>
      <c r="E106" s="70">
        <v>30468</v>
      </c>
      <c r="F106" s="71"/>
      <c r="G106" s="71">
        <v>1</v>
      </c>
      <c r="H106" s="71"/>
      <c r="I106" s="72">
        <v>1</v>
      </c>
      <c r="J106" s="69" t="s">
        <v>106</v>
      </c>
      <c r="K106" s="69"/>
      <c r="L106" s="69"/>
      <c r="M106" s="69">
        <v>3</v>
      </c>
      <c r="N106" s="69"/>
      <c r="O106" s="69">
        <v>2</v>
      </c>
      <c r="P106" s="69">
        <v>1</v>
      </c>
      <c r="Q106" s="69"/>
      <c r="R106" s="69"/>
      <c r="S106" s="120" t="str">
        <f>IF(OR(K106=0,G106=0),"x","Value?")</f>
        <v>x</v>
      </c>
      <c r="T106" s="120" t="str">
        <f>IF(OR(K106=0,H106=0),"x","Value?")</f>
        <v>x</v>
      </c>
      <c r="U106" s="120" t="str">
        <f>IF(OR(K106=0,I106=0),"x","Value?")</f>
        <v>x</v>
      </c>
      <c r="V106" s="77">
        <v>15</v>
      </c>
      <c r="W106" s="77" t="str">
        <f>IF(Q106=0,"x","Value?")</f>
        <v>x</v>
      </c>
      <c r="X106" s="77" t="str">
        <f>IF(Q106=0,"x","Value?")</f>
        <v>x</v>
      </c>
      <c r="Y106" s="77">
        <v>60</v>
      </c>
      <c r="Z106" s="77">
        <v>1000</v>
      </c>
      <c r="AA106" s="77" t="str">
        <f t="shared" si="615"/>
        <v>x</v>
      </c>
      <c r="AB106" s="77" t="str">
        <f t="shared" si="616"/>
        <v>x</v>
      </c>
      <c r="AC106" s="76"/>
      <c r="AD106" s="69"/>
      <c r="AE106" s="69"/>
      <c r="AF106" s="69"/>
      <c r="AG106" s="69"/>
      <c r="AH106" s="69"/>
      <c r="AI106" s="69"/>
      <c r="AJ106" s="69"/>
      <c r="AK106" s="69"/>
      <c r="AL106" s="69"/>
      <c r="AM106" s="69"/>
      <c r="AN106" s="69"/>
      <c r="AO106" s="69"/>
      <c r="AP106" s="69" t="s">
        <v>107</v>
      </c>
      <c r="AQ106" s="69"/>
      <c r="AR106" s="81" t="s">
        <v>108</v>
      </c>
      <c r="AS106" s="211">
        <v>8000</v>
      </c>
      <c r="AT106" s="77">
        <v>3000</v>
      </c>
      <c r="AU106" s="75">
        <v>1000000</v>
      </c>
      <c r="AV106" s="210">
        <v>0</v>
      </c>
      <c r="AW106" s="69"/>
      <c r="AX106" s="69">
        <v>1000</v>
      </c>
      <c r="AY106" s="81">
        <v>30</v>
      </c>
      <c r="AZ106" s="81">
        <v>30</v>
      </c>
      <c r="BA106" s="211">
        <f t="shared" ca="1" si="586"/>
        <v>35</v>
      </c>
      <c r="BB106" s="77">
        <f t="shared" si="587"/>
        <v>1000000</v>
      </c>
      <c r="BC106" s="77">
        <f t="shared" si="588"/>
        <v>5000</v>
      </c>
      <c r="BD106" s="78">
        <f t="shared" si="589"/>
        <v>2500</v>
      </c>
      <c r="BE106" s="79" t="s">
        <v>107</v>
      </c>
      <c r="BF106" s="80" t="s">
        <v>107</v>
      </c>
      <c r="BG106" s="79" t="s">
        <v>107</v>
      </c>
      <c r="BH106" s="79" t="s">
        <v>107</v>
      </c>
      <c r="BI106" s="79"/>
      <c r="BJ106" s="79" t="s">
        <v>107</v>
      </c>
      <c r="BK106" s="79" t="s">
        <v>107</v>
      </c>
      <c r="BL106" s="79" t="s">
        <v>107</v>
      </c>
      <c r="BM106" s="79" t="s">
        <v>107</v>
      </c>
      <c r="BN106" s="216" t="s">
        <v>107</v>
      </c>
      <c r="BO106" s="81"/>
      <c r="BP106" s="81"/>
      <c r="BQ106" s="81"/>
      <c r="BR106" s="81"/>
      <c r="BS106" s="81" t="str">
        <f t="shared" si="590"/>
        <v/>
      </c>
      <c r="BT106" s="81"/>
      <c r="BU106" s="81"/>
      <c r="BV106" s="81"/>
      <c r="BW106" s="81"/>
      <c r="BX106" s="81"/>
      <c r="BY106" s="130" t="str">
        <f t="shared" si="591"/>
        <v>NA</v>
      </c>
      <c r="BZ106" s="82" t="str">
        <f t="shared" si="592"/>
        <v>NA</v>
      </c>
      <c r="CA106" s="82" t="str">
        <f t="shared" si="593"/>
        <v>NA</v>
      </c>
      <c r="CB106" s="82" t="str">
        <f t="shared" si="594"/>
        <v>NA</v>
      </c>
      <c r="CC106" s="82" t="str">
        <f t="shared" si="595"/>
        <v>NA</v>
      </c>
      <c r="CD106" s="82" t="str">
        <f t="shared" si="596"/>
        <v>NA</v>
      </c>
      <c r="CE106" s="82">
        <f t="shared" si="597"/>
        <v>288397.28555176978</v>
      </c>
      <c r="CF106" s="82" t="str">
        <f t="shared" si="598"/>
        <v>NA</v>
      </c>
      <c r="CG106" s="82">
        <f t="shared" si="599"/>
        <v>288397.28555176978</v>
      </c>
      <c r="CH106" s="82" t="str">
        <f t="shared" si="600"/>
        <v>NA</v>
      </c>
      <c r="CI106" s="82" t="str">
        <f t="shared" si="601"/>
        <v>NA</v>
      </c>
      <c r="CJ106" s="82" t="str">
        <f t="shared" si="602"/>
        <v>NA</v>
      </c>
      <c r="CK106" s="82">
        <f t="shared" si="603"/>
        <v>288397.28555176978</v>
      </c>
      <c r="CL106" s="82" t="str">
        <f t="shared" si="604"/>
        <v>NA</v>
      </c>
      <c r="CM106" s="82">
        <f t="shared" si="605"/>
        <v>288397.28555176978</v>
      </c>
      <c r="CN106" s="82" t="str">
        <f t="shared" si="606"/>
        <v>NA</v>
      </c>
      <c r="CO106" s="82" t="str">
        <f t="shared" si="607"/>
        <v>NA</v>
      </c>
      <c r="CP106" s="82" t="str">
        <f t="shared" si="608"/>
        <v>NA</v>
      </c>
      <c r="CQ106" s="82">
        <f t="shared" si="609"/>
        <v>707985.04068675311</v>
      </c>
      <c r="CR106" s="82" t="str">
        <f t="shared" si="610"/>
        <v>NA</v>
      </c>
      <c r="CS106" s="82">
        <f t="shared" si="611"/>
        <v>707985.04068675311</v>
      </c>
      <c r="CT106" s="82" t="str">
        <f t="shared" si="612"/>
        <v>NA</v>
      </c>
      <c r="CU106" s="82" t="str">
        <f t="shared" si="613"/>
        <v>NA</v>
      </c>
      <c r="CV106" s="84" t="str">
        <f t="shared" si="614"/>
        <v>NA</v>
      </c>
      <c r="CW106" s="57" t="s">
        <v>125</v>
      </c>
      <c r="CX106" s="43" t="s">
        <v>329</v>
      </c>
      <c r="CY106" s="86">
        <v>1279.92</v>
      </c>
      <c r="CZ106" s="86">
        <v>460771</v>
      </c>
      <c r="DA106" s="86">
        <v>1000</v>
      </c>
      <c r="DB106" s="87">
        <v>20</v>
      </c>
      <c r="DC106" s="87">
        <v>55</v>
      </c>
      <c r="DD106" s="55"/>
      <c r="DE106" s="55"/>
      <c r="DF106" s="106"/>
      <c r="DG106" s="106"/>
      <c r="DH106" s="106"/>
      <c r="DI106" s="82" t="s">
        <v>130</v>
      </c>
      <c r="DJ106" s="84" t="s">
        <v>130</v>
      </c>
      <c r="DK106" s="86">
        <f t="shared" si="309"/>
        <v>1000</v>
      </c>
      <c r="DL106" s="89" t="str">
        <f t="shared" si="392"/>
        <v>Retirement</v>
      </c>
      <c r="DM106" s="90">
        <v>460771</v>
      </c>
      <c r="DN106" s="90">
        <f>DM106/CS106*100</f>
        <v>65.082024833892987</v>
      </c>
      <c r="DO106" s="89" t="str">
        <f t="shared" si="393"/>
        <v>Cancer</v>
      </c>
      <c r="DP106" s="90">
        <v>0</v>
      </c>
      <c r="DQ106" s="90">
        <v>0</v>
      </c>
      <c r="DR106" s="89" t="str">
        <f t="shared" si="394"/>
        <v>Late CI</v>
      </c>
      <c r="DS106" s="90">
        <v>0</v>
      </c>
      <c r="DT106" s="90">
        <v>0</v>
      </c>
      <c r="DU106" s="100" t="s">
        <v>110</v>
      </c>
      <c r="DV106" s="57" t="s">
        <v>286</v>
      </c>
      <c r="DW106" s="86">
        <v>254452.95</v>
      </c>
      <c r="DX106" s="86">
        <v>459083</v>
      </c>
      <c r="DY106" s="86">
        <v>1000</v>
      </c>
      <c r="DZ106" s="87">
        <v>25</v>
      </c>
      <c r="EA106" s="87">
        <v>25</v>
      </c>
      <c r="EB106" s="96" t="s">
        <v>30</v>
      </c>
      <c r="EC106" s="95">
        <v>459083</v>
      </c>
      <c r="ED106" s="95">
        <f>EC106/CS106*100</f>
        <v>64.843601717161221</v>
      </c>
      <c r="EE106" s="96" t="s">
        <v>29</v>
      </c>
      <c r="EF106" s="96">
        <v>0</v>
      </c>
      <c r="EG106" s="96">
        <v>0</v>
      </c>
      <c r="EH106" s="96" t="s">
        <v>27</v>
      </c>
      <c r="EI106" s="96">
        <v>0</v>
      </c>
      <c r="EJ106" s="96">
        <v>0</v>
      </c>
      <c r="EK106" s="57" t="s">
        <v>111</v>
      </c>
      <c r="EL106" s="57" t="s">
        <v>291</v>
      </c>
      <c r="EM106" s="86">
        <v>141843.95000000001</v>
      </c>
      <c r="EN106" s="86">
        <v>417382</v>
      </c>
      <c r="EO106" s="86">
        <v>1000</v>
      </c>
      <c r="EP106" s="87">
        <v>25</v>
      </c>
      <c r="EQ106" s="88">
        <v>25</v>
      </c>
      <c r="ER106" s="96" t="s">
        <v>30</v>
      </c>
      <c r="ES106" s="96">
        <v>417382</v>
      </c>
      <c r="ET106" s="95">
        <f>ES106/CS106*100</f>
        <v>58.95350551406213</v>
      </c>
      <c r="EU106" s="96" t="s">
        <v>29</v>
      </c>
      <c r="EV106" s="96">
        <v>0</v>
      </c>
      <c r="EW106" s="96">
        <v>0</v>
      </c>
      <c r="EX106" s="96" t="s">
        <v>27</v>
      </c>
      <c r="EY106" s="96">
        <v>0</v>
      </c>
      <c r="EZ106" s="120">
        <v>0</v>
      </c>
    </row>
    <row r="107" spans="1:156" s="149" customFormat="1" ht="24">
      <c r="A107" s="99" t="s">
        <v>188</v>
      </c>
      <c r="B107" s="148"/>
      <c r="C107" s="69">
        <v>107</v>
      </c>
      <c r="D107" s="69" t="s">
        <v>105</v>
      </c>
      <c r="E107" s="70">
        <v>29007</v>
      </c>
      <c r="F107" s="71">
        <v>1</v>
      </c>
      <c r="G107" s="71"/>
      <c r="H107" s="71"/>
      <c r="I107" s="72"/>
      <c r="J107" s="69" t="s">
        <v>107</v>
      </c>
      <c r="K107" s="69"/>
      <c r="L107" s="69">
        <v>3</v>
      </c>
      <c r="M107" s="69">
        <v>2</v>
      </c>
      <c r="N107" s="69">
        <v>1</v>
      </c>
      <c r="O107" s="69"/>
      <c r="P107" s="69"/>
      <c r="Q107" s="69"/>
      <c r="R107" s="69"/>
      <c r="S107" s="120" t="str">
        <f>IF(OR(K107=0,G107=0),"x","Value?")</f>
        <v>x</v>
      </c>
      <c r="T107" s="120" t="str">
        <f>IF(OR(K107=0,H107=0),"x","Value?")</f>
        <v>x</v>
      </c>
      <c r="U107" s="120" t="str">
        <f>IF(OR(K107=0,I107=0),"x","Value?")</f>
        <v>x</v>
      </c>
      <c r="V107" s="77" t="str">
        <f>IF(AND(G107=0,H107=0,I107=0),"x","Value?")</f>
        <v>x</v>
      </c>
      <c r="W107" s="77" t="str">
        <f>IF(Q107=0,"x","Value?")</f>
        <v>x</v>
      </c>
      <c r="X107" s="77" t="str">
        <f>IF(Q107=0,"x","Value?")</f>
        <v>x</v>
      </c>
      <c r="Y107" s="77" t="str">
        <f>IF(P107=0,"x","Value?")</f>
        <v>x</v>
      </c>
      <c r="Z107" s="77" t="str">
        <f>IF(P107=0,"x","Value?")</f>
        <v>x</v>
      </c>
      <c r="AA107" s="77" t="str">
        <f t="shared" si="615"/>
        <v>x</v>
      </c>
      <c r="AB107" s="77" t="str">
        <f t="shared" si="616"/>
        <v>x</v>
      </c>
      <c r="AC107" s="76"/>
      <c r="AD107" s="69"/>
      <c r="AE107" s="69"/>
      <c r="AF107" s="69"/>
      <c r="AG107" s="69"/>
      <c r="AH107" s="69"/>
      <c r="AI107" s="69"/>
      <c r="AJ107" s="69"/>
      <c r="AK107" s="69"/>
      <c r="AL107" s="69"/>
      <c r="AM107" s="69"/>
      <c r="AN107" s="69"/>
      <c r="AO107" s="69"/>
      <c r="AP107" s="69" t="s">
        <v>107</v>
      </c>
      <c r="AQ107" s="69"/>
      <c r="AR107" s="81" t="s">
        <v>108</v>
      </c>
      <c r="AS107" s="211">
        <v>5000</v>
      </c>
      <c r="AT107" s="77">
        <v>2000</v>
      </c>
      <c r="AU107" s="75">
        <v>1000000</v>
      </c>
      <c r="AV107" s="210">
        <v>0</v>
      </c>
      <c r="AW107" s="69"/>
      <c r="AX107" s="69">
        <v>500</v>
      </c>
      <c r="AY107" s="81"/>
      <c r="AZ107" s="81"/>
      <c r="BA107" s="211">
        <f t="shared" ca="1" si="586"/>
        <v>39</v>
      </c>
      <c r="BB107" s="77">
        <f t="shared" si="587"/>
        <v>1000000</v>
      </c>
      <c r="BC107" s="77">
        <f t="shared" si="588"/>
        <v>3000</v>
      </c>
      <c r="BD107" s="78">
        <f t="shared" si="589"/>
        <v>1500</v>
      </c>
      <c r="BE107" s="79" t="s">
        <v>107</v>
      </c>
      <c r="BF107" s="80" t="s">
        <v>107</v>
      </c>
      <c r="BG107" s="79" t="s">
        <v>107</v>
      </c>
      <c r="BH107" s="79" t="s">
        <v>107</v>
      </c>
      <c r="BI107" s="79"/>
      <c r="BJ107" s="79"/>
      <c r="BK107" s="79"/>
      <c r="BL107" s="79"/>
      <c r="BM107" s="79"/>
      <c r="BN107" s="216"/>
      <c r="BO107" s="81"/>
      <c r="BP107" s="81"/>
      <c r="BQ107" s="81"/>
      <c r="BR107" s="81"/>
      <c r="BS107" s="81" t="str">
        <f t="shared" si="590"/>
        <v/>
      </c>
      <c r="BT107" s="81" t="str">
        <f t="shared" si="590"/>
        <v/>
      </c>
      <c r="BU107" s="81" t="str">
        <f t="shared" si="590"/>
        <v/>
      </c>
      <c r="BV107" s="81" t="str">
        <f t="shared" si="590"/>
        <v/>
      </c>
      <c r="BW107" s="81" t="str">
        <f t="shared" si="590"/>
        <v/>
      </c>
      <c r="BX107" s="81" t="str">
        <f t="shared" si="590"/>
        <v/>
      </c>
      <c r="BY107" s="130" t="str">
        <f t="shared" si="591"/>
        <v>NA</v>
      </c>
      <c r="BZ107" s="82" t="str">
        <f t="shared" si="592"/>
        <v>NA</v>
      </c>
      <c r="CA107" s="82" t="str">
        <f t="shared" si="593"/>
        <v>NA</v>
      </c>
      <c r="CB107" s="82">
        <f t="shared" ca="1" si="594"/>
        <v>815289.76832700521</v>
      </c>
      <c r="CC107" s="82" t="str">
        <f t="shared" si="595"/>
        <v>NA</v>
      </c>
      <c r="CD107" s="82">
        <f t="shared" ca="1" si="596"/>
        <v>815289.76832700521</v>
      </c>
      <c r="CE107" s="82">
        <f t="shared" si="597"/>
        <v>225598.19036784652</v>
      </c>
      <c r="CF107" s="82" t="str">
        <f t="shared" si="598"/>
        <v>NA</v>
      </c>
      <c r="CG107" s="82">
        <f t="shared" si="599"/>
        <v>225598.19036784652</v>
      </c>
      <c r="CH107" s="82">
        <f t="shared" si="600"/>
        <v>225598.19036784652</v>
      </c>
      <c r="CI107" s="82" t="str">
        <f t="shared" si="601"/>
        <v>NA</v>
      </c>
      <c r="CJ107" s="82">
        <f t="shared" si="602"/>
        <v>225598.19036784652</v>
      </c>
      <c r="CK107" s="82" t="str">
        <f t="shared" si="603"/>
        <v>NA</v>
      </c>
      <c r="CL107" s="82" t="str">
        <f t="shared" si="604"/>
        <v>NA</v>
      </c>
      <c r="CM107" s="82" t="str">
        <f t="shared" si="605"/>
        <v>NA</v>
      </c>
      <c r="CN107" s="82" t="str">
        <f t="shared" si="606"/>
        <v>NA</v>
      </c>
      <c r="CO107" s="82" t="str">
        <f t="shared" si="607"/>
        <v>NA</v>
      </c>
      <c r="CP107" s="82" t="str">
        <f t="shared" si="608"/>
        <v>NA</v>
      </c>
      <c r="CQ107" s="82" t="str">
        <f t="shared" si="609"/>
        <v>NA</v>
      </c>
      <c r="CR107" s="82" t="str">
        <f t="shared" si="610"/>
        <v>NA</v>
      </c>
      <c r="CS107" s="82" t="str">
        <f t="shared" si="611"/>
        <v>NA</v>
      </c>
      <c r="CT107" s="82" t="str">
        <f t="shared" si="612"/>
        <v>NA</v>
      </c>
      <c r="CU107" s="82" t="str">
        <f t="shared" si="613"/>
        <v>NA</v>
      </c>
      <c r="CV107" s="84" t="str">
        <f t="shared" si="614"/>
        <v>NA</v>
      </c>
      <c r="CW107" s="57" t="s">
        <v>137</v>
      </c>
      <c r="CX107" s="100" t="s">
        <v>330</v>
      </c>
      <c r="CY107" s="86">
        <v>85266.35</v>
      </c>
      <c r="CZ107" s="86"/>
      <c r="DA107" s="86">
        <v>352.15</v>
      </c>
      <c r="DB107" s="87">
        <v>20</v>
      </c>
      <c r="DC107" s="87" t="s">
        <v>140</v>
      </c>
      <c r="DD107" s="57" t="s">
        <v>189</v>
      </c>
      <c r="DE107" s="57" t="s">
        <v>552</v>
      </c>
      <c r="DF107" s="86">
        <v>45119</v>
      </c>
      <c r="DG107" s="86"/>
      <c r="DH107" s="86">
        <v>147.85</v>
      </c>
      <c r="DI107" s="87">
        <v>20</v>
      </c>
      <c r="DJ107" s="88" t="s">
        <v>140</v>
      </c>
      <c r="DK107" s="86">
        <f t="shared" si="309"/>
        <v>500</v>
      </c>
      <c r="DL107" s="89" t="str">
        <f t="shared" si="392"/>
        <v>Early CI</v>
      </c>
      <c r="DM107" s="90">
        <f>DF107*3.5</f>
        <v>157916.5</v>
      </c>
      <c r="DN107" s="90">
        <f>DM107/CJ107*100</f>
        <v>69.999010072958072</v>
      </c>
      <c r="DO107" s="89" t="str">
        <f t="shared" si="393"/>
        <v>Late CI</v>
      </c>
      <c r="DP107" s="90">
        <f>CY107*3.5</f>
        <v>298432.22500000003</v>
      </c>
      <c r="DQ107" s="90">
        <f>DP107/CG107*100</f>
        <v>132.28484878952037</v>
      </c>
      <c r="DR107" s="89" t="str">
        <f t="shared" si="394"/>
        <v>TPD</v>
      </c>
      <c r="DS107" s="90">
        <f>CY107*3.5</f>
        <v>298432.22500000003</v>
      </c>
      <c r="DT107" s="90">
        <f ca="1">DS107/CD107*100</f>
        <v>36.604436433979828</v>
      </c>
      <c r="DU107" s="113"/>
      <c r="DV107" s="114"/>
      <c r="DW107" s="106"/>
      <c r="DX107" s="106"/>
      <c r="DY107" s="106"/>
      <c r="DZ107" s="82" t="s">
        <v>130</v>
      </c>
      <c r="EA107" s="82" t="s">
        <v>130</v>
      </c>
      <c r="EB107" s="96"/>
      <c r="EC107" s="94"/>
      <c r="ED107" s="95"/>
      <c r="EE107" s="96"/>
      <c r="EF107" s="96"/>
      <c r="EG107" s="96"/>
      <c r="EH107" s="96"/>
      <c r="EI107" s="96"/>
      <c r="EJ107" s="96"/>
      <c r="EK107" s="55"/>
      <c r="EL107" s="55"/>
      <c r="EM107" s="106"/>
      <c r="EN107" s="106"/>
      <c r="EO107" s="106"/>
      <c r="EP107" s="82" t="s">
        <v>130</v>
      </c>
      <c r="EQ107" s="84" t="s">
        <v>130</v>
      </c>
      <c r="ER107" s="96"/>
      <c r="ES107" s="96"/>
      <c r="ET107" s="96"/>
      <c r="EU107" s="96"/>
      <c r="EV107" s="96"/>
      <c r="EW107" s="96"/>
      <c r="EX107" s="96"/>
      <c r="EY107" s="96"/>
      <c r="EZ107" s="172"/>
    </row>
    <row r="108" spans="1:156" s="149" customFormat="1" ht="12">
      <c r="A108" s="99" t="s">
        <v>188</v>
      </c>
      <c r="B108" s="148"/>
      <c r="C108" s="69">
        <v>108</v>
      </c>
      <c r="D108" s="69" t="s">
        <v>117</v>
      </c>
      <c r="E108" s="70">
        <v>30103</v>
      </c>
      <c r="F108" s="71"/>
      <c r="G108" s="71">
        <v>1</v>
      </c>
      <c r="H108" s="71"/>
      <c r="I108" s="72"/>
      <c r="J108" s="69" t="s">
        <v>107</v>
      </c>
      <c r="K108" s="69"/>
      <c r="L108" s="69"/>
      <c r="M108" s="69">
        <v>2</v>
      </c>
      <c r="N108" s="69">
        <v>1</v>
      </c>
      <c r="O108" s="69"/>
      <c r="P108" s="69"/>
      <c r="Q108" s="69">
        <v>3</v>
      </c>
      <c r="R108" s="69"/>
      <c r="S108" s="120" t="str">
        <f>IF(OR(K108=0,G108=0),"x","Value?")</f>
        <v>x</v>
      </c>
      <c r="T108" s="120" t="str">
        <f>IF(OR(K108=0,H108=0),"x","Value?")</f>
        <v>x</v>
      </c>
      <c r="U108" s="120" t="str">
        <f>IF(OR(K108=0,I108=0),"x","Value?")</f>
        <v>x</v>
      </c>
      <c r="V108" s="77">
        <v>20</v>
      </c>
      <c r="W108" s="77">
        <v>500000</v>
      </c>
      <c r="X108" s="77">
        <v>20</v>
      </c>
      <c r="Y108" s="77" t="str">
        <f>IF(P108=0,"x","Value?")</f>
        <v>x</v>
      </c>
      <c r="Z108" s="77" t="str">
        <f>IF(P108=0,"x","Value?")</f>
        <v>x</v>
      </c>
      <c r="AA108" s="77" t="str">
        <f t="shared" si="615"/>
        <v>x</v>
      </c>
      <c r="AB108" s="77" t="str">
        <f t="shared" si="616"/>
        <v>x</v>
      </c>
      <c r="AC108" s="76"/>
      <c r="AD108" s="69"/>
      <c r="AE108" s="69"/>
      <c r="AF108" s="69"/>
      <c r="AG108" s="69"/>
      <c r="AH108" s="69"/>
      <c r="AI108" s="69"/>
      <c r="AJ108" s="69"/>
      <c r="AK108" s="69"/>
      <c r="AL108" s="69"/>
      <c r="AM108" s="69"/>
      <c r="AN108" s="69"/>
      <c r="AO108" s="69"/>
      <c r="AP108" s="69" t="s">
        <v>107</v>
      </c>
      <c r="AQ108" s="69"/>
      <c r="AR108" s="81" t="s">
        <v>108</v>
      </c>
      <c r="AS108" s="211">
        <v>10000</v>
      </c>
      <c r="AT108" s="77">
        <v>3000</v>
      </c>
      <c r="AU108" s="75">
        <v>1000000</v>
      </c>
      <c r="AV108" s="210">
        <v>0</v>
      </c>
      <c r="AW108" s="69"/>
      <c r="AX108" s="69">
        <v>1500</v>
      </c>
      <c r="AY108" s="81"/>
      <c r="AZ108" s="81"/>
      <c r="BA108" s="211">
        <f t="shared" ca="1" si="586"/>
        <v>36</v>
      </c>
      <c r="BB108" s="77">
        <f t="shared" si="587"/>
        <v>1000000</v>
      </c>
      <c r="BC108" s="77">
        <f t="shared" si="588"/>
        <v>7000</v>
      </c>
      <c r="BD108" s="78">
        <f t="shared" si="589"/>
        <v>3500</v>
      </c>
      <c r="BE108" s="79" t="s">
        <v>107</v>
      </c>
      <c r="BF108" s="80" t="s">
        <v>107</v>
      </c>
      <c r="BG108" s="79" t="s">
        <v>107</v>
      </c>
      <c r="BH108" s="79" t="s">
        <v>107</v>
      </c>
      <c r="BI108" s="79"/>
      <c r="BJ108" s="79"/>
      <c r="BK108" s="79" t="s">
        <v>107</v>
      </c>
      <c r="BL108" s="79"/>
      <c r="BM108" s="79"/>
      <c r="BN108" s="216" t="s">
        <v>107</v>
      </c>
      <c r="BO108" s="81"/>
      <c r="BP108" s="81"/>
      <c r="BQ108" s="81"/>
      <c r="BR108" s="81"/>
      <c r="BS108" s="81" t="str">
        <f t="shared" si="590"/>
        <v/>
      </c>
      <c r="BT108" s="81" t="str">
        <f t="shared" si="590"/>
        <v/>
      </c>
      <c r="BU108" s="81"/>
      <c r="BV108" s="81" t="str">
        <f t="shared" si="590"/>
        <v/>
      </c>
      <c r="BW108" s="81" t="str">
        <f t="shared" si="590"/>
        <v/>
      </c>
      <c r="BX108" s="81"/>
      <c r="BY108" s="130" t="str">
        <f t="shared" si="591"/>
        <v>NA</v>
      </c>
      <c r="BZ108" s="82" t="str">
        <f t="shared" si="592"/>
        <v>NA</v>
      </c>
      <c r="CA108" s="82" t="str">
        <f t="shared" si="593"/>
        <v>NA</v>
      </c>
      <c r="CB108" s="82" t="str">
        <f t="shared" si="594"/>
        <v>NA</v>
      </c>
      <c r="CC108" s="82" t="str">
        <f t="shared" si="595"/>
        <v>NA</v>
      </c>
      <c r="CD108" s="82" t="str">
        <f t="shared" si="596"/>
        <v>NA</v>
      </c>
      <c r="CE108" s="82">
        <f t="shared" si="597"/>
        <v>288397.28555176978</v>
      </c>
      <c r="CF108" s="82" t="str">
        <f t="shared" si="598"/>
        <v>NA</v>
      </c>
      <c r="CG108" s="82">
        <f t="shared" si="599"/>
        <v>288397.28555176978</v>
      </c>
      <c r="CH108" s="82">
        <f t="shared" si="600"/>
        <v>288397.28555176978</v>
      </c>
      <c r="CI108" s="82" t="str">
        <f t="shared" si="601"/>
        <v>NA</v>
      </c>
      <c r="CJ108" s="82">
        <f t="shared" si="602"/>
        <v>288397.28555176978</v>
      </c>
      <c r="CK108" s="82" t="str">
        <f t="shared" si="603"/>
        <v>NA</v>
      </c>
      <c r="CL108" s="82" t="str">
        <f t="shared" si="604"/>
        <v>NA</v>
      </c>
      <c r="CM108" s="82" t="str">
        <f t="shared" si="605"/>
        <v>NA</v>
      </c>
      <c r="CN108" s="82">
        <f t="shared" si="606"/>
        <v>784845.89555828029</v>
      </c>
      <c r="CO108" s="82" t="str">
        <f t="shared" si="607"/>
        <v>NA</v>
      </c>
      <c r="CP108" s="82">
        <f t="shared" si="608"/>
        <v>784845.89555828029</v>
      </c>
      <c r="CQ108" s="82" t="str">
        <f t="shared" si="609"/>
        <v>NA</v>
      </c>
      <c r="CR108" s="82" t="str">
        <f t="shared" si="610"/>
        <v>NA</v>
      </c>
      <c r="CS108" s="82" t="str">
        <f t="shared" si="611"/>
        <v>NA</v>
      </c>
      <c r="CT108" s="82" t="str">
        <f t="shared" si="612"/>
        <v>NA</v>
      </c>
      <c r="CU108" s="82" t="str">
        <f t="shared" si="613"/>
        <v>NA</v>
      </c>
      <c r="CV108" s="84" t="str">
        <f t="shared" si="614"/>
        <v>NA</v>
      </c>
      <c r="CW108" s="57" t="s">
        <v>137</v>
      </c>
      <c r="CX108" s="100" t="s">
        <v>330</v>
      </c>
      <c r="CY108" s="86">
        <v>92399.2</v>
      </c>
      <c r="CZ108" s="86"/>
      <c r="DA108" s="86">
        <v>332.65</v>
      </c>
      <c r="DB108" s="87">
        <v>25</v>
      </c>
      <c r="DC108" s="87" t="s">
        <v>140</v>
      </c>
      <c r="DD108" s="57" t="s">
        <v>564</v>
      </c>
      <c r="DE108" s="57" t="s">
        <v>552</v>
      </c>
      <c r="DF108" s="86">
        <v>82399</v>
      </c>
      <c r="DG108" s="86"/>
      <c r="DH108" s="86">
        <v>244.95</v>
      </c>
      <c r="DI108" s="87">
        <v>25</v>
      </c>
      <c r="DJ108" s="88" t="s">
        <v>140</v>
      </c>
      <c r="DK108" s="86">
        <f t="shared" si="309"/>
        <v>577.59999999999991</v>
      </c>
      <c r="DL108" s="89" t="str">
        <f t="shared" si="392"/>
        <v>Early CI</v>
      </c>
      <c r="DM108" s="90">
        <f>DF108*3.5</f>
        <v>288396.5</v>
      </c>
      <c r="DN108" s="90">
        <f>DM108/CJ108*100</f>
        <v>99.999727614714445</v>
      </c>
      <c r="DO108" s="89" t="str">
        <f t="shared" si="393"/>
        <v>Late CI</v>
      </c>
      <c r="DP108" s="90">
        <f>CY108*3.5</f>
        <v>323397.2</v>
      </c>
      <c r="DQ108" s="90">
        <f>DP108/CG108*100</f>
        <v>112.136006891073</v>
      </c>
      <c r="DR108" s="89" t="str">
        <f t="shared" si="394"/>
        <v>General Savings</v>
      </c>
      <c r="DS108" s="90">
        <v>0</v>
      </c>
      <c r="DT108" s="90">
        <v>0</v>
      </c>
      <c r="DU108" s="113"/>
      <c r="DV108" s="114"/>
      <c r="DW108" s="106"/>
      <c r="DX108" s="106"/>
      <c r="DY108" s="106"/>
      <c r="DZ108" s="82" t="s">
        <v>130</v>
      </c>
      <c r="EA108" s="82" t="s">
        <v>130</v>
      </c>
      <c r="EB108" s="96"/>
      <c r="EC108" s="94"/>
      <c r="ED108" s="95"/>
      <c r="EE108" s="96"/>
      <c r="EF108" s="96"/>
      <c r="EG108" s="96"/>
      <c r="EH108" s="96"/>
      <c r="EI108" s="96"/>
      <c r="EJ108" s="96"/>
      <c r="EK108" s="55"/>
      <c r="EL108" s="55"/>
      <c r="EM108" s="106"/>
      <c r="EN108" s="106"/>
      <c r="EO108" s="106"/>
      <c r="EP108" s="82" t="s">
        <v>130</v>
      </c>
      <c r="EQ108" s="84" t="s">
        <v>130</v>
      </c>
      <c r="ER108" s="96"/>
      <c r="ES108" s="96"/>
      <c r="ET108" s="96"/>
      <c r="EU108" s="96"/>
      <c r="EV108" s="96"/>
      <c r="EW108" s="96"/>
      <c r="EX108" s="96"/>
      <c r="EY108" s="96"/>
      <c r="EZ108" s="172"/>
    </row>
    <row r="109" spans="1:156" s="149" customFormat="1" ht="26.25" customHeight="1">
      <c r="A109" s="99" t="s">
        <v>190</v>
      </c>
      <c r="B109" s="148"/>
      <c r="C109" s="69">
        <v>109</v>
      </c>
      <c r="D109" s="69" t="s">
        <v>105</v>
      </c>
      <c r="E109" s="70">
        <v>31199</v>
      </c>
      <c r="F109" s="71"/>
      <c r="G109" s="71"/>
      <c r="H109" s="71">
        <v>1</v>
      </c>
      <c r="I109" s="72"/>
      <c r="J109" s="69" t="s">
        <v>107</v>
      </c>
      <c r="K109" s="69"/>
      <c r="L109" s="69"/>
      <c r="M109" s="69">
        <v>1</v>
      </c>
      <c r="N109" s="69">
        <v>3</v>
      </c>
      <c r="O109" s="69"/>
      <c r="P109" s="69"/>
      <c r="Q109" s="69">
        <v>2</v>
      </c>
      <c r="R109" s="69"/>
      <c r="S109" s="120" t="str">
        <f>IF(OR(K109=0,G109=0),"x","Value?")</f>
        <v>x</v>
      </c>
      <c r="T109" s="120" t="str">
        <f>IF(OR(K109=0,H109=0),"x","Value?")</f>
        <v>x</v>
      </c>
      <c r="U109" s="120" t="str">
        <f>IF(OR(K109=0,I109=0),"x","Value?")</f>
        <v>x</v>
      </c>
      <c r="V109" s="77">
        <v>15</v>
      </c>
      <c r="W109" s="77">
        <v>300000</v>
      </c>
      <c r="X109" s="77">
        <v>15</v>
      </c>
      <c r="Y109" s="77" t="str">
        <f>IF(P109=0,"x","Value?")</f>
        <v>x</v>
      </c>
      <c r="Z109" s="77" t="str">
        <f>IF(P109=0,"x","Value?")</f>
        <v>x</v>
      </c>
      <c r="AA109" s="77" t="str">
        <f t="shared" si="615"/>
        <v>x</v>
      </c>
      <c r="AB109" s="77" t="str">
        <f t="shared" si="616"/>
        <v>x</v>
      </c>
      <c r="AC109" s="76"/>
      <c r="AD109" s="69"/>
      <c r="AE109" s="69"/>
      <c r="AF109" s="69"/>
      <c r="AG109" s="69"/>
      <c r="AH109" s="69"/>
      <c r="AI109" s="69"/>
      <c r="AJ109" s="69"/>
      <c r="AK109" s="69"/>
      <c r="AL109" s="69"/>
      <c r="AM109" s="69"/>
      <c r="AN109" s="69"/>
      <c r="AO109" s="69"/>
      <c r="AP109" s="69" t="s">
        <v>107</v>
      </c>
      <c r="AQ109" s="69"/>
      <c r="AR109" s="81" t="s">
        <v>108</v>
      </c>
      <c r="AS109" s="211">
        <v>6000</v>
      </c>
      <c r="AT109" s="77">
        <v>2500</v>
      </c>
      <c r="AU109" s="75">
        <v>1000000</v>
      </c>
      <c r="AV109" s="210">
        <v>0</v>
      </c>
      <c r="AW109" s="69"/>
      <c r="AX109" s="69">
        <v>800</v>
      </c>
      <c r="AY109" s="81"/>
      <c r="AZ109" s="81"/>
      <c r="BA109" s="211">
        <f t="shared" ca="1" si="586"/>
        <v>33</v>
      </c>
      <c r="BB109" s="77">
        <f t="shared" si="587"/>
        <v>1000000</v>
      </c>
      <c r="BC109" s="77">
        <f t="shared" si="588"/>
        <v>3500</v>
      </c>
      <c r="BD109" s="78">
        <f t="shared" si="589"/>
        <v>1750</v>
      </c>
      <c r="BE109" s="79" t="s">
        <v>107</v>
      </c>
      <c r="BF109" s="80" t="s">
        <v>107</v>
      </c>
      <c r="BG109" s="79" t="s">
        <v>107</v>
      </c>
      <c r="BH109" s="79" t="s">
        <v>107</v>
      </c>
      <c r="BI109" s="79"/>
      <c r="BJ109" s="79"/>
      <c r="BK109" s="79" t="s">
        <v>107</v>
      </c>
      <c r="BL109" s="79"/>
      <c r="BM109" s="79"/>
      <c r="BN109" s="216" t="s">
        <v>107</v>
      </c>
      <c r="BO109" s="81"/>
      <c r="BP109" s="81"/>
      <c r="BQ109" s="81"/>
      <c r="BR109" s="81"/>
      <c r="BS109" s="81" t="str">
        <f t="shared" si="590"/>
        <v/>
      </c>
      <c r="BT109" s="81" t="str">
        <f t="shared" si="590"/>
        <v/>
      </c>
      <c r="BU109" s="81"/>
      <c r="BV109" s="81" t="str">
        <f t="shared" si="590"/>
        <v/>
      </c>
      <c r="BW109" s="81" t="str">
        <f t="shared" si="590"/>
        <v/>
      </c>
      <c r="BX109" s="81"/>
      <c r="BY109" s="130" t="str">
        <f t="shared" si="591"/>
        <v>NA</v>
      </c>
      <c r="BZ109" s="82" t="str">
        <f t="shared" si="592"/>
        <v>NA</v>
      </c>
      <c r="CA109" s="82" t="str">
        <f t="shared" si="593"/>
        <v>NA</v>
      </c>
      <c r="CB109" s="82" t="str">
        <f t="shared" si="594"/>
        <v>NA</v>
      </c>
      <c r="CC109" s="82" t="str">
        <f t="shared" si="595"/>
        <v>NA</v>
      </c>
      <c r="CD109" s="82" t="str">
        <f t="shared" si="596"/>
        <v>NA</v>
      </c>
      <c r="CE109" s="82">
        <f t="shared" si="597"/>
        <v>256997.73795980812</v>
      </c>
      <c r="CF109" s="82" t="str">
        <f t="shared" si="598"/>
        <v>NA</v>
      </c>
      <c r="CG109" s="82">
        <f t="shared" si="599"/>
        <v>256997.73795980812</v>
      </c>
      <c r="CH109" s="82">
        <f t="shared" si="600"/>
        <v>256997.73795980812</v>
      </c>
      <c r="CI109" s="82" t="str">
        <f t="shared" si="601"/>
        <v>NA</v>
      </c>
      <c r="CJ109" s="82">
        <f t="shared" si="602"/>
        <v>256997.73795980812</v>
      </c>
      <c r="CK109" s="82" t="str">
        <f t="shared" si="603"/>
        <v>NA</v>
      </c>
      <c r="CL109" s="82" t="str">
        <f t="shared" si="604"/>
        <v>NA</v>
      </c>
      <c r="CM109" s="82" t="str">
        <f t="shared" si="605"/>
        <v>NA</v>
      </c>
      <c r="CN109" s="82">
        <f t="shared" si="606"/>
        <v>420709.23471168103</v>
      </c>
      <c r="CO109" s="82" t="str">
        <f t="shared" si="607"/>
        <v>NA</v>
      </c>
      <c r="CP109" s="82">
        <f t="shared" si="608"/>
        <v>420709.23471168103</v>
      </c>
      <c r="CQ109" s="82" t="str">
        <f t="shared" si="609"/>
        <v>NA</v>
      </c>
      <c r="CR109" s="82" t="str">
        <f t="shared" si="610"/>
        <v>NA</v>
      </c>
      <c r="CS109" s="82" t="str">
        <f t="shared" si="611"/>
        <v>NA</v>
      </c>
      <c r="CT109" s="82" t="str">
        <f t="shared" si="612"/>
        <v>NA</v>
      </c>
      <c r="CU109" s="82" t="str">
        <f t="shared" si="613"/>
        <v>NA</v>
      </c>
      <c r="CV109" s="84" t="str">
        <f t="shared" si="614"/>
        <v>NA</v>
      </c>
      <c r="CW109" s="57" t="s">
        <v>110</v>
      </c>
      <c r="CX109" s="100" t="s">
        <v>286</v>
      </c>
      <c r="CY109" s="86">
        <v>105948.4</v>
      </c>
      <c r="CZ109" s="86">
        <v>151928</v>
      </c>
      <c r="DA109" s="86">
        <v>698.2</v>
      </c>
      <c r="DB109" s="87">
        <v>15</v>
      </c>
      <c r="DC109" s="87">
        <v>15</v>
      </c>
      <c r="DD109" s="57" t="s">
        <v>144</v>
      </c>
      <c r="DE109" s="57" t="s">
        <v>560</v>
      </c>
      <c r="DF109" s="86">
        <v>179898.4</v>
      </c>
      <c r="DG109" s="86"/>
      <c r="DH109" s="86">
        <v>101.8</v>
      </c>
      <c r="DI109" s="87">
        <v>15</v>
      </c>
      <c r="DJ109" s="88">
        <v>15</v>
      </c>
      <c r="DK109" s="86">
        <f t="shared" si="309"/>
        <v>800</v>
      </c>
      <c r="DL109" s="89" t="str">
        <f t="shared" si="392"/>
        <v>Late CI</v>
      </c>
      <c r="DM109" s="90">
        <v>179898.4</v>
      </c>
      <c r="DN109" s="90">
        <f>DM109/CG109*100</f>
        <v>69.999993551746471</v>
      </c>
      <c r="DO109" s="89" t="str">
        <f t="shared" si="393"/>
        <v>General Savings</v>
      </c>
      <c r="DP109" s="90">
        <v>151928</v>
      </c>
      <c r="DQ109" s="90">
        <f>DP109/CP109*100</f>
        <v>36.112352062848998</v>
      </c>
      <c r="DR109" s="89" t="str">
        <f t="shared" si="394"/>
        <v>Early CI</v>
      </c>
      <c r="DS109" s="90">
        <v>0</v>
      </c>
      <c r="DT109" s="90">
        <v>0</v>
      </c>
      <c r="DU109" s="43" t="s">
        <v>137</v>
      </c>
      <c r="DV109" s="47" t="s">
        <v>330</v>
      </c>
      <c r="DW109" s="86">
        <v>73427.95</v>
      </c>
      <c r="DX109" s="86"/>
      <c r="DY109" s="86">
        <v>221</v>
      </c>
      <c r="DZ109" s="87">
        <v>25</v>
      </c>
      <c r="EA109" s="87" t="s">
        <v>140</v>
      </c>
      <c r="EB109" s="96" t="s">
        <v>27</v>
      </c>
      <c r="EC109" s="95">
        <f>DW109*3.5</f>
        <v>256997.82499999998</v>
      </c>
      <c r="ED109" s="95">
        <f>EC109/CG109*100</f>
        <v>100.00003386807703</v>
      </c>
      <c r="EE109" s="96" t="s">
        <v>31</v>
      </c>
      <c r="EF109" s="96">
        <v>0</v>
      </c>
      <c r="EG109" s="96">
        <v>0</v>
      </c>
      <c r="EH109" s="96" t="s">
        <v>28</v>
      </c>
      <c r="EI109" s="96">
        <v>0</v>
      </c>
      <c r="EJ109" s="96">
        <v>0</v>
      </c>
      <c r="EK109" s="55"/>
      <c r="EL109" s="55"/>
      <c r="EM109" s="106"/>
      <c r="EN109" s="106"/>
      <c r="EO109" s="106"/>
      <c r="EP109" s="82" t="s">
        <v>130</v>
      </c>
      <c r="EQ109" s="84" t="s">
        <v>130</v>
      </c>
      <c r="ER109" s="96"/>
      <c r="ES109" s="96"/>
      <c r="ET109" s="96"/>
      <c r="EU109" s="96"/>
      <c r="EV109" s="96"/>
      <c r="EW109" s="96"/>
      <c r="EX109" s="96"/>
      <c r="EY109" s="96"/>
      <c r="EZ109" s="172"/>
    </row>
    <row r="110" spans="1:156" ht="12">
      <c r="A110" s="218" t="s">
        <v>142</v>
      </c>
      <c r="C110" s="69">
        <v>110</v>
      </c>
      <c r="D110" s="69" t="s">
        <v>105</v>
      </c>
      <c r="E110" s="70">
        <v>33158</v>
      </c>
      <c r="F110" s="71"/>
      <c r="G110" s="71"/>
      <c r="H110" s="71"/>
      <c r="I110" s="72">
        <v>1</v>
      </c>
      <c r="J110" s="69" t="s">
        <v>107</v>
      </c>
      <c r="K110" s="69">
        <v>3</v>
      </c>
      <c r="L110" s="69"/>
      <c r="M110" s="69"/>
      <c r="N110" s="69">
        <v>2</v>
      </c>
      <c r="O110" s="69"/>
      <c r="P110" s="69">
        <v>1</v>
      </c>
      <c r="Q110" s="69"/>
      <c r="R110" s="69"/>
      <c r="S110" s="73" t="str">
        <f t="shared" ref="S110" si="617">IF(OR(K110=0,G110=0),"x","Value?")</f>
        <v>x</v>
      </c>
      <c r="T110" s="73" t="str">
        <f t="shared" ref="T110" si="618">IF(OR(K110=0,H110=0),"x","Value?")</f>
        <v>x</v>
      </c>
      <c r="U110" s="73">
        <v>2000</v>
      </c>
      <c r="V110" s="74">
        <v>10</v>
      </c>
      <c r="W110" s="75" t="str">
        <f t="shared" ref="W110" si="619">IF(Q110=0,"x","Value?")</f>
        <v>x</v>
      </c>
      <c r="X110" s="75" t="str">
        <f t="shared" ref="X110" si="620">IF(Q110=0,"x","Value?")</f>
        <v>x</v>
      </c>
      <c r="Y110" s="75">
        <v>50</v>
      </c>
      <c r="Z110" s="75">
        <v>680</v>
      </c>
      <c r="AA110" s="75" t="str">
        <f t="shared" si="615"/>
        <v>x</v>
      </c>
      <c r="AB110" s="75" t="str">
        <f t="shared" si="616"/>
        <v>x</v>
      </c>
      <c r="AC110" s="76">
        <v>75000</v>
      </c>
      <c r="AD110" s="69"/>
      <c r="AE110" s="69"/>
      <c r="AF110" s="69"/>
      <c r="AG110" s="69"/>
      <c r="AH110" s="69"/>
      <c r="AI110" s="69"/>
      <c r="AJ110" s="69"/>
      <c r="AK110" s="69"/>
      <c r="AL110" s="69"/>
      <c r="AM110" s="69"/>
      <c r="AN110" s="69"/>
      <c r="AO110" s="69"/>
      <c r="AP110" s="69" t="s">
        <v>107</v>
      </c>
      <c r="AQ110" s="69"/>
      <c r="AR110" s="69" t="s">
        <v>108</v>
      </c>
      <c r="AS110" s="75">
        <v>5900</v>
      </c>
      <c r="AT110" s="75">
        <v>3500</v>
      </c>
      <c r="AU110" s="75">
        <v>1000000</v>
      </c>
      <c r="AV110" s="75">
        <v>0</v>
      </c>
      <c r="AW110" s="69" t="s">
        <v>109</v>
      </c>
      <c r="AX110" s="69">
        <v>680</v>
      </c>
      <c r="AY110" s="69">
        <v>25</v>
      </c>
      <c r="AZ110" s="69">
        <v>99</v>
      </c>
      <c r="BA110" s="77">
        <f t="shared" ca="1" si="586"/>
        <v>28</v>
      </c>
      <c r="BB110" s="77">
        <f t="shared" si="587"/>
        <v>1000000</v>
      </c>
      <c r="BC110" s="77">
        <f t="shared" si="588"/>
        <v>2400</v>
      </c>
      <c r="BD110" s="78">
        <f t="shared" si="589"/>
        <v>1200</v>
      </c>
      <c r="BE110" s="79" t="s">
        <v>107</v>
      </c>
      <c r="BF110" s="80" t="s">
        <v>107</v>
      </c>
      <c r="BG110" s="79" t="s">
        <v>107</v>
      </c>
      <c r="BH110" s="79" t="s">
        <v>107</v>
      </c>
      <c r="BI110" s="79"/>
      <c r="BJ110" s="79"/>
      <c r="BK110" s="79" t="s">
        <v>107</v>
      </c>
      <c r="BL110" s="79" t="s">
        <v>107</v>
      </c>
      <c r="BM110" s="79" t="s">
        <v>107</v>
      </c>
      <c r="BN110" s="79" t="s">
        <v>107</v>
      </c>
      <c r="BO110" s="81"/>
      <c r="BP110" s="81"/>
      <c r="BQ110" s="81"/>
      <c r="BR110" s="81" t="s">
        <v>107</v>
      </c>
      <c r="BS110" s="81" t="str">
        <f t="shared" si="590"/>
        <v/>
      </c>
      <c r="BT110" s="81" t="str">
        <f t="shared" si="590"/>
        <v/>
      </c>
      <c r="BU110" s="81" t="s">
        <v>107</v>
      </c>
      <c r="BV110" s="81"/>
      <c r="BW110" s="81"/>
      <c r="BX110" s="81" t="s">
        <v>107</v>
      </c>
      <c r="BY110" s="82">
        <f t="shared" si="591"/>
        <v>276182.54088818649</v>
      </c>
      <c r="BZ110" s="82">
        <f t="shared" si="592"/>
        <v>75000</v>
      </c>
      <c r="CA110" s="82">
        <f t="shared" si="593"/>
        <v>201182.54088818649</v>
      </c>
      <c r="CB110" s="82" t="str">
        <f t="shared" si="594"/>
        <v>NA</v>
      </c>
      <c r="CC110" s="82" t="str">
        <f t="shared" si="595"/>
        <v>NA</v>
      </c>
      <c r="CD110" s="82" t="str">
        <f t="shared" si="596"/>
        <v>NA</v>
      </c>
      <c r="CE110" s="82" t="str">
        <f t="shared" si="597"/>
        <v>NA</v>
      </c>
      <c r="CF110" s="82" t="str">
        <f t="shared" si="598"/>
        <v>NA</v>
      </c>
      <c r="CG110" s="82" t="str">
        <f t="shared" si="599"/>
        <v>NA</v>
      </c>
      <c r="CH110" s="82">
        <f t="shared" si="600"/>
        <v>319796.83314373135</v>
      </c>
      <c r="CI110" s="82" t="str">
        <f t="shared" si="601"/>
        <v>NA</v>
      </c>
      <c r="CJ110" s="82">
        <f t="shared" si="602"/>
        <v>319796.83314373135</v>
      </c>
      <c r="CK110" s="82" t="str">
        <f t="shared" si="603"/>
        <v>NA</v>
      </c>
      <c r="CL110" s="82" t="str">
        <f t="shared" si="604"/>
        <v>NA</v>
      </c>
      <c r="CM110" s="82" t="str">
        <f t="shared" si="605"/>
        <v>NA</v>
      </c>
      <c r="CN110" s="82" t="str">
        <f t="shared" si="606"/>
        <v>NA</v>
      </c>
      <c r="CO110" s="82" t="str">
        <f t="shared" si="607"/>
        <v>NA</v>
      </c>
      <c r="CP110" s="82" t="str">
        <f t="shared" si="608"/>
        <v>NA</v>
      </c>
      <c r="CQ110" s="82">
        <f t="shared" si="609"/>
        <v>804227.50895382091</v>
      </c>
      <c r="CR110" s="82" t="str">
        <f t="shared" si="610"/>
        <v>NA</v>
      </c>
      <c r="CS110" s="82">
        <f t="shared" si="611"/>
        <v>804227.50895382091</v>
      </c>
      <c r="CT110" s="82" t="str">
        <f t="shared" si="612"/>
        <v>NA</v>
      </c>
      <c r="CU110" s="83" t="str">
        <f t="shared" si="613"/>
        <v>NA</v>
      </c>
      <c r="CV110" s="84" t="str">
        <f t="shared" si="614"/>
        <v>NA</v>
      </c>
      <c r="CW110" s="57" t="s">
        <v>128</v>
      </c>
      <c r="CX110" s="43" t="s">
        <v>557</v>
      </c>
      <c r="CY110" s="101">
        <v>77714.3</v>
      </c>
      <c r="CZ110" s="101">
        <v>173993</v>
      </c>
      <c r="DA110" s="101">
        <v>680</v>
      </c>
      <c r="DB110" s="87">
        <v>15</v>
      </c>
      <c r="DC110" s="87">
        <v>20</v>
      </c>
      <c r="DD110" s="107"/>
      <c r="DE110" s="107"/>
      <c r="DF110" s="102"/>
      <c r="DG110" s="102"/>
      <c r="DH110" s="102"/>
      <c r="DI110" s="83" t="s">
        <v>130</v>
      </c>
      <c r="DJ110" s="103" t="s">
        <v>130</v>
      </c>
      <c r="DK110" s="86">
        <f t="shared" si="309"/>
        <v>680</v>
      </c>
      <c r="DL110" s="89" t="str">
        <f t="shared" si="392"/>
        <v>Retirement</v>
      </c>
      <c r="DM110" s="90">
        <v>173993</v>
      </c>
      <c r="DN110" s="90">
        <f>DM110/CS110*100</f>
        <v>21.634798370219734</v>
      </c>
      <c r="DO110" s="89" t="str">
        <f t="shared" si="393"/>
        <v>Early CI</v>
      </c>
      <c r="DP110" s="90">
        <v>0</v>
      </c>
      <c r="DQ110" s="90">
        <v>0</v>
      </c>
      <c r="DR110" s="89" t="str">
        <f t="shared" si="394"/>
        <v>Death</v>
      </c>
      <c r="DS110" s="90">
        <v>0</v>
      </c>
      <c r="DT110" s="90">
        <v>0</v>
      </c>
      <c r="DU110" s="57" t="s">
        <v>111</v>
      </c>
      <c r="DV110" s="47" t="s">
        <v>291</v>
      </c>
      <c r="DW110" s="101">
        <v>93535.1</v>
      </c>
      <c r="DX110" s="101">
        <v>237878</v>
      </c>
      <c r="DY110" s="101">
        <v>680</v>
      </c>
      <c r="DZ110" s="87">
        <v>22</v>
      </c>
      <c r="EA110" s="88">
        <v>22</v>
      </c>
      <c r="EB110" s="56" t="s">
        <v>30</v>
      </c>
      <c r="EC110" s="56">
        <v>237878</v>
      </c>
      <c r="ED110" s="219">
        <f>EC110/CS110*100</f>
        <v>29.578446068009228</v>
      </c>
      <c r="EE110" s="56" t="s">
        <v>28</v>
      </c>
      <c r="EF110" s="56">
        <v>0</v>
      </c>
      <c r="EG110" s="56">
        <v>0</v>
      </c>
      <c r="EH110" s="56" t="s">
        <v>25</v>
      </c>
      <c r="EI110" s="56">
        <v>0</v>
      </c>
      <c r="EJ110" s="56">
        <v>0</v>
      </c>
      <c r="EK110" s="43" t="s">
        <v>110</v>
      </c>
      <c r="EL110" s="47" t="s">
        <v>286</v>
      </c>
      <c r="EM110" s="101">
        <v>137651.79999999999</v>
      </c>
      <c r="EN110" s="101">
        <v>221640</v>
      </c>
      <c r="EO110" s="101">
        <v>680</v>
      </c>
      <c r="EP110" s="87">
        <v>20</v>
      </c>
      <c r="EQ110" s="87">
        <v>20</v>
      </c>
      <c r="ER110" s="56" t="s">
        <v>30</v>
      </c>
      <c r="ES110" s="219">
        <v>221640</v>
      </c>
      <c r="ET110" s="219">
        <f>(ES110/CS110)*100</f>
        <v>27.559365668592999</v>
      </c>
      <c r="EU110" s="56" t="s">
        <v>28</v>
      </c>
      <c r="EV110" s="56">
        <v>0</v>
      </c>
      <c r="EW110" s="56">
        <v>0</v>
      </c>
      <c r="EX110" s="56" t="s">
        <v>25</v>
      </c>
      <c r="EY110" s="56">
        <v>0</v>
      </c>
      <c r="EZ110" s="56">
        <v>0</v>
      </c>
    </row>
    <row r="111" spans="1:156" ht="12">
      <c r="A111" s="179" t="s">
        <v>142</v>
      </c>
      <c r="C111" s="69">
        <v>111</v>
      </c>
      <c r="D111" s="69" t="s">
        <v>117</v>
      </c>
      <c r="E111" s="70">
        <v>22898</v>
      </c>
      <c r="F111" s="71"/>
      <c r="G111" s="71">
        <v>1</v>
      </c>
      <c r="H111" s="71">
        <v>1</v>
      </c>
      <c r="I111" s="72">
        <v>1</v>
      </c>
      <c r="J111" s="69" t="s">
        <v>106</v>
      </c>
      <c r="K111" s="69">
        <v>2</v>
      </c>
      <c r="L111" s="69"/>
      <c r="M111" s="69">
        <v>1</v>
      </c>
      <c r="N111" s="69"/>
      <c r="O111" s="69"/>
      <c r="P111" s="69"/>
      <c r="Q111" s="69">
        <v>3</v>
      </c>
      <c r="R111" s="69"/>
      <c r="S111" s="73">
        <v>800</v>
      </c>
      <c r="T111" s="73">
        <v>500</v>
      </c>
      <c r="U111" s="73">
        <v>1500</v>
      </c>
      <c r="V111" s="74">
        <v>5</v>
      </c>
      <c r="W111" s="75">
        <v>36000</v>
      </c>
      <c r="X111" s="75">
        <v>10</v>
      </c>
      <c r="Y111" s="75" t="str">
        <f t="shared" ref="Y111" si="621">IF(P111=0,"x","Value?")</f>
        <v>x</v>
      </c>
      <c r="Z111" s="75" t="str">
        <f t="shared" ref="Z111" si="622">IF(P111=0,"x","Value?")</f>
        <v>x</v>
      </c>
      <c r="AA111" s="75" t="str">
        <f t="shared" si="615"/>
        <v>x</v>
      </c>
      <c r="AB111" s="75" t="str">
        <f t="shared" si="616"/>
        <v>x</v>
      </c>
      <c r="AC111" s="76">
        <v>150000</v>
      </c>
      <c r="AD111" s="69"/>
      <c r="AE111" s="69">
        <v>75000</v>
      </c>
      <c r="AF111" s="69"/>
      <c r="AG111" s="69"/>
      <c r="AH111" s="69"/>
      <c r="AI111" s="69">
        <v>50000</v>
      </c>
      <c r="AJ111" s="69"/>
      <c r="AK111" s="69"/>
      <c r="AL111" s="69"/>
      <c r="AM111" s="69"/>
      <c r="AN111" s="69"/>
      <c r="AO111" s="69"/>
      <c r="AP111" s="69" t="s">
        <v>107</v>
      </c>
      <c r="AQ111" s="69"/>
      <c r="AR111" s="69" t="s">
        <v>108</v>
      </c>
      <c r="AS111" s="75">
        <v>9000</v>
      </c>
      <c r="AT111" s="75">
        <v>5600</v>
      </c>
      <c r="AU111" s="75">
        <v>1000000</v>
      </c>
      <c r="AV111" s="75">
        <v>0</v>
      </c>
      <c r="AW111" s="69" t="s">
        <v>109</v>
      </c>
      <c r="AX111" s="69"/>
      <c r="AY111" s="69">
        <v>10</v>
      </c>
      <c r="AZ111" s="69">
        <v>10</v>
      </c>
      <c r="BA111" s="77">
        <f t="shared" ca="1" si="586"/>
        <v>56</v>
      </c>
      <c r="BB111" s="77">
        <f t="shared" si="587"/>
        <v>1000000</v>
      </c>
      <c r="BC111" s="77">
        <f t="shared" si="588"/>
        <v>3400</v>
      </c>
      <c r="BD111" s="78">
        <f t="shared" si="589"/>
        <v>1700</v>
      </c>
      <c r="BE111" s="79" t="s">
        <v>107</v>
      </c>
      <c r="BF111" s="80" t="s">
        <v>107</v>
      </c>
      <c r="BG111" s="79" t="s">
        <v>107</v>
      </c>
      <c r="BH111" s="79" t="s">
        <v>107</v>
      </c>
      <c r="BI111" s="79"/>
      <c r="BJ111" s="79"/>
      <c r="BK111" s="79"/>
      <c r="BL111" s="79"/>
      <c r="BM111" s="79"/>
      <c r="BN111" s="79"/>
      <c r="BO111" s="81" t="s">
        <v>107</v>
      </c>
      <c r="BP111" s="81"/>
      <c r="BQ111" s="81" t="s">
        <v>107</v>
      </c>
      <c r="BR111" s="81"/>
      <c r="BS111" s="81" t="str">
        <f t="shared" si="590"/>
        <v/>
      </c>
      <c r="BT111" s="81" t="str">
        <f t="shared" si="590"/>
        <v/>
      </c>
      <c r="BU111" s="81" t="str">
        <f t="shared" si="590"/>
        <v/>
      </c>
      <c r="BV111" s="81" t="str">
        <f t="shared" si="590"/>
        <v/>
      </c>
      <c r="BW111" s="81" t="str">
        <f t="shared" si="590"/>
        <v/>
      </c>
      <c r="BX111" s="81" t="str">
        <f t="shared" si="590"/>
        <v/>
      </c>
      <c r="BY111" s="82">
        <f t="shared" si="591"/>
        <v>185837.46651498511</v>
      </c>
      <c r="BZ111" s="82">
        <f t="shared" si="592"/>
        <v>150000</v>
      </c>
      <c r="CA111" s="82">
        <f t="shared" si="593"/>
        <v>35837.466514985106</v>
      </c>
      <c r="CB111" s="82" t="str">
        <f t="shared" si="594"/>
        <v>NA</v>
      </c>
      <c r="CC111" s="82" t="str">
        <f t="shared" si="595"/>
        <v>NA</v>
      </c>
      <c r="CD111" s="82" t="str">
        <f t="shared" si="596"/>
        <v>NA</v>
      </c>
      <c r="CE111" s="82">
        <f t="shared" si="597"/>
        <v>451674.93302997021</v>
      </c>
      <c r="CF111" s="82">
        <f t="shared" si="598"/>
        <v>75000</v>
      </c>
      <c r="CG111" s="82">
        <f t="shared" si="599"/>
        <v>376674.93302997021</v>
      </c>
      <c r="CH111" s="82" t="str">
        <f t="shared" si="600"/>
        <v>NA</v>
      </c>
      <c r="CI111" s="82" t="str">
        <f t="shared" si="601"/>
        <v>NA</v>
      </c>
      <c r="CJ111" s="82" t="str">
        <f t="shared" si="602"/>
        <v>NA</v>
      </c>
      <c r="CK111" s="82" t="str">
        <f t="shared" si="603"/>
        <v>NA</v>
      </c>
      <c r="CL111" s="82" t="str">
        <f t="shared" si="604"/>
        <v>NA</v>
      </c>
      <c r="CM111" s="82" t="str">
        <f t="shared" si="605"/>
        <v>NA</v>
      </c>
      <c r="CN111" s="82">
        <f t="shared" si="606"/>
        <v>45103.442898375979</v>
      </c>
      <c r="CO111" s="82">
        <f t="shared" si="607"/>
        <v>50000</v>
      </c>
      <c r="CP111" s="82" t="str">
        <f t="shared" si="608"/>
        <v>No Need</v>
      </c>
      <c r="CQ111" s="82" t="str">
        <f t="shared" si="609"/>
        <v>NA</v>
      </c>
      <c r="CR111" s="82" t="str">
        <f t="shared" si="610"/>
        <v>NA</v>
      </c>
      <c r="CS111" s="82" t="str">
        <f t="shared" si="611"/>
        <v>NA</v>
      </c>
      <c r="CT111" s="82" t="str">
        <f t="shared" si="612"/>
        <v>NA</v>
      </c>
      <c r="CU111" s="83" t="str">
        <f t="shared" si="613"/>
        <v>NA</v>
      </c>
      <c r="CV111" s="84" t="str">
        <f t="shared" si="614"/>
        <v>NA</v>
      </c>
      <c r="CW111" s="57" t="s">
        <v>115</v>
      </c>
      <c r="CX111" s="43" t="s">
        <v>333</v>
      </c>
      <c r="CY111" s="101">
        <v>7601.1</v>
      </c>
      <c r="CZ111" s="101"/>
      <c r="DA111" s="101">
        <v>5</v>
      </c>
      <c r="DB111" s="87">
        <v>10</v>
      </c>
      <c r="DC111" s="87">
        <v>10</v>
      </c>
      <c r="DD111" s="57" t="s">
        <v>143</v>
      </c>
      <c r="DE111" s="57" t="s">
        <v>560</v>
      </c>
      <c r="DF111" s="101">
        <v>376674.95</v>
      </c>
      <c r="DG111" s="101"/>
      <c r="DH111" s="101">
        <v>482.9</v>
      </c>
      <c r="DI111" s="87">
        <v>10</v>
      </c>
      <c r="DJ111" s="88">
        <v>10</v>
      </c>
      <c r="DK111" s="86">
        <f t="shared" si="309"/>
        <v>487.9</v>
      </c>
      <c r="DL111" s="89" t="str">
        <f t="shared" si="392"/>
        <v>Late CI</v>
      </c>
      <c r="DM111" s="90">
        <v>376674.95</v>
      </c>
      <c r="DN111" s="90">
        <f>DM111/CG111*100</f>
        <v>100.00000450521878</v>
      </c>
      <c r="DO111" s="89" t="str">
        <f t="shared" si="393"/>
        <v>Death</v>
      </c>
      <c r="DP111" s="90">
        <v>376674.95</v>
      </c>
      <c r="DQ111" s="90">
        <f>DP111/CA111*100</f>
        <v>1051.0646723380876</v>
      </c>
      <c r="DR111" s="89" t="str">
        <f t="shared" si="394"/>
        <v>General Savings</v>
      </c>
      <c r="DS111" s="90">
        <v>0</v>
      </c>
      <c r="DT111" s="90">
        <v>0</v>
      </c>
      <c r="DU111" s="43" t="s">
        <v>137</v>
      </c>
      <c r="DV111" s="47" t="s">
        <v>330</v>
      </c>
      <c r="DW111" s="101">
        <v>107621.4</v>
      </c>
      <c r="DX111" s="101"/>
      <c r="DY111" s="101">
        <v>1375.4</v>
      </c>
      <c r="DZ111" s="87">
        <v>10</v>
      </c>
      <c r="EA111" s="87" t="s">
        <v>140</v>
      </c>
      <c r="EB111" s="96" t="s">
        <v>27</v>
      </c>
      <c r="EC111" s="95">
        <f>DW111*3.5</f>
        <v>376674.89999999997</v>
      </c>
      <c r="ED111" s="95">
        <f>EC111/CG111*100</f>
        <v>99.999991231173794</v>
      </c>
      <c r="EE111" s="96" t="s">
        <v>25</v>
      </c>
      <c r="EF111" s="95">
        <f>DW111*3.5</f>
        <v>376674.89999999997</v>
      </c>
      <c r="EG111" s="95">
        <f>EF111/CA111*100</f>
        <v>1051.0645328192963</v>
      </c>
      <c r="EH111" s="96" t="s">
        <v>31</v>
      </c>
      <c r="EI111" s="96">
        <v>0</v>
      </c>
      <c r="EJ111" s="96">
        <v>0</v>
      </c>
      <c r="EK111" s="55"/>
      <c r="EL111" s="55"/>
      <c r="EM111" s="112"/>
      <c r="EN111" s="112"/>
      <c r="EO111" s="112"/>
      <c r="EP111" s="82" t="s">
        <v>130</v>
      </c>
      <c r="EQ111" s="84" t="s">
        <v>130</v>
      </c>
      <c r="ER111" s="96"/>
      <c r="ES111" s="96"/>
      <c r="ET111" s="96"/>
      <c r="EU111" s="96"/>
      <c r="EV111" s="96"/>
      <c r="EW111" s="96"/>
      <c r="EX111" s="96"/>
      <c r="EY111" s="96"/>
      <c r="EZ111" s="104"/>
    </row>
    <row r="112" spans="1:156" ht="12">
      <c r="A112" s="220" t="s">
        <v>1358</v>
      </c>
    </row>
    <row r="113" spans="1:160" s="149" customFormat="1" ht="12">
      <c r="A113" s="220" t="s">
        <v>1358</v>
      </c>
      <c r="B113" s="148"/>
      <c r="C113" s="148"/>
      <c r="D113" s="77"/>
      <c r="E113" s="221"/>
      <c r="F113" s="82"/>
      <c r="G113" s="82"/>
      <c r="H113" s="82"/>
      <c r="I113" s="96"/>
      <c r="J113" s="77"/>
      <c r="K113" s="77"/>
      <c r="L113" s="77"/>
      <c r="M113" s="77"/>
      <c r="N113" s="77"/>
      <c r="O113" s="77"/>
      <c r="P113" s="77"/>
      <c r="Q113" s="77"/>
      <c r="R113" s="77"/>
      <c r="S113" s="120"/>
      <c r="T113" s="120"/>
      <c r="U113" s="120"/>
      <c r="V113" s="77"/>
      <c r="W113" s="77"/>
      <c r="X113" s="77"/>
      <c r="Y113" s="77"/>
      <c r="Z113" s="77"/>
      <c r="AA113" s="77"/>
      <c r="AB113" s="77"/>
      <c r="AC113" s="222"/>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8"/>
      <c r="BE113" s="120"/>
      <c r="BF113" s="77"/>
      <c r="BG113" s="120"/>
      <c r="BH113" s="120"/>
      <c r="BI113" s="120"/>
      <c r="BJ113" s="120"/>
      <c r="BK113" s="120"/>
      <c r="BL113" s="120"/>
      <c r="BM113" s="120"/>
      <c r="BN113" s="120"/>
      <c r="BO113" s="120"/>
      <c r="BP113" s="120"/>
      <c r="BQ113" s="120"/>
      <c r="BR113" s="120"/>
      <c r="BS113" s="120"/>
      <c r="BT113" s="120"/>
      <c r="BU113" s="120"/>
      <c r="BV113" s="120"/>
      <c r="BW113" s="120"/>
      <c r="BX113" s="120"/>
      <c r="BY113" s="82"/>
      <c r="BZ113" s="82"/>
      <c r="CA113" s="82"/>
      <c r="CB113" s="82"/>
      <c r="CC113" s="82"/>
      <c r="CD113" s="82"/>
      <c r="CE113" s="82"/>
      <c r="CF113" s="82"/>
      <c r="CG113" s="82"/>
      <c r="CH113" s="82"/>
      <c r="CI113" s="82"/>
      <c r="CJ113" s="82"/>
      <c r="CK113" s="82"/>
      <c r="CL113" s="82"/>
      <c r="CM113" s="82"/>
      <c r="CN113" s="82"/>
      <c r="CO113" s="82"/>
      <c r="CP113" s="82"/>
      <c r="CQ113" s="82"/>
      <c r="CR113" s="82"/>
      <c r="CS113" s="82"/>
      <c r="CT113" s="82"/>
      <c r="CU113" s="82"/>
      <c r="CV113" s="82"/>
      <c r="CW113" s="114"/>
      <c r="CX113" s="114"/>
      <c r="CY113" s="112"/>
      <c r="CZ113" s="112"/>
      <c r="DA113" s="112"/>
      <c r="DB113" s="82"/>
      <c r="DC113" s="82"/>
      <c r="DD113" s="114"/>
      <c r="DE113" s="114"/>
      <c r="DF113" s="112"/>
      <c r="DG113" s="112"/>
      <c r="DH113" s="112"/>
      <c r="DI113" s="82"/>
      <c r="DJ113" s="82"/>
      <c r="DK113" s="106"/>
      <c r="DL113" s="94"/>
      <c r="DM113" s="82"/>
      <c r="DN113" s="82"/>
      <c r="DO113" s="94"/>
      <c r="DP113" s="82"/>
      <c r="DQ113" s="82"/>
      <c r="DR113" s="94"/>
      <c r="DS113" s="82"/>
      <c r="DT113" s="82"/>
      <c r="DU113" s="114"/>
      <c r="DV113" s="114"/>
      <c r="DW113" s="112"/>
      <c r="DX113" s="112"/>
      <c r="DY113" s="112"/>
      <c r="DZ113" s="82"/>
      <c r="EA113" s="82"/>
      <c r="EB113" s="82"/>
      <c r="EC113" s="82"/>
      <c r="ED113" s="82"/>
      <c r="EE113" s="82"/>
      <c r="EF113" s="82"/>
      <c r="EG113" s="82"/>
      <c r="EH113" s="82"/>
      <c r="EI113" s="82"/>
      <c r="EJ113" s="82"/>
      <c r="EK113" s="114"/>
      <c r="EL113" s="114"/>
      <c r="EM113" s="112"/>
      <c r="EN113" s="112"/>
      <c r="EO113" s="112"/>
      <c r="EP113" s="82"/>
      <c r="EQ113" s="82"/>
      <c r="ER113" s="82"/>
      <c r="ES113" s="82"/>
      <c r="ET113" s="82"/>
      <c r="EU113" s="82"/>
      <c r="EV113" s="82"/>
      <c r="EW113" s="82"/>
      <c r="EX113" s="82"/>
      <c r="EY113" s="82"/>
      <c r="EZ113" s="82"/>
    </row>
    <row r="114" spans="1:160" s="149" customFormat="1" ht="12">
      <c r="A114" s="220" t="s">
        <v>1358</v>
      </c>
      <c r="B114" s="148"/>
      <c r="C114" s="148"/>
      <c r="D114" s="77"/>
      <c r="E114" s="221"/>
      <c r="F114" s="82"/>
      <c r="G114" s="82"/>
      <c r="H114" s="82"/>
      <c r="I114" s="96"/>
      <c r="J114" s="77"/>
      <c r="K114" s="77"/>
      <c r="L114" s="77"/>
      <c r="M114" s="77"/>
      <c r="N114" s="77"/>
      <c r="O114" s="77"/>
      <c r="P114" s="77"/>
      <c r="Q114" s="77"/>
      <c r="R114" s="77"/>
      <c r="S114" s="120"/>
      <c r="T114" s="120"/>
      <c r="U114" s="120"/>
      <c r="V114" s="77"/>
      <c r="W114" s="77"/>
      <c r="X114" s="77"/>
      <c r="Y114" s="77"/>
      <c r="Z114" s="77"/>
      <c r="AA114" s="77"/>
      <c r="AB114" s="77"/>
      <c r="AC114" s="222"/>
      <c r="AD114" s="77"/>
      <c r="AE114" s="77"/>
      <c r="AF114" s="77"/>
      <c r="AG114" s="77"/>
      <c r="AH114" s="77"/>
      <c r="AI114" s="77"/>
      <c r="AJ114" s="77"/>
      <c r="AK114" s="77"/>
      <c r="AL114" s="77"/>
      <c r="AM114" s="77"/>
      <c r="AN114" s="77"/>
      <c r="AO114" s="77"/>
      <c r="AP114" s="77"/>
      <c r="AQ114" s="77"/>
      <c r="AR114" s="120"/>
      <c r="AS114" s="77"/>
      <c r="AT114" s="77"/>
      <c r="AU114" s="77"/>
      <c r="AV114" s="77"/>
      <c r="AW114" s="77"/>
      <c r="AX114" s="77"/>
      <c r="AY114" s="77"/>
      <c r="AZ114" s="77"/>
      <c r="BA114" s="77"/>
      <c r="BB114" s="77"/>
      <c r="BC114" s="77"/>
      <c r="BD114" s="78"/>
      <c r="BE114" s="120"/>
      <c r="BF114" s="77"/>
      <c r="BG114" s="120"/>
      <c r="BH114" s="120"/>
      <c r="BI114" s="120"/>
      <c r="BJ114" s="120"/>
      <c r="BK114" s="120"/>
      <c r="BL114" s="120"/>
      <c r="BM114" s="120"/>
      <c r="BN114" s="120"/>
      <c r="BO114" s="120"/>
      <c r="BP114" s="120"/>
      <c r="BQ114" s="120"/>
      <c r="BR114" s="120"/>
      <c r="BS114" s="120"/>
      <c r="BT114" s="120"/>
      <c r="BU114" s="120"/>
      <c r="BV114" s="120"/>
      <c r="BW114" s="120"/>
      <c r="BX114" s="120"/>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114"/>
      <c r="CX114" s="114"/>
      <c r="CY114" s="112"/>
      <c r="CZ114" s="112"/>
      <c r="DA114" s="112"/>
      <c r="DB114" s="82"/>
      <c r="DC114" s="82"/>
      <c r="DD114" s="114"/>
      <c r="DE114" s="114"/>
      <c r="DF114" s="112"/>
      <c r="DG114" s="112"/>
      <c r="DH114" s="112"/>
      <c r="DI114" s="82"/>
      <c r="DJ114" s="82"/>
      <c r="DK114" s="106"/>
      <c r="DL114" s="94"/>
      <c r="DM114" s="82"/>
      <c r="DN114" s="82"/>
      <c r="DO114" s="94"/>
      <c r="DP114" s="82"/>
      <c r="DQ114" s="82"/>
      <c r="DR114" s="94"/>
      <c r="DS114" s="82"/>
      <c r="DT114" s="82"/>
      <c r="DU114" s="82"/>
      <c r="DV114" s="82"/>
      <c r="DW114" s="223"/>
      <c r="DX114" s="223"/>
      <c r="DY114" s="223"/>
      <c r="DZ114" s="82"/>
      <c r="EA114" s="82"/>
      <c r="EB114" s="82"/>
      <c r="EC114" s="82"/>
      <c r="ED114" s="82"/>
      <c r="EE114" s="82"/>
      <c r="EF114" s="82"/>
      <c r="EG114" s="82"/>
      <c r="EH114" s="82"/>
      <c r="EI114" s="82"/>
      <c r="EJ114" s="82"/>
      <c r="EK114" s="82"/>
      <c r="EL114" s="82"/>
      <c r="EM114" s="223"/>
      <c r="EN114" s="223"/>
      <c r="EO114" s="223"/>
      <c r="EP114" s="82"/>
      <c r="EQ114" s="82"/>
      <c r="ER114" s="82"/>
      <c r="ES114" s="82"/>
      <c r="ET114" s="82"/>
      <c r="EU114" s="82"/>
      <c r="EV114" s="82"/>
      <c r="EW114" s="82"/>
      <c r="EX114" s="82"/>
      <c r="EY114" s="82"/>
      <c r="EZ114" s="82"/>
    </row>
    <row r="115" spans="1:160" s="149" customFormat="1" ht="12">
      <c r="A115" s="220" t="s">
        <v>1358</v>
      </c>
      <c r="B115" s="148"/>
      <c r="C115" s="148"/>
      <c r="D115" s="77"/>
      <c r="E115" s="221"/>
      <c r="F115" s="82"/>
      <c r="G115" s="82"/>
      <c r="H115" s="82"/>
      <c r="I115" s="96"/>
      <c r="J115" s="77"/>
      <c r="K115" s="77"/>
      <c r="L115" s="77"/>
      <c r="M115" s="77"/>
      <c r="N115" s="77"/>
      <c r="O115" s="77"/>
      <c r="P115" s="77"/>
      <c r="Q115" s="77"/>
      <c r="R115" s="77"/>
      <c r="S115" s="120"/>
      <c r="T115" s="120"/>
      <c r="U115" s="120"/>
      <c r="V115" s="77"/>
      <c r="W115" s="77"/>
      <c r="X115" s="77"/>
      <c r="Y115" s="77"/>
      <c r="Z115" s="77"/>
      <c r="AA115" s="77"/>
      <c r="AB115" s="77"/>
      <c r="AC115" s="222"/>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8"/>
      <c r="BE115" s="120"/>
      <c r="BF115" s="77"/>
      <c r="BG115" s="120"/>
      <c r="BH115" s="120"/>
      <c r="BI115" s="120"/>
      <c r="BJ115" s="120"/>
      <c r="BK115" s="120"/>
      <c r="BL115" s="120"/>
      <c r="BM115" s="120"/>
      <c r="BN115" s="120"/>
      <c r="BO115" s="120"/>
      <c r="BP115" s="120"/>
      <c r="BQ115" s="120"/>
      <c r="BR115" s="120"/>
      <c r="BS115" s="120"/>
      <c r="BT115" s="120"/>
      <c r="BU115" s="120"/>
      <c r="BV115" s="120"/>
      <c r="BW115" s="120"/>
      <c r="BX115" s="120"/>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114"/>
      <c r="CX115" s="114"/>
      <c r="CY115" s="112"/>
      <c r="CZ115" s="112"/>
      <c r="DA115" s="112"/>
      <c r="DB115" s="82"/>
      <c r="DC115" s="82"/>
      <c r="DD115" s="114"/>
      <c r="DE115" s="114"/>
      <c r="DF115" s="112"/>
      <c r="DG115" s="112"/>
      <c r="DH115" s="112"/>
      <c r="DI115" s="82"/>
      <c r="DJ115" s="82"/>
      <c r="DK115" s="106"/>
      <c r="DL115" s="94"/>
      <c r="DM115" s="82"/>
      <c r="DN115" s="82"/>
      <c r="DO115" s="94"/>
      <c r="DP115" s="82"/>
      <c r="DQ115" s="82"/>
      <c r="DR115" s="94"/>
      <c r="DS115" s="82"/>
      <c r="DT115" s="82"/>
      <c r="DU115" s="114"/>
      <c r="DV115" s="114"/>
      <c r="DW115" s="112"/>
      <c r="DX115" s="112"/>
      <c r="DY115" s="112"/>
      <c r="DZ115" s="82"/>
      <c r="EA115" s="82"/>
      <c r="EB115" s="82"/>
      <c r="EC115" s="82"/>
      <c r="ED115" s="82"/>
      <c r="EE115" s="82"/>
      <c r="EF115" s="82"/>
      <c r="EG115" s="82"/>
      <c r="EH115" s="82"/>
      <c r="EI115" s="82"/>
      <c r="EJ115" s="82"/>
      <c r="EK115" s="114"/>
      <c r="EL115" s="114"/>
      <c r="EM115" s="112"/>
      <c r="EN115" s="112"/>
      <c r="EO115" s="112"/>
      <c r="EP115" s="82"/>
      <c r="EQ115" s="82"/>
      <c r="ER115" s="82"/>
      <c r="ES115" s="82"/>
      <c r="ET115" s="82"/>
      <c r="EU115" s="82"/>
      <c r="EV115" s="82"/>
      <c r="EW115" s="82"/>
      <c r="EX115" s="82"/>
      <c r="EY115" s="82"/>
      <c r="EZ115" s="82"/>
    </row>
    <row r="116" spans="1:160" s="149" customFormat="1" ht="12">
      <c r="A116" s="220" t="s">
        <v>1358</v>
      </c>
      <c r="B116" s="148"/>
      <c r="C116" s="148"/>
      <c r="D116" s="77"/>
      <c r="E116" s="221"/>
      <c r="F116" s="82"/>
      <c r="G116" s="82"/>
      <c r="H116" s="82"/>
      <c r="I116" s="96"/>
      <c r="J116" s="77"/>
      <c r="K116" s="77"/>
      <c r="L116" s="77"/>
      <c r="M116" s="77"/>
      <c r="N116" s="77"/>
      <c r="O116" s="77"/>
      <c r="P116" s="77"/>
      <c r="Q116" s="77"/>
      <c r="R116" s="77"/>
      <c r="S116" s="120"/>
      <c r="T116" s="120"/>
      <c r="U116" s="120"/>
      <c r="V116" s="77"/>
      <c r="W116" s="77"/>
      <c r="X116" s="77"/>
      <c r="Y116" s="77"/>
      <c r="Z116" s="77"/>
      <c r="AA116" s="77"/>
      <c r="AB116" s="77"/>
      <c r="AC116" s="222"/>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8"/>
      <c r="BE116" s="120"/>
      <c r="BF116" s="77"/>
      <c r="BG116" s="120"/>
      <c r="BH116" s="120"/>
      <c r="BI116" s="120"/>
      <c r="BJ116" s="120"/>
      <c r="BK116" s="120"/>
      <c r="BL116" s="120"/>
      <c r="BM116" s="120"/>
      <c r="BN116" s="120"/>
      <c r="BO116" s="120"/>
      <c r="BP116" s="120"/>
      <c r="BQ116" s="120"/>
      <c r="BR116" s="120"/>
      <c r="BS116" s="120"/>
      <c r="BT116" s="120"/>
      <c r="BU116" s="120"/>
      <c r="BV116" s="120"/>
      <c r="BW116" s="120"/>
      <c r="BX116" s="120"/>
      <c r="BY116" s="82"/>
      <c r="BZ116" s="82"/>
      <c r="CA116" s="82"/>
      <c r="CB116" s="82"/>
      <c r="CC116" s="82"/>
      <c r="CD116" s="82"/>
      <c r="CE116" s="82"/>
      <c r="CF116" s="82"/>
      <c r="CG116" s="82"/>
      <c r="CH116" s="82"/>
      <c r="CI116" s="82"/>
      <c r="CJ116" s="82"/>
      <c r="CK116" s="82"/>
      <c r="CL116" s="82"/>
      <c r="CM116" s="82"/>
      <c r="CN116" s="82"/>
      <c r="CO116" s="82"/>
      <c r="CP116" s="82"/>
      <c r="CQ116" s="82"/>
      <c r="CR116" s="82"/>
      <c r="CS116" s="82"/>
      <c r="CT116" s="82"/>
      <c r="CU116" s="82"/>
      <c r="CV116" s="82"/>
      <c r="CW116" s="114"/>
      <c r="CX116" s="114"/>
      <c r="CY116" s="112"/>
      <c r="CZ116" s="112"/>
      <c r="DA116" s="112"/>
      <c r="DB116" s="82"/>
      <c r="DC116" s="82"/>
      <c r="DD116" s="55"/>
      <c r="DE116" s="114"/>
      <c r="DF116" s="112"/>
      <c r="DG116" s="112"/>
      <c r="DH116" s="112"/>
      <c r="DI116" s="82"/>
      <c r="DJ116" s="82"/>
      <c r="DK116" s="106"/>
      <c r="DL116" s="94"/>
      <c r="DM116" s="82"/>
      <c r="DN116" s="82"/>
      <c r="DO116" s="94"/>
      <c r="DP116" s="82"/>
      <c r="DQ116" s="82"/>
      <c r="DR116" s="94"/>
      <c r="DS116" s="82"/>
      <c r="DT116" s="82"/>
      <c r="DU116" s="114"/>
      <c r="DV116" s="114"/>
      <c r="DW116" s="112"/>
      <c r="DX116" s="112"/>
      <c r="DY116" s="112"/>
      <c r="DZ116" s="82"/>
      <c r="EA116" s="82"/>
      <c r="EB116" s="82"/>
      <c r="EC116" s="82"/>
      <c r="ED116" s="82"/>
      <c r="EE116" s="82"/>
      <c r="EF116" s="82"/>
      <c r="EG116" s="82"/>
      <c r="EH116" s="82"/>
      <c r="EI116" s="82"/>
      <c r="EJ116" s="82"/>
      <c r="EK116" s="82"/>
      <c r="EL116" s="82"/>
      <c r="EM116" s="223"/>
      <c r="EN116" s="223"/>
      <c r="EO116" s="223"/>
      <c r="EP116" s="82"/>
      <c r="EQ116" s="82"/>
      <c r="ER116" s="82"/>
      <c r="ES116" s="82"/>
      <c r="ET116" s="82"/>
      <c r="EU116" s="82"/>
      <c r="EV116" s="82"/>
      <c r="EW116" s="82"/>
      <c r="EX116" s="82"/>
      <c r="EY116" s="82"/>
      <c r="EZ116" s="82"/>
    </row>
    <row r="117" spans="1:160" s="149" customFormat="1" ht="12">
      <c r="A117" s="220" t="s">
        <v>1358</v>
      </c>
      <c r="B117" s="148"/>
      <c r="C117" s="148"/>
      <c r="D117" s="77"/>
      <c r="E117" s="221"/>
      <c r="F117" s="82"/>
      <c r="G117" s="82"/>
      <c r="H117" s="82"/>
      <c r="I117" s="96"/>
      <c r="J117" s="77"/>
      <c r="K117" s="77"/>
      <c r="L117" s="77"/>
      <c r="M117" s="77"/>
      <c r="N117" s="77"/>
      <c r="O117" s="77"/>
      <c r="P117" s="77"/>
      <c r="Q117" s="77"/>
      <c r="R117" s="77"/>
      <c r="S117" s="120"/>
      <c r="T117" s="120"/>
      <c r="U117" s="120"/>
      <c r="V117" s="77"/>
      <c r="W117" s="77"/>
      <c r="X117" s="77"/>
      <c r="Y117" s="77"/>
      <c r="Z117" s="77"/>
      <c r="AA117" s="77"/>
      <c r="AB117" s="77"/>
      <c r="AC117" s="222"/>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8"/>
      <c r="BE117" s="120"/>
      <c r="BF117" s="77"/>
      <c r="BG117" s="120"/>
      <c r="BH117" s="120"/>
      <c r="BI117" s="120"/>
      <c r="BJ117" s="120"/>
      <c r="BK117" s="120"/>
      <c r="BL117" s="120"/>
      <c r="BM117" s="120"/>
      <c r="BN117" s="120"/>
      <c r="BO117" s="120"/>
      <c r="BP117" s="120"/>
      <c r="BQ117" s="120"/>
      <c r="BR117" s="120"/>
      <c r="BS117" s="120"/>
      <c r="BT117" s="120"/>
      <c r="BU117" s="120"/>
      <c r="BV117" s="120"/>
      <c r="BW117" s="120"/>
      <c r="BX117" s="120"/>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114"/>
      <c r="CX117" s="114"/>
      <c r="CY117" s="112"/>
      <c r="CZ117" s="112"/>
      <c r="DA117" s="112"/>
      <c r="DB117" s="82"/>
      <c r="DC117" s="82"/>
      <c r="DD117" s="82"/>
      <c r="DE117" s="82"/>
      <c r="DF117" s="223"/>
      <c r="DG117" s="223"/>
      <c r="DH117" s="223"/>
      <c r="DI117" s="82"/>
      <c r="DJ117" s="82"/>
      <c r="DK117" s="106"/>
      <c r="DL117" s="94"/>
      <c r="DM117" s="82"/>
      <c r="DN117" s="82"/>
      <c r="DO117" s="94"/>
      <c r="DP117" s="82"/>
      <c r="DQ117" s="82"/>
      <c r="DR117" s="94"/>
      <c r="DS117" s="82"/>
      <c r="DT117" s="82"/>
      <c r="DU117" s="55"/>
      <c r="DV117" s="114"/>
      <c r="DW117" s="112"/>
      <c r="DX117" s="112"/>
      <c r="DY117" s="112"/>
      <c r="DZ117" s="82"/>
      <c r="EA117" s="82"/>
      <c r="EB117" s="82"/>
      <c r="EC117" s="82"/>
      <c r="ED117" s="82"/>
      <c r="EE117" s="82"/>
      <c r="EF117" s="82"/>
      <c r="EG117" s="82"/>
      <c r="EH117" s="82"/>
      <c r="EI117" s="82"/>
      <c r="EJ117" s="82"/>
      <c r="EK117" s="114"/>
      <c r="EL117" s="114"/>
      <c r="EM117" s="112"/>
      <c r="EN117" s="112"/>
      <c r="EO117" s="112"/>
      <c r="EP117" s="82"/>
      <c r="EQ117" s="82"/>
      <c r="ER117" s="82"/>
      <c r="ES117" s="82"/>
      <c r="ET117" s="82"/>
      <c r="EU117" s="82"/>
      <c r="EV117" s="82"/>
      <c r="EW117" s="82"/>
      <c r="EX117" s="82"/>
      <c r="EY117" s="82"/>
      <c r="EZ117" s="82"/>
    </row>
    <row r="118" spans="1:160" s="149" customFormat="1" ht="12">
      <c r="A118" s="220" t="s">
        <v>1358</v>
      </c>
      <c r="B118" s="148"/>
      <c r="C118" s="148"/>
      <c r="D118" s="77"/>
      <c r="E118" s="221"/>
      <c r="F118" s="82"/>
      <c r="G118" s="82"/>
      <c r="H118" s="82"/>
      <c r="I118" s="96"/>
      <c r="J118" s="77"/>
      <c r="K118" s="77"/>
      <c r="L118" s="77"/>
      <c r="M118" s="77"/>
      <c r="N118" s="77"/>
      <c r="O118" s="77"/>
      <c r="P118" s="77"/>
      <c r="Q118" s="77"/>
      <c r="R118" s="77"/>
      <c r="S118" s="120"/>
      <c r="T118" s="120"/>
      <c r="U118" s="120"/>
      <c r="V118" s="77"/>
      <c r="W118" s="77"/>
      <c r="X118" s="77"/>
      <c r="Y118" s="77"/>
      <c r="Z118" s="77"/>
      <c r="AA118" s="77"/>
      <c r="AB118" s="77"/>
      <c r="AC118" s="222"/>
      <c r="AD118" s="77"/>
      <c r="AE118" s="77"/>
      <c r="AF118" s="77"/>
      <c r="AG118" s="77"/>
      <c r="AH118" s="77"/>
      <c r="AI118" s="77"/>
      <c r="AJ118" s="77"/>
      <c r="AK118" s="77"/>
      <c r="AL118" s="77"/>
      <c r="AM118" s="77"/>
      <c r="AN118" s="77"/>
      <c r="AO118" s="77"/>
      <c r="AP118" s="77"/>
      <c r="AQ118" s="77"/>
      <c r="AR118" s="120"/>
      <c r="AS118" s="77"/>
      <c r="AT118" s="77"/>
      <c r="AU118" s="77"/>
      <c r="AV118" s="77"/>
      <c r="AW118" s="77"/>
      <c r="AX118" s="77"/>
      <c r="AY118" s="77"/>
      <c r="AZ118" s="77"/>
      <c r="BA118" s="77"/>
      <c r="BB118" s="77"/>
      <c r="BC118" s="77"/>
      <c r="BD118" s="78"/>
      <c r="BE118" s="120"/>
      <c r="BF118" s="77"/>
      <c r="BG118" s="120"/>
      <c r="BH118" s="120"/>
      <c r="BI118" s="120"/>
      <c r="BJ118" s="120"/>
      <c r="BK118" s="120"/>
      <c r="BL118" s="120"/>
      <c r="BM118" s="120"/>
      <c r="BN118" s="120"/>
      <c r="BO118" s="120"/>
      <c r="BP118" s="120"/>
      <c r="BQ118" s="120"/>
      <c r="BR118" s="120"/>
      <c r="BS118" s="120"/>
      <c r="BT118" s="120"/>
      <c r="BU118" s="120"/>
      <c r="BV118" s="120"/>
      <c r="BW118" s="120"/>
      <c r="BX118" s="120"/>
      <c r="BY118" s="82"/>
      <c r="BZ118" s="82"/>
      <c r="CA118" s="82"/>
      <c r="CB118" s="82"/>
      <c r="CC118" s="82"/>
      <c r="CD118" s="82"/>
      <c r="CE118" s="82"/>
      <c r="CF118" s="82"/>
      <c r="CG118" s="82"/>
      <c r="CH118" s="82"/>
      <c r="CI118" s="82"/>
      <c r="CJ118" s="82"/>
      <c r="CK118" s="82"/>
      <c r="CL118" s="82"/>
      <c r="CM118" s="82"/>
      <c r="CN118" s="82"/>
      <c r="CO118" s="82"/>
      <c r="CP118" s="82"/>
      <c r="CQ118" s="82"/>
      <c r="CR118" s="82"/>
      <c r="CS118" s="82"/>
      <c r="CT118" s="82"/>
      <c r="CU118" s="82"/>
      <c r="CV118" s="82"/>
      <c r="CW118" s="114"/>
      <c r="CX118" s="114"/>
      <c r="CY118" s="112"/>
      <c r="CZ118" s="112"/>
      <c r="DA118" s="112"/>
      <c r="DB118" s="82"/>
      <c r="DC118" s="82"/>
      <c r="DD118" s="82"/>
      <c r="DE118" s="82"/>
      <c r="DF118" s="223"/>
      <c r="DG118" s="223"/>
      <c r="DH118" s="223"/>
      <c r="DI118" s="82"/>
      <c r="DJ118" s="82"/>
      <c r="DK118" s="106"/>
      <c r="DL118" s="94"/>
      <c r="DM118" s="82"/>
      <c r="DN118" s="82"/>
      <c r="DO118" s="94"/>
      <c r="DP118" s="82"/>
      <c r="DQ118" s="82"/>
      <c r="DR118" s="94"/>
      <c r="DS118" s="82"/>
      <c r="DT118" s="82"/>
      <c r="DU118" s="55"/>
      <c r="DV118" s="114"/>
      <c r="DW118" s="112"/>
      <c r="DX118" s="112"/>
      <c r="DY118" s="112"/>
      <c r="DZ118" s="82"/>
      <c r="EA118" s="82"/>
      <c r="EB118" s="82"/>
      <c r="EC118" s="82"/>
      <c r="ED118" s="82"/>
      <c r="EE118" s="82"/>
      <c r="EF118" s="82"/>
      <c r="EG118" s="82"/>
      <c r="EH118" s="82"/>
      <c r="EI118" s="82"/>
      <c r="EJ118" s="82"/>
      <c r="EK118" s="82"/>
      <c r="EL118" s="82"/>
      <c r="EM118" s="223"/>
      <c r="EN118" s="223"/>
      <c r="EO118" s="223"/>
      <c r="EP118" s="82"/>
      <c r="EQ118" s="82"/>
      <c r="ER118" s="82"/>
      <c r="ES118" s="82"/>
      <c r="ET118" s="82"/>
      <c r="EU118" s="82"/>
      <c r="EV118" s="82"/>
      <c r="EW118" s="82"/>
      <c r="EX118" s="82"/>
      <c r="EY118" s="82"/>
      <c r="EZ118" s="82"/>
    </row>
    <row r="119" spans="1:160" s="149" customFormat="1" ht="12">
      <c r="A119" s="220" t="s">
        <v>1358</v>
      </c>
      <c r="B119" s="148"/>
      <c r="C119" s="148"/>
      <c r="D119" s="77"/>
      <c r="E119" s="221"/>
      <c r="F119" s="82"/>
      <c r="G119" s="82"/>
      <c r="H119" s="82"/>
      <c r="I119" s="96"/>
      <c r="J119" s="77"/>
      <c r="K119" s="77"/>
      <c r="L119" s="77"/>
      <c r="M119" s="77"/>
      <c r="N119" s="77"/>
      <c r="O119" s="77"/>
      <c r="P119" s="77"/>
      <c r="Q119" s="77"/>
      <c r="R119" s="77"/>
      <c r="S119" s="120"/>
      <c r="T119" s="120"/>
      <c r="U119" s="120"/>
      <c r="V119" s="77"/>
      <c r="W119" s="77"/>
      <c r="X119" s="77"/>
      <c r="Y119" s="77"/>
      <c r="Z119" s="77"/>
      <c r="AA119" s="77"/>
      <c r="AB119" s="77"/>
      <c r="AC119" s="222"/>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8"/>
      <c r="BE119" s="120"/>
      <c r="BF119" s="77"/>
      <c r="BG119" s="120"/>
      <c r="BH119" s="120"/>
      <c r="BI119" s="120"/>
      <c r="BJ119" s="120"/>
      <c r="BK119" s="120"/>
      <c r="BL119" s="120"/>
      <c r="BM119" s="120"/>
      <c r="BN119" s="120"/>
      <c r="BO119" s="120"/>
      <c r="BP119" s="120"/>
      <c r="BQ119" s="120"/>
      <c r="BR119" s="120"/>
      <c r="BS119" s="120"/>
      <c r="BT119" s="120"/>
      <c r="BU119" s="120"/>
      <c r="BV119" s="120"/>
      <c r="BW119" s="120"/>
      <c r="BX119" s="120"/>
      <c r="BY119" s="82"/>
      <c r="BZ119" s="82"/>
      <c r="CA119" s="82"/>
      <c r="CB119" s="82"/>
      <c r="CC119" s="82"/>
      <c r="CD119" s="82"/>
      <c r="CE119" s="82"/>
      <c r="CF119" s="82"/>
      <c r="CG119" s="82"/>
      <c r="CH119" s="82"/>
      <c r="CI119" s="82"/>
      <c r="CJ119" s="82"/>
      <c r="CK119" s="82"/>
      <c r="CL119" s="82"/>
      <c r="CM119" s="82"/>
      <c r="CN119" s="82"/>
      <c r="CO119" s="82"/>
      <c r="CP119" s="82"/>
      <c r="CQ119" s="82"/>
      <c r="CR119" s="82"/>
      <c r="CS119" s="82"/>
      <c r="CT119" s="82"/>
      <c r="CU119" s="82"/>
      <c r="CV119" s="82"/>
      <c r="CW119" s="114"/>
      <c r="CX119" s="114"/>
      <c r="CY119" s="112"/>
      <c r="CZ119" s="112"/>
      <c r="DA119" s="112"/>
      <c r="DB119" s="82"/>
      <c r="DC119" s="82"/>
      <c r="DD119" s="55"/>
      <c r="DE119" s="114"/>
      <c r="DF119" s="112"/>
      <c r="DG119" s="112"/>
      <c r="DH119" s="112"/>
      <c r="DI119" s="82"/>
      <c r="DJ119" s="82"/>
      <c r="DK119" s="106"/>
      <c r="DL119" s="94"/>
      <c r="DM119" s="82"/>
      <c r="DN119" s="82"/>
      <c r="DO119" s="94"/>
      <c r="DP119" s="82"/>
      <c r="DQ119" s="82"/>
      <c r="DR119" s="94"/>
      <c r="DS119" s="82"/>
      <c r="DT119" s="82"/>
      <c r="DU119" s="55"/>
      <c r="DV119" s="114"/>
      <c r="DW119" s="112"/>
      <c r="DX119" s="112"/>
      <c r="DY119" s="112"/>
      <c r="DZ119" s="82"/>
      <c r="EA119" s="82"/>
      <c r="EB119" s="82"/>
      <c r="EC119" s="82"/>
      <c r="ED119" s="82"/>
      <c r="EE119" s="82"/>
      <c r="EF119" s="82"/>
      <c r="EG119" s="82"/>
      <c r="EH119" s="82"/>
      <c r="EI119" s="82"/>
      <c r="EJ119" s="82"/>
      <c r="EK119" s="55"/>
      <c r="EL119" s="114"/>
      <c r="EM119" s="112"/>
      <c r="EN119" s="112"/>
      <c r="EO119" s="112"/>
      <c r="EP119" s="82"/>
      <c r="EQ119" s="82"/>
      <c r="ER119" s="82"/>
      <c r="ES119" s="82"/>
      <c r="ET119" s="82"/>
      <c r="EU119" s="82"/>
      <c r="EV119" s="82"/>
      <c r="EW119" s="82"/>
      <c r="EX119" s="82"/>
      <c r="EY119" s="82"/>
      <c r="EZ119" s="82"/>
    </row>
    <row r="120" spans="1:160" s="149" customFormat="1" ht="12">
      <c r="A120" s="220" t="s">
        <v>1358</v>
      </c>
      <c r="B120" s="148"/>
      <c r="C120" s="148"/>
      <c r="D120" s="77"/>
      <c r="E120" s="221"/>
      <c r="F120" s="82"/>
      <c r="G120" s="82"/>
      <c r="H120" s="82"/>
      <c r="I120" s="96"/>
      <c r="J120" s="77"/>
      <c r="K120" s="77"/>
      <c r="L120" s="77"/>
      <c r="M120" s="77"/>
      <c r="N120" s="77"/>
      <c r="O120" s="77"/>
      <c r="P120" s="77"/>
      <c r="Q120" s="77"/>
      <c r="R120" s="77"/>
      <c r="S120" s="120"/>
      <c r="T120" s="120"/>
      <c r="U120" s="120"/>
      <c r="V120" s="77"/>
      <c r="W120" s="77"/>
      <c r="X120" s="77"/>
      <c r="Y120" s="77"/>
      <c r="Z120" s="77"/>
      <c r="AA120" s="77"/>
      <c r="AB120" s="77"/>
      <c r="AC120" s="222"/>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8"/>
      <c r="BE120" s="120"/>
      <c r="BF120" s="77"/>
      <c r="BG120" s="120"/>
      <c r="BH120" s="120"/>
      <c r="BI120" s="120"/>
      <c r="BJ120" s="120"/>
      <c r="BK120" s="120"/>
      <c r="BL120" s="120"/>
      <c r="BM120" s="120"/>
      <c r="BN120" s="120"/>
      <c r="BO120" s="120"/>
      <c r="BP120" s="120"/>
      <c r="BQ120" s="120"/>
      <c r="BR120" s="120"/>
      <c r="BS120" s="120"/>
      <c r="BT120" s="120"/>
      <c r="BU120" s="120"/>
      <c r="BV120" s="120"/>
      <c r="BW120" s="120"/>
      <c r="BX120" s="120"/>
      <c r="BY120" s="82"/>
      <c r="BZ120" s="82"/>
      <c r="CA120" s="82"/>
      <c r="CB120" s="82"/>
      <c r="CC120" s="82"/>
      <c r="CD120" s="82"/>
      <c r="CE120" s="82"/>
      <c r="CF120" s="82"/>
      <c r="CG120" s="82"/>
      <c r="CH120" s="82"/>
      <c r="CI120" s="82"/>
      <c r="CJ120" s="82"/>
      <c r="CK120" s="82"/>
      <c r="CL120" s="82"/>
      <c r="CM120" s="82"/>
      <c r="CN120" s="82"/>
      <c r="CO120" s="82"/>
      <c r="CP120" s="82"/>
      <c r="CQ120" s="82"/>
      <c r="CR120" s="82"/>
      <c r="CS120" s="82"/>
      <c r="CT120" s="82"/>
      <c r="CU120" s="82"/>
      <c r="CV120" s="82"/>
      <c r="CW120" s="114"/>
      <c r="CX120" s="114"/>
      <c r="CY120" s="112"/>
      <c r="CZ120" s="112"/>
      <c r="DA120" s="112"/>
      <c r="DB120" s="82"/>
      <c r="DC120" s="82"/>
      <c r="DD120" s="55"/>
      <c r="DE120" s="114"/>
      <c r="DF120" s="112"/>
      <c r="DG120" s="112"/>
      <c r="DH120" s="112"/>
      <c r="DI120" s="82"/>
      <c r="DJ120" s="82"/>
      <c r="DK120" s="106"/>
      <c r="DL120" s="94"/>
      <c r="DM120" s="82"/>
      <c r="DN120" s="82"/>
      <c r="DO120" s="94"/>
      <c r="DP120" s="82"/>
      <c r="DQ120" s="82"/>
      <c r="DR120" s="94"/>
      <c r="DS120" s="82"/>
      <c r="DT120" s="82"/>
      <c r="DU120" s="82"/>
      <c r="DV120" s="82"/>
      <c r="DW120" s="223"/>
      <c r="DX120" s="223"/>
      <c r="DY120" s="223"/>
      <c r="DZ120" s="82"/>
      <c r="EA120" s="82"/>
      <c r="EB120" s="82"/>
      <c r="EC120" s="82"/>
      <c r="ED120" s="82"/>
      <c r="EE120" s="82"/>
      <c r="EF120" s="82"/>
      <c r="EG120" s="82"/>
      <c r="EH120" s="82"/>
      <c r="EI120" s="82"/>
      <c r="EJ120" s="82"/>
      <c r="EK120" s="82"/>
      <c r="EL120" s="82"/>
      <c r="EM120" s="223"/>
      <c r="EN120" s="223"/>
      <c r="EO120" s="223"/>
      <c r="EP120" s="82"/>
      <c r="EQ120" s="82"/>
      <c r="ER120" s="82"/>
      <c r="ES120" s="82"/>
      <c r="ET120" s="82"/>
      <c r="EU120" s="82"/>
      <c r="EV120" s="82"/>
      <c r="EW120" s="82"/>
      <c r="EX120" s="82"/>
      <c r="EY120" s="82"/>
      <c r="EZ120" s="82"/>
    </row>
    <row r="121" spans="1:160" s="149" customFormat="1" ht="12">
      <c r="A121" s="220" t="s">
        <v>1358</v>
      </c>
      <c r="B121" s="148"/>
      <c r="C121" s="148"/>
      <c r="D121" s="77"/>
      <c r="E121" s="221"/>
      <c r="F121" s="82"/>
      <c r="G121" s="82"/>
      <c r="H121" s="82"/>
      <c r="I121" s="96"/>
      <c r="J121" s="77"/>
      <c r="K121" s="77"/>
      <c r="L121" s="77"/>
      <c r="M121" s="77"/>
      <c r="N121" s="77"/>
      <c r="O121" s="77"/>
      <c r="P121" s="77"/>
      <c r="Q121" s="77"/>
      <c r="R121" s="77"/>
      <c r="S121" s="120"/>
      <c r="T121" s="120"/>
      <c r="U121" s="120"/>
      <c r="V121" s="77"/>
      <c r="W121" s="77"/>
      <c r="X121" s="77"/>
      <c r="Y121" s="77"/>
      <c r="Z121" s="77"/>
      <c r="AA121" s="77"/>
      <c r="AB121" s="77"/>
      <c r="AC121" s="222"/>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8"/>
      <c r="BE121" s="120"/>
      <c r="BF121" s="77"/>
      <c r="BG121" s="120"/>
      <c r="BH121" s="120"/>
      <c r="BI121" s="120"/>
      <c r="BJ121" s="120"/>
      <c r="BK121" s="120"/>
      <c r="BL121" s="120"/>
      <c r="BM121" s="120"/>
      <c r="BN121" s="120"/>
      <c r="BO121" s="120"/>
      <c r="BP121" s="120"/>
      <c r="BQ121" s="120"/>
      <c r="BR121" s="120"/>
      <c r="BS121" s="120"/>
      <c r="BT121" s="120"/>
      <c r="BU121" s="120"/>
      <c r="BV121" s="120"/>
      <c r="BW121" s="120"/>
      <c r="BX121" s="120"/>
      <c r="BY121" s="82"/>
      <c r="BZ121" s="82"/>
      <c r="CA121" s="82"/>
      <c r="CB121" s="82"/>
      <c r="CC121" s="82"/>
      <c r="CD121" s="82"/>
      <c r="CE121" s="82"/>
      <c r="CF121" s="82"/>
      <c r="CG121" s="82"/>
      <c r="CH121" s="82"/>
      <c r="CI121" s="82"/>
      <c r="CJ121" s="82"/>
      <c r="CK121" s="82"/>
      <c r="CL121" s="82"/>
      <c r="CM121" s="82"/>
      <c r="CN121" s="82"/>
      <c r="CO121" s="82"/>
      <c r="CP121" s="82"/>
      <c r="CQ121" s="82"/>
      <c r="CR121" s="82"/>
      <c r="CS121" s="82"/>
      <c r="CT121" s="82"/>
      <c r="CU121" s="82"/>
      <c r="CV121" s="82"/>
      <c r="CW121" s="82"/>
      <c r="CX121" s="82"/>
      <c r="CY121" s="223"/>
      <c r="CZ121" s="223"/>
      <c r="DA121" s="223"/>
      <c r="DB121" s="82"/>
      <c r="DC121" s="82"/>
      <c r="DD121" s="82"/>
      <c r="DE121" s="82"/>
      <c r="DF121" s="223"/>
      <c r="DG121" s="223"/>
      <c r="DH121" s="223"/>
      <c r="DI121" s="82"/>
      <c r="DJ121" s="82"/>
      <c r="DK121" s="106"/>
      <c r="DL121" s="94"/>
      <c r="DM121" s="82"/>
      <c r="DN121" s="82"/>
      <c r="DO121" s="94"/>
      <c r="DP121" s="82"/>
      <c r="DQ121" s="82"/>
      <c r="DR121" s="94"/>
      <c r="DS121" s="82"/>
      <c r="DT121" s="82"/>
      <c r="DU121" s="82"/>
      <c r="DV121" s="82"/>
      <c r="DW121" s="223"/>
      <c r="DX121" s="223"/>
      <c r="DY121" s="223"/>
      <c r="DZ121" s="82"/>
      <c r="EA121" s="82"/>
      <c r="EB121" s="82"/>
      <c r="EC121" s="82"/>
      <c r="ED121" s="82"/>
      <c r="EE121" s="82"/>
      <c r="EF121" s="82"/>
      <c r="EG121" s="82"/>
      <c r="EH121" s="82"/>
      <c r="EI121" s="82"/>
      <c r="EJ121" s="82"/>
      <c r="EK121" s="82"/>
      <c r="EL121" s="82"/>
      <c r="EM121" s="223"/>
      <c r="EN121" s="223"/>
      <c r="EO121" s="223"/>
      <c r="EP121" s="82"/>
      <c r="EQ121" s="82"/>
      <c r="ER121" s="82"/>
      <c r="ES121" s="82"/>
      <c r="ET121" s="82"/>
      <c r="EU121" s="82"/>
      <c r="EV121" s="82"/>
      <c r="EW121" s="82"/>
      <c r="EX121" s="82"/>
      <c r="EY121" s="82"/>
      <c r="EZ121" s="82"/>
    </row>
    <row r="122" spans="1:160" ht="24">
      <c r="A122" s="99" t="s">
        <v>1359</v>
      </c>
      <c r="D122" s="69" t="s">
        <v>105</v>
      </c>
      <c r="E122" s="70">
        <v>24456</v>
      </c>
      <c r="F122" s="71">
        <v>1</v>
      </c>
      <c r="G122" s="71"/>
      <c r="H122" s="71"/>
      <c r="I122" s="72"/>
      <c r="J122" s="69" t="s">
        <v>107</v>
      </c>
      <c r="K122" s="69"/>
      <c r="L122" s="69"/>
      <c r="M122" s="69"/>
      <c r="N122" s="69">
        <v>2</v>
      </c>
      <c r="O122" s="69"/>
      <c r="P122" s="69">
        <v>1</v>
      </c>
      <c r="Q122" s="69"/>
      <c r="R122" s="69"/>
      <c r="S122" s="73" t="str">
        <f t="shared" ref="S122" si="623">IF(OR(K122=0,G122=0),"x","Value?")</f>
        <v>x</v>
      </c>
      <c r="T122" s="73" t="str">
        <f t="shared" ref="T122" si="624">IF(OR(K122=0,H122=0),"x","Value?")</f>
        <v>x</v>
      </c>
      <c r="U122" s="73" t="str">
        <f t="shared" ref="U122" si="625">IF(OR(K122=0,I122=0),"x","Value?")</f>
        <v>x</v>
      </c>
      <c r="V122" s="74" t="str">
        <f t="shared" ref="V122" si="626">IF(AND(G122=0,H122=0,I122=0),"x","Value?")</f>
        <v>x</v>
      </c>
      <c r="W122" s="75" t="str">
        <f t="shared" ref="W122" si="627">IF(Q122=0,"x","Value?")</f>
        <v>x</v>
      </c>
      <c r="X122" s="75" t="str">
        <f t="shared" ref="X122" si="628">IF(Q122=0,"x","Value?")</f>
        <v>x</v>
      </c>
      <c r="Y122" s="75">
        <v>67</v>
      </c>
      <c r="Z122" s="75">
        <v>780</v>
      </c>
      <c r="AA122" s="75" t="str">
        <f>IF(R122=0,"x","Value?")</f>
        <v>x</v>
      </c>
      <c r="AB122" s="75" t="str">
        <f>IF(R122=0,"x","Value?")</f>
        <v>x</v>
      </c>
      <c r="AC122" s="76"/>
      <c r="AD122" s="69"/>
      <c r="AE122" s="69"/>
      <c r="AF122" s="69"/>
      <c r="AG122" s="69"/>
      <c r="AH122" s="69"/>
      <c r="AI122" s="69"/>
      <c r="AJ122" s="69"/>
      <c r="AK122" s="69"/>
      <c r="AL122" s="69">
        <v>7000</v>
      </c>
      <c r="AM122" s="69"/>
      <c r="AN122" s="69"/>
      <c r="AO122" s="69"/>
      <c r="AP122" s="69" t="s">
        <v>107</v>
      </c>
      <c r="AQ122" s="69"/>
      <c r="AR122" s="69" t="s">
        <v>108</v>
      </c>
      <c r="AS122" s="75">
        <v>8000</v>
      </c>
      <c r="AT122" s="75">
        <v>1000</v>
      </c>
      <c r="AU122" s="75">
        <v>7000</v>
      </c>
      <c r="AV122" s="75">
        <v>0</v>
      </c>
      <c r="AW122" s="69" t="s">
        <v>109</v>
      </c>
      <c r="AX122" s="69">
        <v>2000</v>
      </c>
      <c r="AY122" s="69">
        <v>25</v>
      </c>
      <c r="AZ122" s="69">
        <v>99</v>
      </c>
      <c r="BA122" s="77">
        <f ca="1">INT(YEARFRAC(E122,TODAY()))</f>
        <v>52</v>
      </c>
      <c r="BB122" s="77">
        <f>IF(AND(AU122="x",AV122="x"),"0",AU122-AV122)</f>
        <v>7000</v>
      </c>
      <c r="BC122" s="77">
        <f>IF(AND(AS122="x",AT122="x"),"0",AS122-AT122)</f>
        <v>7000</v>
      </c>
      <c r="BD122" s="78">
        <f>IF(EXACT(AR122,"Employee"),0.5*BC122,0.25*BC122)</f>
        <v>3500</v>
      </c>
      <c r="BE122" s="79" t="s">
        <v>109</v>
      </c>
      <c r="BF122" s="80"/>
      <c r="BG122" s="79"/>
      <c r="BH122" s="79"/>
      <c r="BI122" s="79"/>
      <c r="BJ122" s="79"/>
      <c r="BK122" s="79" t="s">
        <v>107</v>
      </c>
      <c r="BL122" s="79" t="s">
        <v>107</v>
      </c>
      <c r="BM122" s="79" t="s">
        <v>107</v>
      </c>
      <c r="BN122" s="79" t="s">
        <v>107</v>
      </c>
      <c r="BO122" s="81" t="str">
        <f t="shared" ref="BO122:BT123" si="629">IF(BE122="Y","Select?","")</f>
        <v/>
      </c>
      <c r="BP122" s="81"/>
      <c r="BQ122" s="81"/>
      <c r="BR122" s="81"/>
      <c r="BS122" s="81" t="str">
        <f>IF(BI122="Y","Select?","")</f>
        <v/>
      </c>
      <c r="BT122" s="81" t="str">
        <f>IF(BJ122="Y","Select?","")</f>
        <v/>
      </c>
      <c r="BU122" s="81" t="s">
        <v>107</v>
      </c>
      <c r="BV122" s="81"/>
      <c r="BW122" s="81"/>
      <c r="BX122" s="81"/>
      <c r="BY122" s="82" t="str">
        <f>IF(K122=0,"NA",FV(0.0228,V122,-SUM(S122:U122)*12)+10000)</f>
        <v>NA</v>
      </c>
      <c r="BZ122" s="82" t="str">
        <f>IF(AC122=0,"NA",AC122)</f>
        <v>NA</v>
      </c>
      <c r="CA122" s="82" t="str">
        <f>IFERROR(IF(BY122-BZ122&lt;=0,"No Need",BY122-BZ122),BY122)</f>
        <v>NA</v>
      </c>
      <c r="CB122" s="82" t="str">
        <f>IF(L122=0,"NA",FV(0.0228,62-BA122,-AT122*12)+100000)</f>
        <v>NA</v>
      </c>
      <c r="CC122" s="82" t="str">
        <f>IF(AD122=0,"NA",AD122)</f>
        <v>NA</v>
      </c>
      <c r="CD122" s="82" t="str">
        <f>IFERROR(IF(CB122-CC122&lt;=0,"No Need",CB122-CC122),CB122)</f>
        <v>NA</v>
      </c>
      <c r="CE122" s="82" t="str">
        <f>IF(M122=0,"NA",FV(0.0228,5,-AT122*12)+100000)</f>
        <v>NA</v>
      </c>
      <c r="CF122" s="82" t="str">
        <f>IF(AE122=0,"NA",AE122)</f>
        <v>NA</v>
      </c>
      <c r="CG122" s="82" t="str">
        <f>IFERROR(IF(CE122-CF122&lt;=0,"No Need",CE122-CF122),CE122)</f>
        <v>NA</v>
      </c>
      <c r="CH122" s="82">
        <f>IF(N122=0,"NA",FV(0.0228,5,-AT122*12)+100000)</f>
        <v>162799.09518392326</v>
      </c>
      <c r="CI122" s="82" t="str">
        <f>IF(AF122=0,"NA",AF122)</f>
        <v>NA</v>
      </c>
      <c r="CJ122" s="82">
        <f>IFERROR(IF(CH122-CI122&lt;=0,"No Need",CH122-CI122),CH122)</f>
        <v>162799.09518392326</v>
      </c>
      <c r="CK122" s="82" t="str">
        <f>IF(O122=0,"NA",FV(0.0228,5,-AT122*12)+100000)</f>
        <v>NA</v>
      </c>
      <c r="CL122" s="82" t="str">
        <f>IF(AG122=0,"NA",AG122)</f>
        <v>NA</v>
      </c>
      <c r="CM122" s="82" t="str">
        <f>IFERROR(IF(CK122-CL122&lt;=0,"No Need",CK122-CL122),CK122)</f>
        <v>NA</v>
      </c>
      <c r="CN122" s="82" t="str">
        <f>IF(Q122=0,"NA",FV(0.0228,X122,,-W122))</f>
        <v>NA</v>
      </c>
      <c r="CO122" s="82" t="str">
        <f>IF((AH122+AI122)=0,"NA",(AH122+AI122))</f>
        <v>NA</v>
      </c>
      <c r="CP122" s="82" t="str">
        <f>IFERROR(IF(CN122-CO122&lt;=0,"No Need",CN122-CO122),CN122)</f>
        <v>NA</v>
      </c>
      <c r="CQ122" s="82">
        <f>IF(P122=0,"NA",FV(0.0228,90-Y122,,-Z122*12*(90-Y122)))</f>
        <v>361568.20225916582</v>
      </c>
      <c r="CR122" s="82">
        <f>IF(AND(AJ122=0,AK122=0,AL122=0,AM122=0),"NA",AJ122+(AK122*12*(90-P122))+AL122+(AM122*12*(90-P122)))</f>
        <v>7000</v>
      </c>
      <c r="CS122" s="82">
        <f>IFERROR(IF(CQ122-CR122&lt;=0,"No Need",CQ122-CR122),CQ122)</f>
        <v>354568.20225916582</v>
      </c>
      <c r="CT122" s="82" t="str">
        <f>IF(R122=0,"NA",FV(0.0228,19-AA122,,-AB122))</f>
        <v>NA</v>
      </c>
      <c r="CU122" s="83" t="str">
        <f>IF((AN122+AO122)=0,"NA",(AN122+AO122))</f>
        <v>NA</v>
      </c>
      <c r="CV122" s="82" t="str">
        <f>IFERROR(IF(CT122-CU122&lt;=0,"No Need",CT122-CU122),CT122)</f>
        <v>NA</v>
      </c>
      <c r="CW122" s="47" t="s">
        <v>111</v>
      </c>
      <c r="CX122" s="47" t="s">
        <v>291</v>
      </c>
      <c r="CY122" s="101">
        <v>183195.45</v>
      </c>
      <c r="CZ122" s="101">
        <v>354568</v>
      </c>
      <c r="DA122" s="101">
        <v>1711.05</v>
      </c>
      <c r="DB122" s="87">
        <v>15</v>
      </c>
      <c r="DC122" s="87">
        <v>15</v>
      </c>
      <c r="DD122" s="57" t="s">
        <v>1360</v>
      </c>
      <c r="DE122" s="87" t="s">
        <v>334</v>
      </c>
      <c r="DF122" s="147">
        <v>1711.05</v>
      </c>
      <c r="DG122" s="147"/>
      <c r="DH122" s="147">
        <v>248.6</v>
      </c>
      <c r="DI122" s="87">
        <v>15</v>
      </c>
      <c r="DJ122" s="87">
        <v>15</v>
      </c>
      <c r="DK122" s="86">
        <f>IF(SUM(DA122+DH122)&gt;0,SUM(DA122+DH122),"")</f>
        <v>1959.6499999999999</v>
      </c>
      <c r="DL122" s="94" t="str">
        <f>IF(K122=1,$K$5,IF(L122=1,$L$5,IF(M122=1,$M$5,IF(N122=1,$N$5,IF(O122=1,$O$5,IF(P122=1,$P$5,IF(Q122=1,$Q$5,IF(R122=1,$R$5,""))))))))</f>
        <v>Retirement</v>
      </c>
      <c r="DM122" s="134">
        <v>354568</v>
      </c>
      <c r="DN122" s="224">
        <f>DM122/CS122*100</f>
        <v>99.999942956202915</v>
      </c>
      <c r="DO122" s="94" t="str">
        <f>IF(K122=2,$K$5,IF(L122=2,$L$5,IF(M122=2,$M$5,IF(N122=2,$N$5,IF(O122=2,$O$5,IF(P122=2,$P$5,IF(Q122=2,$Q$5,IF(R122=2,$R$5,""))))))))</f>
        <v>Early CI</v>
      </c>
      <c r="DP122" s="134">
        <v>0</v>
      </c>
      <c r="DQ122" s="134">
        <v>0</v>
      </c>
      <c r="DR122" s="94" t="str">
        <f>IF(K122=3,$K$5,IF(L122=3,$L$5,IF(M122=3,$M$5,IF(N122=3,$N$5,IF(O122=3,$O$5,IF(P122=3,$P$5,IF(Q122=3,$Q$5,IF(R122=3,$R$5,""))))))))</f>
        <v/>
      </c>
      <c r="DS122" s="134"/>
      <c r="DT122" s="134"/>
      <c r="DU122" s="57" t="s">
        <v>110</v>
      </c>
      <c r="DV122" s="47" t="s">
        <v>286</v>
      </c>
      <c r="DW122" s="101">
        <v>247261.1</v>
      </c>
      <c r="DX122" s="101">
        <v>354568</v>
      </c>
      <c r="DY122" s="101">
        <v>1656.65</v>
      </c>
      <c r="DZ122" s="87">
        <v>15</v>
      </c>
      <c r="EA122" s="87">
        <v>15</v>
      </c>
      <c r="EB122" s="87" t="s">
        <v>30</v>
      </c>
      <c r="EC122" s="87">
        <v>354568</v>
      </c>
      <c r="ED122" s="225">
        <f>EC122/CS122*100</f>
        <v>99.999942956202915</v>
      </c>
      <c r="EE122" s="87" t="s">
        <v>28</v>
      </c>
      <c r="EF122" s="87">
        <v>0</v>
      </c>
      <c r="EG122" s="87">
        <v>0</v>
      </c>
      <c r="EH122" s="87" t="s">
        <v>130</v>
      </c>
      <c r="EI122" s="87"/>
      <c r="EJ122" s="87"/>
      <c r="EK122" s="87" t="s">
        <v>112</v>
      </c>
      <c r="EL122" s="87" t="s">
        <v>276</v>
      </c>
      <c r="EM122" s="147">
        <v>253807.1</v>
      </c>
      <c r="EN122" s="147">
        <v>329334</v>
      </c>
      <c r="EO122" s="147">
        <v>2000</v>
      </c>
      <c r="EP122" s="87">
        <v>10</v>
      </c>
      <c r="EQ122" s="87">
        <v>15</v>
      </c>
      <c r="ER122" s="87" t="s">
        <v>30</v>
      </c>
      <c r="ES122" s="87">
        <v>329334</v>
      </c>
      <c r="ET122" s="219">
        <f>ES122/CS122*100</f>
        <v>92.883117521993327</v>
      </c>
      <c r="EU122" s="87" t="s">
        <v>28</v>
      </c>
      <c r="EV122" s="87">
        <v>0</v>
      </c>
      <c r="EW122" s="87">
        <v>0</v>
      </c>
      <c r="EX122" s="87" t="s">
        <v>130</v>
      </c>
      <c r="EY122" s="87"/>
      <c r="EZ122" s="87"/>
    </row>
    <row r="123" spans="1:160" ht="24">
      <c r="A123" s="99" t="s">
        <v>1361</v>
      </c>
      <c r="D123" s="69" t="s">
        <v>117</v>
      </c>
      <c r="E123" s="70">
        <v>28425</v>
      </c>
      <c r="F123" s="71">
        <v>1</v>
      </c>
      <c r="G123" s="71"/>
      <c r="H123" s="71"/>
      <c r="I123" s="72"/>
      <c r="J123" s="69" t="s">
        <v>106</v>
      </c>
      <c r="K123" s="69"/>
      <c r="L123" s="69"/>
      <c r="M123" s="69"/>
      <c r="N123" s="69"/>
      <c r="O123" s="69"/>
      <c r="P123" s="69">
        <v>1</v>
      </c>
      <c r="Q123" s="69">
        <v>2</v>
      </c>
      <c r="R123" s="69"/>
      <c r="S123" s="73" t="str">
        <f>IF(OR(K123=0,G123=0),"x","Value?")</f>
        <v>x</v>
      </c>
      <c r="T123" s="73" t="str">
        <f>IF(OR(K123=0,H123=0),"x","Value?")</f>
        <v>x</v>
      </c>
      <c r="U123" s="73" t="str">
        <f>IF(OR(K123=0,I123=0),"x","Value?")</f>
        <v>x</v>
      </c>
      <c r="V123" s="74" t="str">
        <f>IF(AND(G123=0,H123=0,I123=0),"x","Value?")</f>
        <v>x</v>
      </c>
      <c r="W123" s="75">
        <v>25000</v>
      </c>
      <c r="X123" s="75">
        <v>14</v>
      </c>
      <c r="Y123" s="75">
        <v>55</v>
      </c>
      <c r="Z123" s="75">
        <v>520</v>
      </c>
      <c r="AA123" s="75" t="str">
        <f>IF(R123=0,"x","Value?")</f>
        <v>x</v>
      </c>
      <c r="AB123" s="75" t="str">
        <f>IF(R123=0,"x","Value?")</f>
        <v>x</v>
      </c>
      <c r="AC123" s="76"/>
      <c r="AD123" s="69"/>
      <c r="AE123" s="69"/>
      <c r="AF123" s="69"/>
      <c r="AG123" s="69"/>
      <c r="AH123" s="69"/>
      <c r="AI123" s="69"/>
      <c r="AJ123" s="69">
        <v>400000</v>
      </c>
      <c r="AK123" s="69"/>
      <c r="AL123" s="69">
        <v>46000</v>
      </c>
      <c r="AM123" s="69"/>
      <c r="AN123" s="69"/>
      <c r="AO123" s="69"/>
      <c r="AP123" s="69" t="s">
        <v>107</v>
      </c>
      <c r="AQ123" s="69"/>
      <c r="AR123" s="69" t="s">
        <v>108</v>
      </c>
      <c r="AS123" s="75">
        <v>4700</v>
      </c>
      <c r="AT123" s="75">
        <v>1350</v>
      </c>
      <c r="AU123" s="75">
        <v>1000000</v>
      </c>
      <c r="AV123" s="75">
        <v>0</v>
      </c>
      <c r="AW123" s="69" t="s">
        <v>109</v>
      </c>
      <c r="AX123" s="69">
        <v>380</v>
      </c>
      <c r="AY123" s="69"/>
      <c r="AZ123" s="69">
        <v>14</v>
      </c>
      <c r="BA123" s="77">
        <f ca="1">INT(YEARFRAC(E123,TODAY()))</f>
        <v>41</v>
      </c>
      <c r="BB123" s="77">
        <f t="shared" ref="BB123" si="630">IF(AND(AU123="x",AV123="x"),"0",AU123-AV123)</f>
        <v>1000000</v>
      </c>
      <c r="BC123" s="77">
        <f t="shared" ref="BC123" si="631">IF(AND(AS123="x",AT123="x"),"0",AS123-AT123)</f>
        <v>3350</v>
      </c>
      <c r="BD123" s="78">
        <f t="shared" ref="BD123" si="632">IF(EXACT(AR123,"Employee"),0.5*BC123,0.25*BC123)</f>
        <v>1675</v>
      </c>
      <c r="BE123" s="79"/>
      <c r="BF123" s="80"/>
      <c r="BG123" s="79"/>
      <c r="BH123" s="79"/>
      <c r="BI123" s="79"/>
      <c r="BJ123" s="79"/>
      <c r="BK123" s="79" t="s">
        <v>107</v>
      </c>
      <c r="BL123" s="79"/>
      <c r="BM123" s="79"/>
      <c r="BN123" s="79" t="s">
        <v>107</v>
      </c>
      <c r="BO123" s="81" t="str">
        <f t="shared" si="629"/>
        <v/>
      </c>
      <c r="BP123" s="81" t="str">
        <f t="shared" si="629"/>
        <v/>
      </c>
      <c r="BQ123" s="81" t="str">
        <f t="shared" si="629"/>
        <v/>
      </c>
      <c r="BR123" s="81" t="str">
        <f t="shared" si="629"/>
        <v/>
      </c>
      <c r="BS123" s="81" t="str">
        <f t="shared" si="629"/>
        <v/>
      </c>
      <c r="BT123" s="81" t="str">
        <f t="shared" si="629"/>
        <v/>
      </c>
      <c r="BU123" s="81"/>
      <c r="BV123" s="81" t="str">
        <f t="shared" ref="BV123:BW123" si="633">IF(BL123="Y","Select?","")</f>
        <v/>
      </c>
      <c r="BW123" s="81" t="str">
        <f t="shared" si="633"/>
        <v/>
      </c>
      <c r="BX123" s="81"/>
      <c r="BY123" s="82" t="str">
        <f>IF(K123=0,"NA",FV(0.0228,V123,-SUM(S123:U123)*12)+10000)</f>
        <v>NA</v>
      </c>
      <c r="BZ123" s="82" t="str">
        <f>IF(AC123=0,"NA",AC123)</f>
        <v>NA</v>
      </c>
      <c r="CA123" s="82" t="str">
        <f>IFERROR(IF(BY123-BZ123&lt;=0,"No Need",BY123-BZ123),BY123)</f>
        <v>NA</v>
      </c>
      <c r="CB123" s="82" t="str">
        <f>IF(L123=0,"NA",FV(0.0228,62-BA123,-AT123*12)+100000)</f>
        <v>NA</v>
      </c>
      <c r="CC123" s="82" t="str">
        <f>IF(AD123=0,"NA",AD123)</f>
        <v>NA</v>
      </c>
      <c r="CD123" s="82" t="str">
        <f>IFERROR(IF(CB123-CC123&lt;=0,"No Need",CB123-CC123),CB123)</f>
        <v>NA</v>
      </c>
      <c r="CE123" s="82" t="str">
        <f>IF(M123=0,"NA",FV(0.0228,5,-AT123*12)+100000)</f>
        <v>NA</v>
      </c>
      <c r="CF123" s="82" t="str">
        <f>IF(AE123=0,"NA",AE123)</f>
        <v>NA</v>
      </c>
      <c r="CG123" s="82" t="str">
        <f>IFERROR(IF(CE123-CF123&lt;=0,"No Need",CE123-CF123),CE123)</f>
        <v>NA</v>
      </c>
      <c r="CH123" s="82" t="str">
        <f>IF(N123=0,"NA",FV(0.0228,5,-AT123*12)+100000)</f>
        <v>NA</v>
      </c>
      <c r="CI123" s="82" t="str">
        <f>IF(AF123=0,"NA",AF123)</f>
        <v>NA</v>
      </c>
      <c r="CJ123" s="82" t="str">
        <f>IFERROR(IF(CH123-CI123&lt;=0,"No Need",CH123-CI123),CH123)</f>
        <v>NA</v>
      </c>
      <c r="CK123" s="82" t="str">
        <f>IF(O123=0,"NA",FV(0.0228,5,-AT123*12)+100000)</f>
        <v>NA</v>
      </c>
      <c r="CL123" s="82" t="str">
        <f>IF(AG123=0,"NA",AG123)</f>
        <v>NA</v>
      </c>
      <c r="CM123" s="82" t="str">
        <f>IFERROR(IF(CK123-CL123&lt;=0,"No Need",CK123-CL123),CK123)</f>
        <v>NA</v>
      </c>
      <c r="CN123" s="82">
        <f>IF(Q123=0,"NA",FV(0.0228,X123,,-W123))</f>
        <v>34277.574200860465</v>
      </c>
      <c r="CO123" s="82" t="str">
        <f>IF((AH123+AI123)=0,"NA",(AH123+AI123))</f>
        <v>NA</v>
      </c>
      <c r="CP123" s="82">
        <f>IFERROR(IF(CN123-CO123&lt;=0,"No Need",CN123-CO123),CN123)</f>
        <v>34277.574200860465</v>
      </c>
      <c r="CQ123" s="82">
        <f>IF(P123=0,"NA",FV(0.0228,90-Y123,,-Z123*12*(90-Y123)))</f>
        <v>480759.42982256715</v>
      </c>
      <c r="CR123" s="82">
        <f>IF(AND(AJ123=0,AK123=0,AL123=0,AM123=0),"NA",AJ123+(AK123*12*(90-P123))+AL123+(AM123*12*(90-P123)))</f>
        <v>446000</v>
      </c>
      <c r="CS123" s="82">
        <f>IFERROR(IF(CQ123-CR123&lt;=0,"No Need",CQ123-CR123),CQ123)</f>
        <v>34759.429822567152</v>
      </c>
      <c r="CT123" s="82" t="str">
        <f>IF(R123=0,"NA",FV(0.0228,19-AA123,,-AB123))</f>
        <v>NA</v>
      </c>
      <c r="CU123" s="83" t="str">
        <f>IF((AN123+AO123)=0,"NA",(AN123+AO123))</f>
        <v>NA</v>
      </c>
      <c r="CV123" s="82" t="str">
        <f>IFERROR(IF(CT123-CU123&lt;=0,"No Need",CT123-CU123),CT123)</f>
        <v>NA</v>
      </c>
      <c r="CW123" s="47" t="s">
        <v>110</v>
      </c>
      <c r="CX123" s="47" t="s">
        <v>286</v>
      </c>
      <c r="CY123" s="101">
        <v>19361.8</v>
      </c>
      <c r="CZ123" s="101">
        <v>24674</v>
      </c>
      <c r="DA123" s="101">
        <v>192.65</v>
      </c>
      <c r="DB123" s="87">
        <v>10</v>
      </c>
      <c r="DC123" s="87">
        <v>10</v>
      </c>
      <c r="DD123" s="47" t="s">
        <v>110</v>
      </c>
      <c r="DE123" s="47" t="s">
        <v>286</v>
      </c>
      <c r="DF123" s="101">
        <v>18828.349999999999</v>
      </c>
      <c r="DG123" s="101">
        <v>23994</v>
      </c>
      <c r="DH123" s="101">
        <v>187.35</v>
      </c>
      <c r="DI123" s="87">
        <v>10</v>
      </c>
      <c r="DJ123" s="87">
        <v>10</v>
      </c>
      <c r="DK123" s="86">
        <f>IF(SUM(DA123+DH123)&gt;0,SUM(DA123+DH123),"")</f>
        <v>380</v>
      </c>
      <c r="DL123" s="94" t="str">
        <f>IF(K123=1,$K$5,IF(L123=1,$L$5,IF(M123=1,$M$5,IF(N123=1,$N$5,IF(O123=1,$O$5,IF(P123=1,$P$5,IF(Q123=1,$Q$5,IF(R123=1,$R$5,""))))))))</f>
        <v>Retirement</v>
      </c>
      <c r="DM123" s="134">
        <v>24674</v>
      </c>
      <c r="DN123" s="224">
        <f>DM123/CS123*100</f>
        <v>70.985053914724162</v>
      </c>
      <c r="DO123" s="94" t="str">
        <f>IF(K123=2,$K$5,IF(L123=2,$L$5,IF(M123=2,$M$5,IF(N123=2,$N$5,IF(O123=2,$O$5,IF(P123=2,$P$5,IF(Q123=2,$Q$5,IF(R123=2,$R$5,""))))))))</f>
        <v>General Savings</v>
      </c>
      <c r="DP123" s="134">
        <v>23994</v>
      </c>
      <c r="DQ123" s="224">
        <f>DP123/CP123*100</f>
        <v>69.999119130774673</v>
      </c>
      <c r="DR123" s="94" t="str">
        <f>IF(K123=3,$K$5,IF(L123=3,$L$5,IF(M123=3,$M$5,IF(N123=3,$N$5,IF(O123=3,$O$5,IF(P123=3,$P$5,IF(Q123=3,$Q$5,IF(R123=3,$R$5,""))))))))</f>
        <v/>
      </c>
      <c r="DS123" s="134"/>
      <c r="DT123" s="134"/>
      <c r="DU123" s="57" t="s">
        <v>128</v>
      </c>
      <c r="DV123" s="47" t="s">
        <v>557</v>
      </c>
      <c r="DW123" s="101">
        <v>18278</v>
      </c>
      <c r="DX123" s="101">
        <v>27528</v>
      </c>
      <c r="DY123" s="101">
        <v>380</v>
      </c>
      <c r="DZ123" s="87">
        <v>5</v>
      </c>
      <c r="EA123" s="87">
        <v>10</v>
      </c>
      <c r="EB123" s="134" t="s">
        <v>30</v>
      </c>
      <c r="EC123" s="134">
        <v>27528</v>
      </c>
      <c r="ED123" s="224">
        <f>EC123/CS123*100</f>
        <v>79.195775478824942</v>
      </c>
      <c r="EE123" s="134" t="s">
        <v>31</v>
      </c>
      <c r="EF123" s="134">
        <v>0</v>
      </c>
      <c r="EG123" s="134">
        <v>0</v>
      </c>
      <c r="EH123" s="134" t="s">
        <v>130</v>
      </c>
      <c r="EI123" s="134"/>
      <c r="EJ123" s="134"/>
      <c r="EK123" s="104"/>
      <c r="EL123" s="134"/>
      <c r="EM123" s="134"/>
      <c r="EN123" s="134"/>
      <c r="EO123" s="134"/>
      <c r="EP123" s="134"/>
      <c r="EQ123" s="134"/>
      <c r="ER123" s="134"/>
      <c r="ES123" s="134"/>
      <c r="ET123" s="134"/>
      <c r="EU123" s="134"/>
      <c r="EV123" s="134"/>
      <c r="EW123" s="134"/>
      <c r="EX123" s="134"/>
      <c r="EY123" s="134"/>
      <c r="EZ123" s="134"/>
    </row>
    <row r="124" spans="1:160">
      <c r="A124" s="220"/>
    </row>
    <row r="125" spans="1:160" ht="12">
      <c r="A125" s="99" t="s">
        <v>1362</v>
      </c>
      <c r="D125" s="69" t="s">
        <v>117</v>
      </c>
      <c r="E125" s="70">
        <v>21798</v>
      </c>
      <c r="F125" s="71"/>
      <c r="G125" s="71"/>
      <c r="H125" s="71">
        <v>1</v>
      </c>
      <c r="I125" s="72"/>
      <c r="J125" s="69" t="s">
        <v>107</v>
      </c>
      <c r="K125" s="69">
        <v>2</v>
      </c>
      <c r="L125" s="69"/>
      <c r="M125" s="69"/>
      <c r="N125" s="69"/>
      <c r="O125" s="69"/>
      <c r="P125" s="69"/>
      <c r="Q125" s="69">
        <v>1</v>
      </c>
      <c r="R125" s="69"/>
      <c r="S125" s="73" t="str">
        <f t="shared" ref="S125:S127" si="634">IF(OR(K125=0,G125=0),"x","Value?")</f>
        <v>x</v>
      </c>
      <c r="T125" s="73">
        <v>1000</v>
      </c>
      <c r="U125" s="73" t="str">
        <f t="shared" ref="U125:U130" si="635">IF(OR(K125=0,I125=0),"x","Value?")</f>
        <v>x</v>
      </c>
      <c r="V125" s="74">
        <v>10</v>
      </c>
      <c r="W125" s="75">
        <v>200000</v>
      </c>
      <c r="X125" s="75">
        <v>9</v>
      </c>
      <c r="Y125" s="75" t="str">
        <f t="shared" ref="Y125:Y126" si="636">IF(P125=0,"x","Value?")</f>
        <v>x</v>
      </c>
      <c r="Z125" s="75" t="str">
        <f t="shared" ref="Z125:Z126" si="637">IF(P125=0,"x","Value?")</f>
        <v>x</v>
      </c>
      <c r="AA125" s="75" t="str">
        <f t="shared" ref="AA125:AA127" si="638">IF(R125=0,"x","Value?")</f>
        <v>x</v>
      </c>
      <c r="AB125" s="75" t="str">
        <f t="shared" ref="AB125:AB130" si="639">IF(R125=0,"x","Value?")</f>
        <v>x</v>
      </c>
      <c r="AC125" s="76"/>
      <c r="AD125" s="69"/>
      <c r="AE125" s="69"/>
      <c r="AF125" s="69"/>
      <c r="AG125" s="69"/>
      <c r="AH125" s="69"/>
      <c r="AI125" s="69"/>
      <c r="AJ125" s="69"/>
      <c r="AK125" s="69"/>
      <c r="AL125" s="69"/>
      <c r="AM125" s="69"/>
      <c r="AN125" s="69"/>
      <c r="AO125" s="69"/>
      <c r="AP125" s="69" t="s">
        <v>107</v>
      </c>
      <c r="AQ125" s="69"/>
      <c r="AR125" s="69" t="s">
        <v>870</v>
      </c>
      <c r="AS125" s="75">
        <v>4000</v>
      </c>
      <c r="AT125" s="75">
        <v>2000</v>
      </c>
      <c r="AU125" s="75">
        <v>1000000</v>
      </c>
      <c r="AV125" s="75">
        <v>0</v>
      </c>
      <c r="AW125" s="69" t="s">
        <v>109</v>
      </c>
      <c r="AX125" s="69">
        <v>88</v>
      </c>
      <c r="AY125" s="69">
        <v>15</v>
      </c>
      <c r="AZ125" s="69">
        <v>99</v>
      </c>
      <c r="BA125" s="77">
        <f t="shared" ref="BA125:BA130" ca="1" si="640">INT(YEARFRAC(E125,TODAY()))</f>
        <v>59</v>
      </c>
      <c r="BB125" s="77">
        <f t="shared" ref="BB125:BB130" si="641">IF(AND(AU125="x",AV125="x"),"0",AU125-AV125)</f>
        <v>1000000</v>
      </c>
      <c r="BC125" s="77">
        <f t="shared" ref="BC125:BC130" si="642">IF(AND(AS125="x",AT125="x"),"0",AS125-AT125)</f>
        <v>2000</v>
      </c>
      <c r="BD125" s="78">
        <f t="shared" ref="BD125:BD130" si="643">IF(EXACT(AR125,"Employee"),0.5*BC125,0.25*BC125)</f>
        <v>500</v>
      </c>
      <c r="BE125" s="79" t="s">
        <v>107</v>
      </c>
      <c r="BF125" s="80" t="s">
        <v>107</v>
      </c>
      <c r="BG125" s="79" t="s">
        <v>107</v>
      </c>
      <c r="BH125" s="79" t="s">
        <v>107</v>
      </c>
      <c r="BI125" s="79"/>
      <c r="BJ125" s="79"/>
      <c r="BK125" s="79"/>
      <c r="BL125" s="79"/>
      <c r="BM125" s="79"/>
      <c r="BN125" s="79"/>
      <c r="BO125" s="81"/>
      <c r="BP125" s="81"/>
      <c r="BQ125" s="81"/>
      <c r="BR125" s="81"/>
      <c r="BS125" s="81" t="str">
        <f t="shared" ref="BS125:BX127" si="644">IF(BI125="Y","Select?","")</f>
        <v/>
      </c>
      <c r="BT125" s="81" t="str">
        <f t="shared" si="644"/>
        <v/>
      </c>
      <c r="BU125" s="81" t="str">
        <f t="shared" si="644"/>
        <v/>
      </c>
      <c r="BV125" s="81" t="str">
        <f t="shared" si="644"/>
        <v/>
      </c>
      <c r="BW125" s="81" t="str">
        <f t="shared" si="644"/>
        <v/>
      </c>
      <c r="BX125" s="81" t="str">
        <f t="shared" si="644"/>
        <v/>
      </c>
      <c r="BY125" s="82">
        <f t="shared" ref="BY125:BY130" si="645">IF(K125=0,"NA",FV(0.0228,V125,-SUM(S125:U125)*12)+10000)</f>
        <v>143091.27044409324</v>
      </c>
      <c r="BZ125" s="82" t="str">
        <f t="shared" ref="BZ125:BZ130" si="646">IF(AC125=0,"NA",AC125)</f>
        <v>NA</v>
      </c>
      <c r="CA125" s="82">
        <f t="shared" ref="CA125:CA130" si="647">IFERROR(IF(BY125-BZ125&lt;=0,"No Need",BY125-BZ125),BY125)</f>
        <v>143091.27044409324</v>
      </c>
      <c r="CB125" s="82" t="str">
        <f t="shared" ref="CB125:CB130" si="648">IF(L125=0,"NA",FV(0.0228,62-BA125,-AT125*12)+100000)</f>
        <v>NA</v>
      </c>
      <c r="CC125" s="82" t="str">
        <f t="shared" ref="CC125:CC130" si="649">IF(AD125=0,"NA",AD125)</f>
        <v>NA</v>
      </c>
      <c r="CD125" s="82" t="str">
        <f t="shared" ref="CD125:CD130" si="650">IFERROR(IF(CB125-CC125&lt;=0,"No Need",CB125-CC125),CB125)</f>
        <v>NA</v>
      </c>
      <c r="CE125" s="82" t="str">
        <f t="shared" ref="CE125:CE130" si="651">IF(M125=0,"NA",FV(0.0228,5,-AT125*12)+100000)</f>
        <v>NA</v>
      </c>
      <c r="CF125" s="82" t="str">
        <f t="shared" ref="CF125:CF130" si="652">IF(AE125=0,"NA",AE125)</f>
        <v>NA</v>
      </c>
      <c r="CG125" s="82" t="str">
        <f t="shared" ref="CG125:CG130" si="653">IFERROR(IF(CE125-CF125&lt;=0,"No Need",CE125-CF125),CE125)</f>
        <v>NA</v>
      </c>
      <c r="CH125" s="82" t="str">
        <f t="shared" ref="CH125:CH130" si="654">IF(N125=0,"NA",FV(0.0228,5,-AT125*12)+100000)</f>
        <v>NA</v>
      </c>
      <c r="CI125" s="82" t="str">
        <f t="shared" ref="CI125:CI130" si="655">IF(AF125=0,"NA",AF125)</f>
        <v>NA</v>
      </c>
      <c r="CJ125" s="82" t="str">
        <f t="shared" ref="CJ125:CJ130" si="656">IFERROR(IF(CH125-CI125&lt;=0,"No Need",CH125-CI125),CH125)</f>
        <v>NA</v>
      </c>
      <c r="CK125" s="82" t="str">
        <f t="shared" ref="CK125:CK130" si="657">IF(O125=0,"NA",FV(0.0228,5,-AT125*12)+100000)</f>
        <v>NA</v>
      </c>
      <c r="CL125" s="82" t="str">
        <f t="shared" ref="CL125:CL130" si="658">IF(AG125=0,"NA",AG125)</f>
        <v>NA</v>
      </c>
      <c r="CM125" s="82" t="str">
        <f t="shared" ref="CM125:CM130" si="659">IFERROR(IF(CK125-CL125&lt;=0,"No Need",CK125-CL125),CK125)</f>
        <v>NA</v>
      </c>
      <c r="CN125" s="82">
        <f t="shared" ref="CN125:CN130" si="660">IF(Q125=0,"NA",FV(0.0228,X125,,-W125))</f>
        <v>244988.93504962407</v>
      </c>
      <c r="CO125" s="82" t="str">
        <f t="shared" ref="CO125:CO130" si="661">IF((AH125+AI125)=0,"NA",(AH125+AI125))</f>
        <v>NA</v>
      </c>
      <c r="CP125" s="82">
        <f>IFERROR(IF(CN125-CO125&lt;=0,"No Need",CN125-CO125),CN125)</f>
        <v>244988.93504962407</v>
      </c>
      <c r="CQ125" s="82" t="str">
        <f t="shared" ref="CQ125:CQ130" si="662">IF(P125=0,"NA",FV(0.0228,90-Y125,,-Z125*12*(90-Y125)))</f>
        <v>NA</v>
      </c>
      <c r="CR125" s="82" t="str">
        <f t="shared" ref="CR125:CR130" si="663">IF(AND(AJ125=0,AK125=0,AL125=0,AM125=0),"NA",AJ125+(AK125*12*(90-P125))+AL125+(AM125*12*(90-P125)))</f>
        <v>NA</v>
      </c>
      <c r="CS125" s="82" t="str">
        <f t="shared" ref="CS125:CS130" si="664">IFERROR(IF(CQ125-CR125&lt;=0,"No Need",CQ125-CR125),CQ125)</f>
        <v>NA</v>
      </c>
      <c r="CT125" s="82" t="str">
        <f t="shared" ref="CT125:CT130" si="665">IF(R125=0,"NA",FV(0.0228,19-AA125,,-AB125))</f>
        <v>NA</v>
      </c>
      <c r="CU125" s="83" t="str">
        <f t="shared" ref="CU125:CU130" si="666">IF((AN125+AO125)=0,"NA",(AN125+AO125))</f>
        <v>NA</v>
      </c>
      <c r="CV125" s="84" t="str">
        <f t="shared" ref="CV125:CV130" si="667">IFERROR(IF(CT125-CU125&lt;=0,"No Need",CT125-CU125),CT125)</f>
        <v>NA</v>
      </c>
      <c r="CW125" s="47" t="s">
        <v>132</v>
      </c>
      <c r="CX125" s="47" t="s">
        <v>332</v>
      </c>
      <c r="CY125" s="101">
        <v>101033.3</v>
      </c>
      <c r="CZ125" s="101"/>
      <c r="DA125" s="101">
        <v>88</v>
      </c>
      <c r="DB125" s="87">
        <v>5</v>
      </c>
      <c r="DC125" s="87">
        <v>5</v>
      </c>
      <c r="DD125" s="83"/>
      <c r="DE125" s="83"/>
      <c r="DF125" s="226"/>
      <c r="DG125" s="226"/>
      <c r="DH125" s="226"/>
      <c r="DI125" s="83"/>
      <c r="DJ125" s="83"/>
      <c r="DK125" s="86">
        <f>IF(SUM(DA125+DH125)&gt;0,SUM(DA125+DH125),"")</f>
        <v>88</v>
      </c>
      <c r="DL125" s="94" t="str">
        <f>IF(K125=1,$K$5,IF(L125=1,$L$5,IF(M125=1,$M$5,IF(N125=1,$N$5,IF(O125=1,$O$5,IF(P125=1,$P$5,IF(Q125=1,$Q$5,IF(R125=1,$R$5,""))))))))</f>
        <v>General Savings</v>
      </c>
      <c r="DM125" s="134">
        <v>0</v>
      </c>
      <c r="DN125" s="224">
        <v>0</v>
      </c>
      <c r="DO125" s="94" t="str">
        <f>IF(K125=2,$K$5,IF(L125=2,$L$5,IF(M125=2,$M$5,IF(N125=2,$N$5,IF(O125=2,$O$5,IF(P125=2,$P$5,IF(Q125=2,$Q$5,IF(R125=2,$R$5,""))))))))</f>
        <v>Death</v>
      </c>
      <c r="DP125" s="224">
        <v>101033.3</v>
      </c>
      <c r="DQ125" s="224">
        <f>DP125/CA125*100</f>
        <v>70.607591704536873</v>
      </c>
      <c r="DR125" s="94" t="str">
        <f>IF(K125=3,$K$5,IF(L125=3,$L$5,IF(M125=3,$M$5,IF(N125=3,$N$5,IF(O125=3,$O$5,IF(P125=3,$P$5,IF(Q125=3,$Q$5,IF(R125=3,$R$5,""))))))))</f>
        <v/>
      </c>
      <c r="DS125" s="83"/>
      <c r="DT125" s="226"/>
      <c r="DU125" s="226"/>
      <c r="DV125" s="226"/>
      <c r="DW125" s="83"/>
      <c r="DX125" s="83"/>
      <c r="DY125" s="134"/>
      <c r="DZ125" s="134"/>
      <c r="EA125" s="134"/>
      <c r="EB125" s="134"/>
      <c r="EC125" s="134"/>
      <c r="ED125" s="134"/>
      <c r="EE125" s="134"/>
      <c r="EF125" s="134"/>
      <c r="EG125" s="134"/>
      <c r="EH125" s="134"/>
      <c r="EI125" s="134"/>
      <c r="EJ125" s="134"/>
      <c r="EK125" s="104"/>
      <c r="EL125" s="134"/>
      <c r="EM125" s="134"/>
      <c r="EN125" s="134"/>
      <c r="EO125" s="134"/>
      <c r="EP125" s="134"/>
      <c r="EQ125" s="134"/>
      <c r="ER125" s="134"/>
      <c r="ES125" s="134"/>
      <c r="ET125" s="134"/>
      <c r="EU125" s="134"/>
      <c r="EV125" s="134"/>
      <c r="EW125" s="134"/>
      <c r="EX125" s="134"/>
      <c r="EY125" s="134"/>
      <c r="EZ125" s="134"/>
    </row>
    <row r="126" spans="1:160" ht="12">
      <c r="A126" s="99" t="s">
        <v>1362</v>
      </c>
      <c r="D126" s="69" t="s">
        <v>117</v>
      </c>
      <c r="E126" s="70">
        <v>21433</v>
      </c>
      <c r="F126" s="71"/>
      <c r="G126" s="71"/>
      <c r="H126" s="71">
        <v>1</v>
      </c>
      <c r="I126" s="72"/>
      <c r="J126" s="69" t="s">
        <v>107</v>
      </c>
      <c r="K126" s="69">
        <v>2</v>
      </c>
      <c r="L126" s="69"/>
      <c r="M126" s="69"/>
      <c r="N126" s="69"/>
      <c r="O126" s="69"/>
      <c r="P126" s="69"/>
      <c r="Q126" s="69">
        <v>1</v>
      </c>
      <c r="R126" s="69"/>
      <c r="S126" s="73" t="str">
        <f t="shared" si="634"/>
        <v>x</v>
      </c>
      <c r="T126" s="73">
        <v>1000</v>
      </c>
      <c r="U126" s="73" t="str">
        <f t="shared" si="635"/>
        <v>x</v>
      </c>
      <c r="V126" s="74">
        <v>10</v>
      </c>
      <c r="W126" s="75">
        <v>200000</v>
      </c>
      <c r="X126" s="75">
        <v>9</v>
      </c>
      <c r="Y126" s="75" t="str">
        <f t="shared" si="636"/>
        <v>x</v>
      </c>
      <c r="Z126" s="75" t="str">
        <f t="shared" si="637"/>
        <v>x</v>
      </c>
      <c r="AA126" s="75" t="str">
        <f t="shared" si="638"/>
        <v>x</v>
      </c>
      <c r="AB126" s="75" t="str">
        <f t="shared" si="639"/>
        <v>x</v>
      </c>
      <c r="AC126" s="76"/>
      <c r="AD126" s="69"/>
      <c r="AE126" s="69"/>
      <c r="AF126" s="69"/>
      <c r="AG126" s="69"/>
      <c r="AH126" s="69"/>
      <c r="AI126" s="69"/>
      <c r="AJ126" s="69"/>
      <c r="AK126" s="69"/>
      <c r="AL126" s="69"/>
      <c r="AM126" s="69"/>
      <c r="AN126" s="69"/>
      <c r="AO126" s="69"/>
      <c r="AP126" s="69" t="s">
        <v>107</v>
      </c>
      <c r="AQ126" s="69"/>
      <c r="AR126" s="69" t="s">
        <v>870</v>
      </c>
      <c r="AS126" s="75">
        <v>4000</v>
      </c>
      <c r="AT126" s="75">
        <v>2000</v>
      </c>
      <c r="AU126" s="75">
        <v>1000000</v>
      </c>
      <c r="AV126" s="75">
        <v>0</v>
      </c>
      <c r="AW126" s="69" t="s">
        <v>109</v>
      </c>
      <c r="AX126" s="69">
        <v>102</v>
      </c>
      <c r="AY126" s="69">
        <v>15</v>
      </c>
      <c r="AZ126" s="69">
        <v>99</v>
      </c>
      <c r="BA126" s="77">
        <f t="shared" ca="1" si="640"/>
        <v>60</v>
      </c>
      <c r="BB126" s="77">
        <f t="shared" si="641"/>
        <v>1000000</v>
      </c>
      <c r="BC126" s="77">
        <f t="shared" si="642"/>
        <v>2000</v>
      </c>
      <c r="BD126" s="78">
        <f t="shared" si="643"/>
        <v>500</v>
      </c>
      <c r="BE126" s="79" t="s">
        <v>107</v>
      </c>
      <c r="BF126" s="80" t="s">
        <v>107</v>
      </c>
      <c r="BG126" s="79" t="s">
        <v>107</v>
      </c>
      <c r="BH126" s="79" t="s">
        <v>107</v>
      </c>
      <c r="BI126" s="79"/>
      <c r="BJ126" s="79"/>
      <c r="BK126" s="79"/>
      <c r="BL126" s="79"/>
      <c r="BM126" s="79"/>
      <c r="BN126" s="79"/>
      <c r="BO126" s="81"/>
      <c r="BP126" s="81"/>
      <c r="BQ126" s="81"/>
      <c r="BR126" s="81"/>
      <c r="BS126" s="81" t="str">
        <f t="shared" si="644"/>
        <v/>
      </c>
      <c r="BT126" s="81" t="str">
        <f t="shared" si="644"/>
        <v/>
      </c>
      <c r="BU126" s="81" t="str">
        <f t="shared" si="644"/>
        <v/>
      </c>
      <c r="BV126" s="81" t="str">
        <f t="shared" si="644"/>
        <v/>
      </c>
      <c r="BW126" s="81" t="str">
        <f t="shared" si="644"/>
        <v/>
      </c>
      <c r="BX126" s="81" t="str">
        <f t="shared" si="644"/>
        <v/>
      </c>
      <c r="BY126" s="82">
        <f t="shared" si="645"/>
        <v>143091.27044409324</v>
      </c>
      <c r="BZ126" s="82" t="str">
        <f t="shared" si="646"/>
        <v>NA</v>
      </c>
      <c r="CA126" s="82">
        <f t="shared" si="647"/>
        <v>143091.27044409324</v>
      </c>
      <c r="CB126" s="82" t="str">
        <f t="shared" si="648"/>
        <v>NA</v>
      </c>
      <c r="CC126" s="82" t="str">
        <f t="shared" si="649"/>
        <v>NA</v>
      </c>
      <c r="CD126" s="82" t="str">
        <f t="shared" si="650"/>
        <v>NA</v>
      </c>
      <c r="CE126" s="82" t="str">
        <f t="shared" si="651"/>
        <v>NA</v>
      </c>
      <c r="CF126" s="82" t="str">
        <f t="shared" si="652"/>
        <v>NA</v>
      </c>
      <c r="CG126" s="82" t="str">
        <f t="shared" si="653"/>
        <v>NA</v>
      </c>
      <c r="CH126" s="82" t="str">
        <f t="shared" si="654"/>
        <v>NA</v>
      </c>
      <c r="CI126" s="82" t="str">
        <f t="shared" si="655"/>
        <v>NA</v>
      </c>
      <c r="CJ126" s="82" t="str">
        <f t="shared" si="656"/>
        <v>NA</v>
      </c>
      <c r="CK126" s="82" t="str">
        <f t="shared" si="657"/>
        <v>NA</v>
      </c>
      <c r="CL126" s="82" t="str">
        <f t="shared" si="658"/>
        <v>NA</v>
      </c>
      <c r="CM126" s="82" t="str">
        <f t="shared" si="659"/>
        <v>NA</v>
      </c>
      <c r="CN126" s="82">
        <f t="shared" si="660"/>
        <v>244988.93504962407</v>
      </c>
      <c r="CO126" s="82" t="str">
        <f t="shared" si="661"/>
        <v>NA</v>
      </c>
      <c r="CP126" s="82">
        <f>IFERROR(IF(CN126-CO126&lt;=0,"No Need",CN126-CO126),CN126)</f>
        <v>244988.93504962407</v>
      </c>
      <c r="CQ126" s="82" t="str">
        <f t="shared" si="662"/>
        <v>NA</v>
      </c>
      <c r="CR126" s="82" t="str">
        <f t="shared" si="663"/>
        <v>NA</v>
      </c>
      <c r="CS126" s="82" t="str">
        <f t="shared" si="664"/>
        <v>NA</v>
      </c>
      <c r="CT126" s="82" t="str">
        <f t="shared" si="665"/>
        <v>NA</v>
      </c>
      <c r="CU126" s="83" t="str">
        <f t="shared" si="666"/>
        <v>NA</v>
      </c>
      <c r="CV126" s="84" t="str">
        <f t="shared" si="667"/>
        <v>NA</v>
      </c>
      <c r="CW126" s="47" t="s">
        <v>132</v>
      </c>
      <c r="CX126" s="47" t="s">
        <v>332</v>
      </c>
      <c r="CY126" s="101">
        <v>100790.5</v>
      </c>
      <c r="CZ126" s="101"/>
      <c r="DA126" s="101">
        <v>102</v>
      </c>
      <c r="DB126" s="87">
        <v>5</v>
      </c>
      <c r="DC126" s="87">
        <v>5</v>
      </c>
      <c r="DD126" s="83"/>
      <c r="DE126" s="83"/>
      <c r="DF126" s="226"/>
      <c r="DG126" s="226"/>
      <c r="DH126" s="226"/>
      <c r="DI126" s="83"/>
      <c r="DJ126" s="83"/>
      <c r="DK126" s="86">
        <f>IF(SUM(DA126+DH126)&gt;0,SUM(DA126+DH126),"")</f>
        <v>102</v>
      </c>
      <c r="DL126" s="94" t="str">
        <f>IF(K126=1,$K$5,IF(L126=1,$L$5,IF(M126=1,$M$5,IF(N126=1,$N$5,IF(O126=1,$O$5,IF(P126=1,$P$5,IF(Q126=1,$Q$5,IF(R126=1,$R$5,""))))))))</f>
        <v>General Savings</v>
      </c>
      <c r="DM126" s="134">
        <v>0</v>
      </c>
      <c r="DN126" s="224">
        <v>0</v>
      </c>
      <c r="DO126" s="94" t="str">
        <f>IF(K126=2,$K$5,IF(L126=2,$L$5,IF(M126=2,$M$5,IF(N126=2,$N$5,IF(O126=2,$O$5,IF(P126=2,$P$5,IF(Q126=2,$Q$5,IF(R126=2,$R$5,""))))))))</f>
        <v>Death</v>
      </c>
      <c r="DP126" s="227">
        <v>100790.5</v>
      </c>
      <c r="DQ126" s="224">
        <f>DP126/CA126*100</f>
        <v>70.437909795048995</v>
      </c>
      <c r="DR126" s="94" t="str">
        <f>IF(K126=3,$K$5,IF(L126=3,$L$5,IF(M126=3,$M$5,IF(N126=3,$N$5,IF(O126=3,$O$5,IF(P126=3,$P$5,IF(Q126=3,$Q$5,IF(R126=3,$R$5,""))))))))</f>
        <v/>
      </c>
      <c r="DS126" s="83"/>
      <c r="DT126" s="226"/>
      <c r="DU126" s="226"/>
      <c r="DV126" s="226"/>
      <c r="DW126" s="83"/>
      <c r="DX126" s="83"/>
      <c r="DY126" s="134"/>
      <c r="DZ126" s="134"/>
      <c r="EA126" s="134"/>
      <c r="EB126" s="134"/>
      <c r="EC126" s="134"/>
      <c r="ED126" s="134"/>
      <c r="EE126" s="134"/>
      <c r="EF126" s="134"/>
      <c r="EG126" s="134"/>
      <c r="EH126" s="134"/>
      <c r="EI126" s="134"/>
      <c r="EJ126" s="134"/>
      <c r="EK126" s="104"/>
      <c r="EL126" s="134"/>
      <c r="EM126" s="134"/>
      <c r="EN126" s="134"/>
      <c r="EO126" s="134"/>
      <c r="EP126" s="134"/>
      <c r="EQ126" s="134"/>
      <c r="ER126" s="134"/>
      <c r="ES126" s="134"/>
      <c r="ET126" s="134"/>
      <c r="EU126" s="134"/>
      <c r="EV126" s="134"/>
      <c r="EW126" s="134"/>
      <c r="EX126" s="134"/>
      <c r="EY126" s="134"/>
      <c r="EZ126" s="134"/>
    </row>
    <row r="127" spans="1:160" ht="12">
      <c r="A127" s="99" t="s">
        <v>125</v>
      </c>
      <c r="D127" s="69" t="s">
        <v>105</v>
      </c>
      <c r="E127" s="70">
        <v>23165</v>
      </c>
      <c r="F127" s="71">
        <v>1</v>
      </c>
      <c r="G127" s="71"/>
      <c r="H127" s="71"/>
      <c r="I127" s="72"/>
      <c r="J127" s="69" t="s">
        <v>107</v>
      </c>
      <c r="K127" s="69"/>
      <c r="L127" s="69"/>
      <c r="M127" s="69"/>
      <c r="N127" s="69"/>
      <c r="O127" s="69"/>
      <c r="P127" s="69">
        <v>2</v>
      </c>
      <c r="Q127" s="69">
        <v>1</v>
      </c>
      <c r="R127" s="69"/>
      <c r="S127" s="73" t="str">
        <f t="shared" si="634"/>
        <v>x</v>
      </c>
      <c r="T127" s="73" t="str">
        <f t="shared" ref="T127:T130" si="668">IF(OR(K127=0,H127=0),"x","Value?")</f>
        <v>x</v>
      </c>
      <c r="U127" s="73" t="str">
        <f t="shared" si="635"/>
        <v>x</v>
      </c>
      <c r="V127" s="74" t="str">
        <f t="shared" ref="V127" si="669">IF(AND(G127=0,H127=0,I127=0),"x","Value?")</f>
        <v>x</v>
      </c>
      <c r="W127" s="75">
        <v>100000</v>
      </c>
      <c r="X127" s="75">
        <v>9</v>
      </c>
      <c r="Y127" s="75">
        <v>65</v>
      </c>
      <c r="Z127" s="75">
        <v>2000</v>
      </c>
      <c r="AA127" s="75" t="str">
        <f t="shared" si="638"/>
        <v>x</v>
      </c>
      <c r="AB127" s="75" t="str">
        <f t="shared" si="639"/>
        <v>x</v>
      </c>
      <c r="AC127" s="76"/>
      <c r="AD127" s="69"/>
      <c r="AE127" s="69"/>
      <c r="AF127" s="69"/>
      <c r="AG127" s="69"/>
      <c r="AH127" s="69"/>
      <c r="AI127" s="69">
        <v>10000</v>
      </c>
      <c r="AJ127" s="69"/>
      <c r="AK127" s="69"/>
      <c r="AL127" s="69">
        <v>20000</v>
      </c>
      <c r="AM127" s="69"/>
      <c r="AN127" s="69"/>
      <c r="AO127" s="69"/>
      <c r="AP127" s="69" t="s">
        <v>107</v>
      </c>
      <c r="AQ127" s="69"/>
      <c r="AR127" s="69" t="s">
        <v>108</v>
      </c>
      <c r="AS127" s="75">
        <v>16000</v>
      </c>
      <c r="AT127" s="75">
        <v>3000</v>
      </c>
      <c r="AU127" s="75">
        <v>1000000</v>
      </c>
      <c r="AV127" s="75">
        <v>0</v>
      </c>
      <c r="AW127" s="69" t="s">
        <v>109</v>
      </c>
      <c r="AX127" s="69">
        <v>6000</v>
      </c>
      <c r="AY127" s="69">
        <v>99</v>
      </c>
      <c r="AZ127" s="69">
        <v>99</v>
      </c>
      <c r="BA127" s="77">
        <f t="shared" ca="1" si="640"/>
        <v>55</v>
      </c>
      <c r="BB127" s="77">
        <f t="shared" si="641"/>
        <v>1000000</v>
      </c>
      <c r="BC127" s="77">
        <f t="shared" si="642"/>
        <v>13000</v>
      </c>
      <c r="BD127" s="78">
        <f t="shared" si="643"/>
        <v>6500</v>
      </c>
      <c r="BE127" s="79"/>
      <c r="BF127" s="80"/>
      <c r="BG127" s="79"/>
      <c r="BH127" s="79"/>
      <c r="BI127" s="79"/>
      <c r="BJ127" s="79" t="s">
        <v>107</v>
      </c>
      <c r="BK127" s="79" t="s">
        <v>107</v>
      </c>
      <c r="BL127" s="79" t="s">
        <v>107</v>
      </c>
      <c r="BM127" s="79" t="s">
        <v>107</v>
      </c>
      <c r="BN127" s="79" t="s">
        <v>107</v>
      </c>
      <c r="BO127" s="81" t="str">
        <f t="shared" ref="BO127:BR127" si="670">IF(BE127="Y","Select?","")</f>
        <v/>
      </c>
      <c r="BP127" s="81" t="str">
        <f t="shared" si="670"/>
        <v/>
      </c>
      <c r="BQ127" s="81" t="str">
        <f t="shared" si="670"/>
        <v/>
      </c>
      <c r="BR127" s="81" t="str">
        <f t="shared" si="670"/>
        <v/>
      </c>
      <c r="BS127" s="81" t="str">
        <f t="shared" si="644"/>
        <v/>
      </c>
      <c r="BT127" s="81" t="s">
        <v>107</v>
      </c>
      <c r="BU127" s="81"/>
      <c r="BV127" s="81"/>
      <c r="BW127" s="81" t="s">
        <v>107</v>
      </c>
      <c r="BX127" s="81" t="s">
        <v>107</v>
      </c>
      <c r="BY127" s="82" t="str">
        <f t="shared" si="645"/>
        <v>NA</v>
      </c>
      <c r="BZ127" s="82" t="str">
        <f t="shared" si="646"/>
        <v>NA</v>
      </c>
      <c r="CA127" s="82" t="str">
        <f t="shared" si="647"/>
        <v>NA</v>
      </c>
      <c r="CB127" s="82" t="str">
        <f t="shared" si="648"/>
        <v>NA</v>
      </c>
      <c r="CC127" s="82" t="str">
        <f t="shared" si="649"/>
        <v>NA</v>
      </c>
      <c r="CD127" s="82" t="str">
        <f t="shared" si="650"/>
        <v>NA</v>
      </c>
      <c r="CE127" s="82" t="str">
        <f t="shared" si="651"/>
        <v>NA</v>
      </c>
      <c r="CF127" s="82" t="str">
        <f t="shared" si="652"/>
        <v>NA</v>
      </c>
      <c r="CG127" s="82" t="str">
        <f t="shared" si="653"/>
        <v>NA</v>
      </c>
      <c r="CH127" s="82" t="str">
        <f t="shared" si="654"/>
        <v>NA</v>
      </c>
      <c r="CI127" s="82" t="str">
        <f t="shared" si="655"/>
        <v>NA</v>
      </c>
      <c r="CJ127" s="82" t="str">
        <f t="shared" si="656"/>
        <v>NA</v>
      </c>
      <c r="CK127" s="82" t="str">
        <f t="shared" si="657"/>
        <v>NA</v>
      </c>
      <c r="CL127" s="82" t="str">
        <f t="shared" si="658"/>
        <v>NA</v>
      </c>
      <c r="CM127" s="82" t="str">
        <f t="shared" si="659"/>
        <v>NA</v>
      </c>
      <c r="CN127" s="82">
        <f t="shared" si="660"/>
        <v>122494.46752481203</v>
      </c>
      <c r="CO127" s="82">
        <f t="shared" si="661"/>
        <v>10000</v>
      </c>
      <c r="CP127" s="82">
        <f t="shared" ref="CP127:CP130" si="671">IFERROR(IF(CN127-CO127&lt;=0,"No Need",CN127-CO127),CN127)</f>
        <v>112494.46752481203</v>
      </c>
      <c r="CQ127" s="82">
        <f t="shared" si="662"/>
        <v>1054190.8302576535</v>
      </c>
      <c r="CR127" s="82">
        <f t="shared" si="663"/>
        <v>20000</v>
      </c>
      <c r="CS127" s="82">
        <f t="shared" si="664"/>
        <v>1034190.8302576535</v>
      </c>
      <c r="CT127" s="82" t="str">
        <f t="shared" si="665"/>
        <v>NA</v>
      </c>
      <c r="CU127" s="83" t="str">
        <f t="shared" si="666"/>
        <v>NA</v>
      </c>
      <c r="CV127" s="84" t="str">
        <f t="shared" si="667"/>
        <v>NA</v>
      </c>
      <c r="CW127" s="47" t="s">
        <v>125</v>
      </c>
      <c r="CX127" s="47" t="s">
        <v>329</v>
      </c>
      <c r="CY127" s="101"/>
      <c r="CZ127" s="101"/>
      <c r="DA127" s="101">
        <v>2170.34</v>
      </c>
      <c r="DB127" s="87">
        <v>5</v>
      </c>
      <c r="DC127" s="87">
        <v>40</v>
      </c>
      <c r="DD127" s="83"/>
      <c r="DE127" s="83"/>
      <c r="DF127" s="226"/>
      <c r="DG127" s="226"/>
      <c r="DH127" s="226"/>
      <c r="DI127" s="83"/>
      <c r="DJ127" s="83"/>
      <c r="DK127" s="86">
        <f>IF(SUM(DA127+DH127)&gt;0,SUM(DA127+DH127),"")</f>
        <v>2170.34</v>
      </c>
      <c r="DL127" s="94" t="str">
        <f>IF(K127=1,$K$5,IF(L127=1,$L$5,IF(M127=1,$M$5,IF(N127=1,$N$5,IF(O127=1,$O$5,IF(P127=1,$P$5,IF(Q127=1,$Q$5,IF(R127=1,$R$5,""))))))))</f>
        <v>General Savings</v>
      </c>
      <c r="DM127" s="134">
        <v>0</v>
      </c>
      <c r="DN127" s="224">
        <v>0</v>
      </c>
      <c r="DO127" s="94" t="str">
        <f>IF(K127=2,$K$5,IF(L127=2,$L$5,IF(M127=2,$M$5,IF(N127=2,$N$5,IF(O127=2,$O$5,IF(P127=2,$P$5,IF(Q127=2,$Q$5,IF(R127=2,$R$5,""))))))))</f>
        <v>Retirement</v>
      </c>
      <c r="DP127" s="83">
        <f>DA127*12*30</f>
        <v>781322.4</v>
      </c>
      <c r="DQ127" s="227">
        <f>DP127/CS127*100</f>
        <v>75.549151775533048</v>
      </c>
      <c r="DR127" s="94" t="str">
        <f>IF(K127=3,$K$5,IF(L127=3,$L$5,IF(M127=3,$M$5,IF(N127=3,$N$5,IF(O127=3,$O$5,IF(P127=3,$P$5,IF(Q127=3,$Q$5,IF(R127=3,$R$5,""))))))))</f>
        <v/>
      </c>
      <c r="DS127" s="83"/>
      <c r="DT127" s="226"/>
      <c r="DU127" s="226"/>
      <c r="DV127" s="226"/>
      <c r="DW127" s="83"/>
      <c r="DX127" s="83"/>
      <c r="DY127" s="134"/>
      <c r="DZ127" s="134"/>
      <c r="EA127" s="134"/>
      <c r="EB127" s="134"/>
      <c r="EC127" s="134"/>
      <c r="ED127" s="134"/>
      <c r="EE127" s="134"/>
      <c r="EF127" s="134"/>
      <c r="EG127" s="134"/>
      <c r="EH127" s="134"/>
      <c r="EI127" s="134"/>
      <c r="EJ127" s="134"/>
      <c r="EK127" s="104"/>
      <c r="EL127" s="134"/>
      <c r="EM127" s="134"/>
      <c r="EN127" s="134"/>
      <c r="EO127" s="134"/>
      <c r="EP127" s="134"/>
      <c r="EQ127" s="134"/>
      <c r="ER127" s="134"/>
      <c r="ES127" s="134"/>
      <c r="ET127" s="134"/>
      <c r="EU127" s="134"/>
      <c r="EV127" s="134"/>
      <c r="EW127" s="134"/>
      <c r="EX127" s="134"/>
      <c r="EY127" s="134"/>
      <c r="EZ127" s="134"/>
    </row>
    <row r="128" spans="1:160" ht="24">
      <c r="A128" s="99" t="s">
        <v>1363</v>
      </c>
      <c r="B128" s="75"/>
      <c r="C128" s="75"/>
      <c r="D128" s="69" t="s">
        <v>105</v>
      </c>
      <c r="E128" s="70">
        <v>21763</v>
      </c>
      <c r="F128" s="71"/>
      <c r="G128" s="71">
        <v>1</v>
      </c>
      <c r="H128" s="71"/>
      <c r="I128" s="72"/>
      <c r="J128" s="69" t="s">
        <v>106</v>
      </c>
      <c r="K128" s="69">
        <v>1</v>
      </c>
      <c r="L128" s="69">
        <v>2</v>
      </c>
      <c r="M128" s="69"/>
      <c r="N128" s="69"/>
      <c r="O128" s="69"/>
      <c r="P128" s="69"/>
      <c r="Q128" s="69"/>
      <c r="R128" s="69"/>
      <c r="S128" s="73">
        <v>1500</v>
      </c>
      <c r="T128" s="73" t="str">
        <f t="shared" si="668"/>
        <v>x</v>
      </c>
      <c r="U128" s="73" t="str">
        <f t="shared" si="635"/>
        <v>x</v>
      </c>
      <c r="V128" s="74">
        <v>10</v>
      </c>
      <c r="W128" s="75"/>
      <c r="X128" s="75"/>
      <c r="Y128" s="75" t="str">
        <f t="shared" ref="Y128:Y129" si="672">IF(P128=0,"x","Value?")</f>
        <v>x</v>
      </c>
      <c r="Z128" s="75" t="str">
        <f t="shared" ref="Z128:Z129" si="673">IF(P128=0,"x","Value?")</f>
        <v>x</v>
      </c>
      <c r="AA128" s="75" t="str">
        <f>IF(R128=0,"x","Value?")</f>
        <v>x</v>
      </c>
      <c r="AB128" s="75" t="str">
        <f t="shared" si="639"/>
        <v>x</v>
      </c>
      <c r="AC128" s="76"/>
      <c r="AD128" s="69"/>
      <c r="AE128" s="69"/>
      <c r="AF128" s="69"/>
      <c r="AG128" s="69"/>
      <c r="AH128" s="69"/>
      <c r="AI128" s="69"/>
      <c r="AJ128" s="69"/>
      <c r="AK128" s="69"/>
      <c r="AL128" s="69"/>
      <c r="AM128" s="69"/>
      <c r="AN128" s="69"/>
      <c r="AO128" s="69"/>
      <c r="AP128" s="69" t="s">
        <v>107</v>
      </c>
      <c r="AQ128" s="69"/>
      <c r="AR128" s="81" t="s">
        <v>122</v>
      </c>
      <c r="AS128" s="75">
        <v>5000</v>
      </c>
      <c r="AT128" s="75">
        <v>4000</v>
      </c>
      <c r="AU128" s="75">
        <v>1000000</v>
      </c>
      <c r="AV128" s="75">
        <v>0</v>
      </c>
      <c r="AW128" s="69" t="s">
        <v>109</v>
      </c>
      <c r="AX128" s="69">
        <v>100</v>
      </c>
      <c r="AY128" s="69">
        <v>99</v>
      </c>
      <c r="AZ128" s="69"/>
      <c r="BA128" s="77">
        <f t="shared" ca="1" si="640"/>
        <v>59</v>
      </c>
      <c r="BB128" s="77">
        <f t="shared" si="641"/>
        <v>1000000</v>
      </c>
      <c r="BC128" s="77">
        <f t="shared" si="642"/>
        <v>1000</v>
      </c>
      <c r="BD128" s="78">
        <f t="shared" si="643"/>
        <v>250</v>
      </c>
      <c r="BE128" s="79" t="s">
        <v>107</v>
      </c>
      <c r="BF128" s="80" t="s">
        <v>107</v>
      </c>
      <c r="BG128" s="79" t="s">
        <v>107</v>
      </c>
      <c r="BH128" s="79" t="s">
        <v>107</v>
      </c>
      <c r="BI128" s="79"/>
      <c r="BJ128" s="79"/>
      <c r="BK128" s="79"/>
      <c r="BL128" s="79"/>
      <c r="BM128" s="79"/>
      <c r="BN128" s="79"/>
      <c r="BO128" s="81"/>
      <c r="BP128" s="81"/>
      <c r="BQ128" s="81"/>
      <c r="BR128" s="81"/>
      <c r="BS128" s="81"/>
      <c r="BT128" s="81"/>
      <c r="BU128" s="81"/>
      <c r="BV128" s="81"/>
      <c r="BW128" s="81"/>
      <c r="BX128" s="81"/>
      <c r="BY128" s="82">
        <f t="shared" si="645"/>
        <v>209636.90566613985</v>
      </c>
      <c r="BZ128" s="82" t="str">
        <f t="shared" si="646"/>
        <v>NA</v>
      </c>
      <c r="CA128" s="82">
        <f t="shared" si="647"/>
        <v>209636.90566613985</v>
      </c>
      <c r="CB128" s="82">
        <f t="shared" ca="1" si="648"/>
        <v>247308.15231999932</v>
      </c>
      <c r="CC128" s="82" t="str">
        <f t="shared" si="649"/>
        <v>NA</v>
      </c>
      <c r="CD128" s="82">
        <f t="shared" ca="1" si="650"/>
        <v>247308.15231999932</v>
      </c>
      <c r="CE128" s="82" t="str">
        <f t="shared" si="651"/>
        <v>NA</v>
      </c>
      <c r="CF128" s="82" t="str">
        <f t="shared" si="652"/>
        <v>NA</v>
      </c>
      <c r="CG128" s="82" t="str">
        <f t="shared" si="653"/>
        <v>NA</v>
      </c>
      <c r="CH128" s="82" t="str">
        <f t="shared" si="654"/>
        <v>NA</v>
      </c>
      <c r="CI128" s="82" t="str">
        <f t="shared" si="655"/>
        <v>NA</v>
      </c>
      <c r="CJ128" s="82" t="str">
        <f t="shared" si="656"/>
        <v>NA</v>
      </c>
      <c r="CK128" s="82" t="str">
        <f t="shared" si="657"/>
        <v>NA</v>
      </c>
      <c r="CL128" s="82" t="str">
        <f t="shared" si="658"/>
        <v>NA</v>
      </c>
      <c r="CM128" s="82" t="str">
        <f t="shared" si="659"/>
        <v>NA</v>
      </c>
      <c r="CN128" s="82" t="str">
        <f t="shared" si="660"/>
        <v>NA</v>
      </c>
      <c r="CO128" s="82" t="str">
        <f t="shared" si="661"/>
        <v>NA</v>
      </c>
      <c r="CP128" s="82" t="str">
        <f t="shared" si="671"/>
        <v>NA</v>
      </c>
      <c r="CQ128" s="82" t="str">
        <f t="shared" si="662"/>
        <v>NA</v>
      </c>
      <c r="CR128" s="82" t="str">
        <f t="shared" si="663"/>
        <v>NA</v>
      </c>
      <c r="CS128" s="82" t="str">
        <f t="shared" si="664"/>
        <v>NA</v>
      </c>
      <c r="CT128" s="82" t="str">
        <f t="shared" si="665"/>
        <v>NA</v>
      </c>
      <c r="CU128" s="83" t="str">
        <f t="shared" si="666"/>
        <v>NA</v>
      </c>
      <c r="CV128" s="82" t="str">
        <f t="shared" si="667"/>
        <v>NA</v>
      </c>
      <c r="CW128" s="100" t="s">
        <v>123</v>
      </c>
      <c r="CX128" s="57" t="s">
        <v>331</v>
      </c>
      <c r="CY128" s="86">
        <v>179211.45</v>
      </c>
      <c r="CZ128" s="87"/>
      <c r="DA128" s="87">
        <v>100</v>
      </c>
      <c r="DB128" s="87">
        <v>20</v>
      </c>
      <c r="DC128" s="87">
        <v>20</v>
      </c>
      <c r="DK128" s="86">
        <f t="shared" ref="DK128:DK130" si="674">IF(SUM(DA128+DH128)&gt;0,SUM(DA128+DH128),"")</f>
        <v>100</v>
      </c>
      <c r="DL128" s="89" t="str">
        <f t="shared" ref="DL128:DL130" si="675">IF(K128=1,$K$5,IF(L128=1,$L$5,IF(M128=1,$M$5,IF(N128=1,$N$5,IF(O128=1,$O$5,IF(P128=1,$P$5,IF(Q128=1,$Q$5,IF(R128=1,$R$5,""))))))))</f>
        <v>Death</v>
      </c>
      <c r="DM128" s="90">
        <v>179211.45</v>
      </c>
      <c r="DN128" s="90">
        <f>DM128/CA128*100</f>
        <v>85.486593799188043</v>
      </c>
      <c r="DO128" s="89" t="str">
        <f t="shared" ref="DO128:DO130" si="676">IF(K128=2,$K$5,IF(L128=2,$L$5,IF(M128=2,$M$5,IF(N128=2,$N$5,IF(O128=2,$O$5,IF(P128=2,$P$5,IF(Q128=2,$Q$5,IF(R128=2,$R$5,""))))))))</f>
        <v>TPD</v>
      </c>
      <c r="DP128" s="90">
        <v>179211.45</v>
      </c>
      <c r="DQ128" s="90">
        <f ca="1">DP128/CD128*100</f>
        <v>72.464837215763524</v>
      </c>
      <c r="DR128" s="89" t="str">
        <f t="shared" ref="DR128:DR129" si="677">IF(K128=3,$K$5,IF(L128=3,$L$5,IF(M128=3,$M$5,IF(N128=3,$N$5,IF(O128=3,$O$5,IF(P128=3,$P$5,IF(Q128=3,$Q$5,IF(R128=3,$R$5,""))))))))</f>
        <v/>
      </c>
      <c r="DS128" s="90"/>
      <c r="DT128" s="90"/>
      <c r="DU128" s="57" t="s">
        <v>418</v>
      </c>
      <c r="DV128" s="100" t="s">
        <v>332</v>
      </c>
      <c r="DW128" s="87">
        <v>247308.152319999</v>
      </c>
      <c r="DX128" s="86"/>
      <c r="DY128" s="86">
        <v>66.599999999999994</v>
      </c>
      <c r="DZ128" s="87">
        <v>5</v>
      </c>
      <c r="EA128" s="87">
        <v>5</v>
      </c>
      <c r="EB128" s="96" t="s">
        <v>25</v>
      </c>
      <c r="EC128" s="95">
        <v>247308.152319999</v>
      </c>
      <c r="ED128" s="95">
        <f>EC128/CA128*100</f>
        <v>117.96975896689345</v>
      </c>
      <c r="EE128" s="96" t="s">
        <v>26</v>
      </c>
      <c r="EF128" s="95">
        <v>247308.152319999</v>
      </c>
      <c r="EG128" s="95">
        <f ca="1">EF128/CD128*100</f>
        <v>99.999999999999872</v>
      </c>
      <c r="EH128" s="96" t="s">
        <v>130</v>
      </c>
      <c r="EI128" s="96"/>
      <c r="EJ128" s="96"/>
      <c r="EK128" s="47"/>
      <c r="EL128" s="47"/>
      <c r="EM128" s="87"/>
      <c r="EN128" s="87"/>
      <c r="EO128" s="87"/>
      <c r="EP128" s="87"/>
      <c r="EQ128" s="88"/>
      <c r="ER128" s="96"/>
      <c r="ES128" s="95"/>
      <c r="ET128" s="95"/>
      <c r="EU128" s="96"/>
      <c r="EV128" s="95"/>
      <c r="EW128" s="95"/>
      <c r="EX128" s="96"/>
      <c r="EY128" s="96"/>
      <c r="EZ128" s="104"/>
      <c r="FC128" s="98"/>
      <c r="FD128" s="98"/>
    </row>
    <row r="129" spans="1:160" ht="24">
      <c r="A129" s="99" t="s">
        <v>1364</v>
      </c>
      <c r="B129" s="75"/>
      <c r="C129" s="75"/>
      <c r="D129" s="69" t="s">
        <v>105</v>
      </c>
      <c r="E129" s="70">
        <v>21398</v>
      </c>
      <c r="F129" s="71"/>
      <c r="G129" s="71">
        <v>1</v>
      </c>
      <c r="H129" s="71"/>
      <c r="I129" s="72"/>
      <c r="J129" s="69" t="s">
        <v>106</v>
      </c>
      <c r="K129" s="69">
        <v>1</v>
      </c>
      <c r="L129" s="69">
        <v>2</v>
      </c>
      <c r="M129" s="69"/>
      <c r="N129" s="69"/>
      <c r="O129" s="69"/>
      <c r="P129" s="69"/>
      <c r="Q129" s="69"/>
      <c r="R129" s="69"/>
      <c r="S129" s="73">
        <v>1500</v>
      </c>
      <c r="T129" s="73" t="str">
        <f t="shared" si="668"/>
        <v>x</v>
      </c>
      <c r="U129" s="73" t="str">
        <f t="shared" si="635"/>
        <v>x</v>
      </c>
      <c r="V129" s="74">
        <v>10</v>
      </c>
      <c r="W129" s="75"/>
      <c r="X129" s="75"/>
      <c r="Y129" s="75" t="str">
        <f t="shared" si="672"/>
        <v>x</v>
      </c>
      <c r="Z129" s="75" t="str">
        <f t="shared" si="673"/>
        <v>x</v>
      </c>
      <c r="AA129" s="75" t="str">
        <f>IF(R129=0,"x","Value?")</f>
        <v>x</v>
      </c>
      <c r="AB129" s="75" t="str">
        <f t="shared" si="639"/>
        <v>x</v>
      </c>
      <c r="AC129" s="76"/>
      <c r="AD129" s="69"/>
      <c r="AE129" s="69"/>
      <c r="AF129" s="69"/>
      <c r="AG129" s="69"/>
      <c r="AH129" s="69"/>
      <c r="AI129" s="69"/>
      <c r="AJ129" s="69"/>
      <c r="AK129" s="69"/>
      <c r="AL129" s="69"/>
      <c r="AM129" s="69"/>
      <c r="AN129" s="69"/>
      <c r="AO129" s="69"/>
      <c r="AP129" s="69" t="s">
        <v>107</v>
      </c>
      <c r="AQ129" s="69"/>
      <c r="AR129" s="81" t="s">
        <v>122</v>
      </c>
      <c r="AS129" s="75">
        <v>5000</v>
      </c>
      <c r="AT129" s="75">
        <v>4000</v>
      </c>
      <c r="AU129" s="75">
        <v>1000000</v>
      </c>
      <c r="AV129" s="75">
        <v>0</v>
      </c>
      <c r="AW129" s="69" t="s">
        <v>109</v>
      </c>
      <c r="AX129" s="69">
        <v>100</v>
      </c>
      <c r="AY129" s="69">
        <v>99</v>
      </c>
      <c r="AZ129" s="69"/>
      <c r="BA129" s="77">
        <f t="shared" ca="1" si="640"/>
        <v>60</v>
      </c>
      <c r="BB129" s="77">
        <f t="shared" si="641"/>
        <v>1000000</v>
      </c>
      <c r="BC129" s="77">
        <f t="shared" si="642"/>
        <v>1000</v>
      </c>
      <c r="BD129" s="78">
        <f t="shared" si="643"/>
        <v>250</v>
      </c>
      <c r="BE129" s="79" t="s">
        <v>107</v>
      </c>
      <c r="BF129" s="80" t="s">
        <v>107</v>
      </c>
      <c r="BG129" s="79" t="s">
        <v>107</v>
      </c>
      <c r="BH129" s="79" t="s">
        <v>107</v>
      </c>
      <c r="BI129" s="79"/>
      <c r="BJ129" s="79"/>
      <c r="BK129" s="79"/>
      <c r="BL129" s="79"/>
      <c r="BM129" s="79"/>
      <c r="BN129" s="79"/>
      <c r="BO129" s="81"/>
      <c r="BP129" s="81"/>
      <c r="BQ129" s="81"/>
      <c r="BR129" s="81"/>
      <c r="BS129" s="81"/>
      <c r="BT129" s="81"/>
      <c r="BU129" s="81"/>
      <c r="BV129" s="81"/>
      <c r="BW129" s="81"/>
      <c r="BX129" s="81"/>
      <c r="BY129" s="82">
        <f t="shared" si="645"/>
        <v>209636.90566613985</v>
      </c>
      <c r="BZ129" s="82" t="str">
        <f t="shared" si="646"/>
        <v>NA</v>
      </c>
      <c r="CA129" s="82">
        <f t="shared" si="647"/>
        <v>209636.90566613985</v>
      </c>
      <c r="CB129" s="82">
        <f t="shared" ca="1" si="648"/>
        <v>197094.39999999959</v>
      </c>
      <c r="CC129" s="82" t="str">
        <f t="shared" si="649"/>
        <v>NA</v>
      </c>
      <c r="CD129" s="82">
        <f t="shared" ca="1" si="650"/>
        <v>197094.39999999959</v>
      </c>
      <c r="CE129" s="82" t="str">
        <f t="shared" si="651"/>
        <v>NA</v>
      </c>
      <c r="CF129" s="82" t="str">
        <f t="shared" si="652"/>
        <v>NA</v>
      </c>
      <c r="CG129" s="82" t="str">
        <f t="shared" si="653"/>
        <v>NA</v>
      </c>
      <c r="CH129" s="82" t="str">
        <f t="shared" si="654"/>
        <v>NA</v>
      </c>
      <c r="CI129" s="82" t="str">
        <f t="shared" si="655"/>
        <v>NA</v>
      </c>
      <c r="CJ129" s="82" t="str">
        <f t="shared" si="656"/>
        <v>NA</v>
      </c>
      <c r="CK129" s="82" t="str">
        <f t="shared" si="657"/>
        <v>NA</v>
      </c>
      <c r="CL129" s="82" t="str">
        <f t="shared" si="658"/>
        <v>NA</v>
      </c>
      <c r="CM129" s="82" t="str">
        <f t="shared" si="659"/>
        <v>NA</v>
      </c>
      <c r="CN129" s="82" t="str">
        <f t="shared" si="660"/>
        <v>NA</v>
      </c>
      <c r="CO129" s="82" t="str">
        <f t="shared" si="661"/>
        <v>NA</v>
      </c>
      <c r="CP129" s="82" t="str">
        <f t="shared" si="671"/>
        <v>NA</v>
      </c>
      <c r="CQ129" s="82" t="str">
        <f t="shared" si="662"/>
        <v>NA</v>
      </c>
      <c r="CR129" s="82" t="str">
        <f t="shared" si="663"/>
        <v>NA</v>
      </c>
      <c r="CS129" s="82" t="str">
        <f t="shared" si="664"/>
        <v>NA</v>
      </c>
      <c r="CT129" s="82" t="str">
        <f t="shared" si="665"/>
        <v>NA</v>
      </c>
      <c r="CU129" s="83" t="str">
        <f t="shared" si="666"/>
        <v>NA</v>
      </c>
      <c r="CV129" s="82" t="str">
        <f t="shared" si="667"/>
        <v>NA</v>
      </c>
      <c r="CW129" s="100" t="s">
        <v>123</v>
      </c>
      <c r="CX129" s="57" t="s">
        <v>331</v>
      </c>
      <c r="CY129" s="86">
        <v>156494.51999999999</v>
      </c>
      <c r="CZ129" s="87"/>
      <c r="DA129" s="87">
        <v>100</v>
      </c>
      <c r="DB129" s="87">
        <v>20</v>
      </c>
      <c r="DC129" s="87">
        <v>20</v>
      </c>
      <c r="DK129" s="86">
        <f t="shared" si="674"/>
        <v>100</v>
      </c>
      <c r="DL129" s="89" t="str">
        <f t="shared" si="675"/>
        <v>Death</v>
      </c>
      <c r="DM129" s="90">
        <v>156494.51999999999</v>
      </c>
      <c r="DN129" s="90">
        <f>DM129/CA129*100</f>
        <v>74.650271860636735</v>
      </c>
      <c r="DO129" s="89" t="str">
        <f t="shared" si="676"/>
        <v>TPD</v>
      </c>
      <c r="DP129" s="90">
        <v>156494.51999999999</v>
      </c>
      <c r="DQ129" s="90">
        <f ca="1">DP129/CD129*100</f>
        <v>79.400794746071085</v>
      </c>
      <c r="DR129" s="89" t="str">
        <f t="shared" si="677"/>
        <v/>
      </c>
      <c r="DS129" s="90"/>
      <c r="DT129" s="90"/>
      <c r="DU129" s="57" t="s">
        <v>418</v>
      </c>
      <c r="DV129" s="100" t="s">
        <v>332</v>
      </c>
      <c r="DW129" s="87">
        <v>209636.91</v>
      </c>
      <c r="DX129" s="86"/>
      <c r="DY129" s="86">
        <v>63.2</v>
      </c>
      <c r="DZ129" s="87">
        <v>5</v>
      </c>
      <c r="EA129" s="87">
        <v>5</v>
      </c>
      <c r="EB129" s="96" t="s">
        <v>25</v>
      </c>
      <c r="EC129" s="95">
        <v>209636.91</v>
      </c>
      <c r="ED129" s="95">
        <f>EC129/CA129*100</f>
        <v>100.00000206731737</v>
      </c>
      <c r="EE129" s="96" t="s">
        <v>26</v>
      </c>
      <c r="EF129" s="95">
        <v>209636.91</v>
      </c>
      <c r="EG129" s="95">
        <f ca="1">EF129/CD129*100</f>
        <v>106.36370693434233</v>
      </c>
      <c r="EH129" s="96" t="s">
        <v>130</v>
      </c>
      <c r="EI129" s="96"/>
      <c r="EJ129" s="96"/>
      <c r="EK129" s="47"/>
      <c r="EL129" s="47"/>
      <c r="EM129" s="87"/>
      <c r="EN129" s="87"/>
      <c r="EO129" s="87"/>
      <c r="EP129" s="87"/>
      <c r="EQ129" s="88"/>
      <c r="ER129" s="96"/>
      <c r="ES129" s="95"/>
      <c r="ET129" s="95"/>
      <c r="EU129" s="96"/>
      <c r="EV129" s="95"/>
      <c r="EW129" s="95"/>
      <c r="EX129" s="96"/>
      <c r="EY129" s="96"/>
      <c r="EZ129" s="104"/>
      <c r="FC129" s="98"/>
      <c r="FD129" s="98"/>
    </row>
    <row r="130" spans="1:160" s="149" customFormat="1" ht="33.75" customHeight="1">
      <c r="A130" s="228" t="s">
        <v>1365</v>
      </c>
      <c r="B130" s="148"/>
      <c r="C130" s="148"/>
      <c r="D130" s="69" t="s">
        <v>117</v>
      </c>
      <c r="E130" s="70">
        <v>22798</v>
      </c>
      <c r="F130" s="71">
        <v>1</v>
      </c>
      <c r="G130" s="71"/>
      <c r="H130" s="71"/>
      <c r="I130" s="72"/>
      <c r="J130" s="69" t="s">
        <v>106</v>
      </c>
      <c r="K130" s="69"/>
      <c r="L130" s="69"/>
      <c r="M130" s="69"/>
      <c r="N130" s="69"/>
      <c r="O130" s="69"/>
      <c r="P130" s="69">
        <v>1</v>
      </c>
      <c r="Q130" s="69"/>
      <c r="R130" s="69"/>
      <c r="S130" s="73" t="str">
        <f t="shared" ref="S130" si="678">IF(OR(K130=0,G130=0),"x","Value?")</f>
        <v>x</v>
      </c>
      <c r="T130" s="73" t="str">
        <f t="shared" si="668"/>
        <v>x</v>
      </c>
      <c r="U130" s="73" t="str">
        <f t="shared" si="635"/>
        <v>x</v>
      </c>
      <c r="V130" s="74" t="str">
        <f t="shared" ref="V130" si="679">IF(AND(G130=0,H130=0,I130=0),"x","Value?")</f>
        <v>x</v>
      </c>
      <c r="W130" s="75" t="str">
        <f t="shared" ref="W130" si="680">IF(Q130=0,"x","Value?")</f>
        <v>x</v>
      </c>
      <c r="X130" s="75" t="str">
        <f t="shared" ref="X130" si="681">IF(Q130=0,"x","Value?")</f>
        <v>x</v>
      </c>
      <c r="Y130" s="75">
        <v>66</v>
      </c>
      <c r="Z130" s="75">
        <v>1000</v>
      </c>
      <c r="AA130" s="77" t="str">
        <f t="shared" ref="AA130" si="682">IF(R130=0,"x","Value?")</f>
        <v>x</v>
      </c>
      <c r="AB130" s="77" t="str">
        <f t="shared" si="639"/>
        <v>x</v>
      </c>
      <c r="AC130" s="76"/>
      <c r="AD130" s="69"/>
      <c r="AE130" s="69"/>
      <c r="AF130" s="69"/>
      <c r="AG130" s="69"/>
      <c r="AH130" s="69"/>
      <c r="AI130" s="69"/>
      <c r="AJ130" s="69"/>
      <c r="AK130" s="69"/>
      <c r="AL130" s="69"/>
      <c r="AM130" s="69"/>
      <c r="AN130" s="69"/>
      <c r="AO130" s="69"/>
      <c r="AP130" s="69" t="s">
        <v>107</v>
      </c>
      <c r="AQ130" s="69"/>
      <c r="AR130" s="81" t="s">
        <v>108</v>
      </c>
      <c r="AS130" s="211">
        <v>12000</v>
      </c>
      <c r="AT130" s="77">
        <v>3000</v>
      </c>
      <c r="AU130" s="75">
        <v>1000000</v>
      </c>
      <c r="AV130" s="210">
        <v>0</v>
      </c>
      <c r="AW130" s="69"/>
      <c r="AX130" s="69" t="s">
        <v>109</v>
      </c>
      <c r="AY130" s="81"/>
      <c r="AZ130" s="81"/>
      <c r="BA130" s="211">
        <f t="shared" ca="1" si="640"/>
        <v>56</v>
      </c>
      <c r="BB130" s="77">
        <f t="shared" si="641"/>
        <v>1000000</v>
      </c>
      <c r="BC130" s="77">
        <f t="shared" si="642"/>
        <v>9000</v>
      </c>
      <c r="BD130" s="78">
        <f t="shared" si="643"/>
        <v>4500</v>
      </c>
      <c r="BE130" s="79"/>
      <c r="BF130" s="80"/>
      <c r="BG130" s="79"/>
      <c r="BH130" s="79"/>
      <c r="BI130" s="79"/>
      <c r="BJ130" s="79" t="s">
        <v>107</v>
      </c>
      <c r="BK130" s="79" t="s">
        <v>107</v>
      </c>
      <c r="BL130" s="79" t="s">
        <v>107</v>
      </c>
      <c r="BM130" s="79" t="s">
        <v>107</v>
      </c>
      <c r="BN130" s="216" t="s">
        <v>107</v>
      </c>
      <c r="BO130" s="81"/>
      <c r="BP130" s="81"/>
      <c r="BQ130" s="81"/>
      <c r="BR130" s="81"/>
      <c r="BS130" s="81" t="str">
        <f t="shared" ref="BS130" si="683">IF(BI130="Y","Select?","")</f>
        <v/>
      </c>
      <c r="BT130" s="81" t="s">
        <v>107</v>
      </c>
      <c r="BU130" s="81"/>
      <c r="BV130" s="81"/>
      <c r="BW130" s="81"/>
      <c r="BX130" s="81"/>
      <c r="BY130" s="130" t="str">
        <f t="shared" si="645"/>
        <v>NA</v>
      </c>
      <c r="BZ130" s="82" t="str">
        <f t="shared" si="646"/>
        <v>NA</v>
      </c>
      <c r="CA130" s="82" t="str">
        <f t="shared" si="647"/>
        <v>NA</v>
      </c>
      <c r="CB130" s="82" t="str">
        <f t="shared" si="648"/>
        <v>NA</v>
      </c>
      <c r="CC130" s="82" t="str">
        <f t="shared" si="649"/>
        <v>NA</v>
      </c>
      <c r="CD130" s="82" t="str">
        <f t="shared" si="650"/>
        <v>NA</v>
      </c>
      <c r="CE130" s="82" t="str">
        <f t="shared" si="651"/>
        <v>NA</v>
      </c>
      <c r="CF130" s="82" t="str">
        <f t="shared" si="652"/>
        <v>NA</v>
      </c>
      <c r="CG130" s="82" t="str">
        <f t="shared" si="653"/>
        <v>NA</v>
      </c>
      <c r="CH130" s="82" t="str">
        <f t="shared" si="654"/>
        <v>NA</v>
      </c>
      <c r="CI130" s="82" t="str">
        <f t="shared" si="655"/>
        <v>NA</v>
      </c>
      <c r="CJ130" s="82" t="str">
        <f t="shared" si="656"/>
        <v>NA</v>
      </c>
      <c r="CK130" s="82" t="str">
        <f t="shared" si="657"/>
        <v>NA</v>
      </c>
      <c r="CL130" s="82" t="str">
        <f t="shared" si="658"/>
        <v>NA</v>
      </c>
      <c r="CM130" s="82" t="str">
        <f t="shared" si="659"/>
        <v>NA</v>
      </c>
      <c r="CN130" s="82" t="str">
        <f t="shared" si="660"/>
        <v>NA</v>
      </c>
      <c r="CO130" s="82" t="str">
        <f t="shared" si="661"/>
        <v>NA</v>
      </c>
      <c r="CP130" s="82" t="str">
        <f t="shared" si="671"/>
        <v>NA</v>
      </c>
      <c r="CQ130" s="82">
        <f t="shared" si="662"/>
        <v>494731.71541227383</v>
      </c>
      <c r="CR130" s="82" t="str">
        <f t="shared" si="663"/>
        <v>NA</v>
      </c>
      <c r="CS130" s="82">
        <f t="shared" si="664"/>
        <v>494731.71541227383</v>
      </c>
      <c r="CT130" s="82" t="str">
        <f t="shared" si="665"/>
        <v>NA</v>
      </c>
      <c r="CU130" s="82" t="str">
        <f t="shared" si="666"/>
        <v>NA</v>
      </c>
      <c r="CV130" s="84" t="str">
        <f t="shared" si="667"/>
        <v>NA</v>
      </c>
      <c r="CW130" s="57" t="s">
        <v>125</v>
      </c>
      <c r="CX130" s="43" t="s">
        <v>329</v>
      </c>
      <c r="CY130" s="86"/>
      <c r="CZ130" s="86">
        <v>1374.25</v>
      </c>
      <c r="DA130" s="86">
        <v>3927.65</v>
      </c>
      <c r="DB130" s="87">
        <v>5</v>
      </c>
      <c r="DC130" s="87">
        <v>40</v>
      </c>
      <c r="DD130" s="57" t="s">
        <v>1366</v>
      </c>
      <c r="DE130" s="57" t="s">
        <v>282</v>
      </c>
      <c r="DF130" s="86">
        <v>3927.65</v>
      </c>
      <c r="DG130" s="86"/>
      <c r="DH130" s="86">
        <v>82.5</v>
      </c>
      <c r="DI130" s="87">
        <v>5</v>
      </c>
      <c r="DJ130" s="88">
        <v>5</v>
      </c>
      <c r="DK130" s="86">
        <f t="shared" si="674"/>
        <v>4010.15</v>
      </c>
      <c r="DL130" s="89" t="str">
        <f t="shared" si="675"/>
        <v>Retirement</v>
      </c>
      <c r="DM130" s="90">
        <f>CZ130*12*30</f>
        <v>494730</v>
      </c>
      <c r="DN130" s="90">
        <f>DM130/CS130*100</f>
        <v>99.999653264138843</v>
      </c>
      <c r="DO130" s="89" t="str">
        <f t="shared" si="676"/>
        <v/>
      </c>
      <c r="DP130" s="90"/>
      <c r="DQ130" s="90"/>
      <c r="DR130" s="89"/>
      <c r="DS130" s="90"/>
      <c r="DT130" s="90"/>
      <c r="DU130" s="100" t="s">
        <v>110</v>
      </c>
      <c r="DV130" s="57" t="s">
        <v>286</v>
      </c>
      <c r="DW130" s="86">
        <v>388216.48098947603</v>
      </c>
      <c r="DX130" s="86">
        <v>494732</v>
      </c>
      <c r="DY130" s="86">
        <v>3936.5</v>
      </c>
      <c r="DZ130" s="87">
        <v>10</v>
      </c>
      <c r="EA130" s="87">
        <v>10</v>
      </c>
      <c r="EB130" s="96" t="s">
        <v>30</v>
      </c>
      <c r="EC130" s="95">
        <v>494732</v>
      </c>
      <c r="ED130" s="95">
        <f>EC130/CS130*100</f>
        <v>100.00005752364711</v>
      </c>
      <c r="EE130" s="96"/>
      <c r="EF130" s="96"/>
      <c r="EG130" s="96"/>
      <c r="EH130" s="96"/>
      <c r="EI130" s="96"/>
      <c r="EJ130" s="96"/>
      <c r="EK130" s="57"/>
      <c r="EL130" s="57"/>
      <c r="EM130" s="86"/>
      <c r="EN130" s="86"/>
      <c r="EO130" s="86"/>
      <c r="EP130" s="87"/>
      <c r="EQ130" s="88"/>
      <c r="ER130" s="96"/>
      <c r="ES130" s="96"/>
      <c r="ET130" s="95"/>
      <c r="EU130" s="96"/>
      <c r="EV130" s="96"/>
      <c r="EW130" s="96"/>
      <c r="EX130" s="96"/>
      <c r="EY130" s="96"/>
      <c r="EZ130" s="120"/>
    </row>
  </sheetData>
  <mergeCells count="38">
    <mergeCell ref="BA2:BD2"/>
    <mergeCell ref="BY3:CV3"/>
    <mergeCell ref="B1:AZ1"/>
    <mergeCell ref="BA1:BD1"/>
    <mergeCell ref="BE1:BN1"/>
    <mergeCell ref="BO1:BX1"/>
    <mergeCell ref="BY1:EZ1"/>
    <mergeCell ref="AA3:AB3"/>
    <mergeCell ref="B2:J2"/>
    <mergeCell ref="K2:R2"/>
    <mergeCell ref="S2:AO2"/>
    <mergeCell ref="AP2:AZ2"/>
    <mergeCell ref="D3:E3"/>
    <mergeCell ref="K3:R3"/>
    <mergeCell ref="S3:U3"/>
    <mergeCell ref="W3:X3"/>
    <mergeCell ref="Y3:Z3"/>
    <mergeCell ref="BO3:BX3"/>
    <mergeCell ref="BE2:BN2"/>
    <mergeCell ref="BO2:BX2"/>
    <mergeCell ref="BY2:CV2"/>
    <mergeCell ref="CW2:EZ2"/>
    <mergeCell ref="AC3:AL3"/>
    <mergeCell ref="AM3:AO3"/>
    <mergeCell ref="AP3:AR3"/>
    <mergeCell ref="AS3:AV3"/>
    <mergeCell ref="AW3:AZ3"/>
    <mergeCell ref="DU4:EA4"/>
    <mergeCell ref="EB4:EJ4"/>
    <mergeCell ref="EK4:EQ4"/>
    <mergeCell ref="ER4:EZ4"/>
    <mergeCell ref="F5:I5"/>
    <mergeCell ref="S5:U5"/>
    <mergeCell ref="DK4:DT4"/>
    <mergeCell ref="F4:I4"/>
    <mergeCell ref="S4:U4"/>
    <mergeCell ref="CW4:DC4"/>
    <mergeCell ref="DD4:DJ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F1BBE208-23B2-457F-978D-7C595F959941}">
          <x14:formula1>
            <xm:f>'/Users/hemasundarpenugonda/Library/Containers/com.microsoft.Excel/Data/Documents/D:\NEWTON\Test Plan\Alicia\[Algo Test (15 Feb).xlsm]Lists'!#REF!</xm:f>
          </x14:formula1>
          <xm:sqref>AQ91:AR92</xm:sqref>
        </x14:dataValidation>
        <x14:dataValidation type="list" allowBlank="1" showInputMessage="1" showErrorMessage="1" xr:uid="{4DD01B21-5A23-401E-9462-20CE66D1AFAF}">
          <x14:formula1>
            <xm:f>'/Users/hemasundarpenugonda/Library/Containers/com.microsoft.Excel/Data/Documents/D:\Users\S992682\Desktop\Newton\Test Plan (Algo)\[Algo Test (alicia).xlsm]Lists'!#REF!</xm:f>
          </x14:formula1>
          <xm:sqref>AQ113:AR121 AQ123:AR123 AQ122</xm:sqref>
        </x14:dataValidation>
        <x14:dataValidation type="list" allowBlank="1" showInputMessage="1" showErrorMessage="1" xr:uid="{9D9C023E-9D0B-47E8-A418-BDAD2C0AEA54}">
          <x14:formula1>
            <xm:f>'/Users/hemasundarpenugonda/Library/Containers/com.microsoft.Excel/Data/Documents/D:\Users\S992682\Desktop\[consol workings.xlsx]Lists'!#REF!</xm:f>
          </x14:formula1>
          <xm:sqref>AQ43:AR43 AR122 AQ110:AR111</xm:sqref>
        </x14:dataValidation>
        <x14:dataValidation type="list" allowBlank="1" showInputMessage="1" showErrorMessage="1" xr:uid="{19A362D4-9D62-4B89-9500-2D5A57111E00}">
          <x14:formula1>
            <xm:f>'/Users/hemasundarpenugonda/Library/Containers/com.microsoft.Excel/Data/Documents/D:\Backup\Projects\Newton\Algo\Alicia\[Algo Test R51.xlsm]Lists'!#REF!</xm:f>
          </x14:formula1>
          <xm:sqref>AQ51:AR51</xm:sqref>
        </x14:dataValidation>
        <x14:dataValidation type="list" allowBlank="1" showInputMessage="1" showErrorMessage="1" xr:uid="{A407C960-EB93-48B6-87D8-E653378980EA}">
          <x14:formula1>
            <xm:f>'/Users/hemasundarpenugonda/Library/Containers/com.microsoft.Excel/Data/Documents/\\TS1270353\Test Plan\NEWTON\Test Plan\Wynn\[Algo Test v0.7-WY.xlsx]Lists'!#REF!</xm:f>
          </x14:formula1>
          <xm:sqref>AQ45:AR45 AQ57:AR57 AQ42:AR42 AQ49:AR50 AQ60:AR60 AQ8:AR8 AQ53:AR53 AQ52 AQ16:AR16 AQ10 AQ33:AR33 AQ56 AQ18:AR18 AQ68:AR68 AQ88:AR88 AQ103:AR103 AQ94:AR95 AQ125:AQ126 AQ100:AR101 AQ72:AR72 AQ70:AR70 AQ90:AR90 AQ84:AR84 AQ76:AR76 AQ80:AR80 AR66 AQ64 AQ12 AQ23:AR26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15A6-EEF0-4FCA-AEA0-2CFA416D654B}">
  <dimension ref="A1:C101"/>
  <sheetViews>
    <sheetView topLeftCell="A82" workbookViewId="0">
      <selection activeCell="C2" sqref="C2:C101"/>
    </sheetView>
  </sheetViews>
  <sheetFormatPr baseColWidth="10" defaultColWidth="8.83203125" defaultRowHeight="15"/>
  <cols>
    <col min="1" max="1" width="6.6640625" bestFit="1" customWidth="1"/>
    <col min="2" max="2" width="26.1640625" bestFit="1" customWidth="1"/>
  </cols>
  <sheetData>
    <row r="1" spans="1:3">
      <c r="A1" t="s">
        <v>330</v>
      </c>
      <c r="B1" t="s">
        <v>137</v>
      </c>
      <c r="C1" s="9" t="s">
        <v>19</v>
      </c>
    </row>
    <row r="2" spans="1:3">
      <c r="A2" t="s">
        <v>554</v>
      </c>
      <c r="B2" t="s">
        <v>1145</v>
      </c>
      <c r="C2" s="5" t="s">
        <v>20</v>
      </c>
    </row>
    <row r="3" spans="1:3">
      <c r="A3" t="s">
        <v>556</v>
      </c>
      <c r="B3" t="s">
        <v>141</v>
      </c>
      <c r="C3" s="5" t="s">
        <v>20</v>
      </c>
    </row>
    <row r="4" spans="1:3">
      <c r="A4" t="s">
        <v>329</v>
      </c>
      <c r="B4" t="s">
        <v>125</v>
      </c>
      <c r="C4" s="5" t="s">
        <v>20</v>
      </c>
    </row>
    <row r="5" spans="1:3">
      <c r="A5" t="s">
        <v>286</v>
      </c>
      <c r="B5" t="s">
        <v>110</v>
      </c>
      <c r="C5" s="5" t="s">
        <v>20</v>
      </c>
    </row>
    <row r="6" spans="1:3">
      <c r="A6" t="s">
        <v>547</v>
      </c>
      <c r="B6" t="s">
        <v>116</v>
      </c>
      <c r="C6" s="5" t="s">
        <v>20</v>
      </c>
    </row>
    <row r="7" spans="1:3">
      <c r="A7" t="s">
        <v>333</v>
      </c>
      <c r="B7" t="s">
        <v>115</v>
      </c>
      <c r="C7" s="5"/>
    </row>
    <row r="8" spans="1:3">
      <c r="A8" t="s">
        <v>332</v>
      </c>
      <c r="B8" t="s">
        <v>1146</v>
      </c>
      <c r="C8" s="5" t="s">
        <v>20</v>
      </c>
    </row>
    <row r="9" spans="1:3">
      <c r="A9" t="s">
        <v>331</v>
      </c>
      <c r="B9" t="s">
        <v>1146</v>
      </c>
      <c r="C9" s="5" t="s">
        <v>20</v>
      </c>
    </row>
    <row r="10" spans="1:3">
      <c r="A10" t="s">
        <v>276</v>
      </c>
      <c r="B10" t="s">
        <v>112</v>
      </c>
    </row>
    <row r="11" spans="1:3">
      <c r="A11" t="s">
        <v>291</v>
      </c>
      <c r="B11" t="s">
        <v>111</v>
      </c>
      <c r="C11" s="5" t="s">
        <v>20</v>
      </c>
    </row>
    <row r="12" spans="1:3">
      <c r="A12" t="s">
        <v>576</v>
      </c>
      <c r="B12" t="s">
        <v>129</v>
      </c>
      <c r="C12" s="5" t="s">
        <v>20</v>
      </c>
    </row>
    <row r="13" spans="1:3">
      <c r="A13" t="s">
        <v>1184</v>
      </c>
      <c r="B13" t="s">
        <v>1147</v>
      </c>
      <c r="C13" s="5" t="s">
        <v>20</v>
      </c>
    </row>
    <row r="14" spans="1:3">
      <c r="A14" t="s">
        <v>1148</v>
      </c>
      <c r="B14" t="s">
        <v>889</v>
      </c>
      <c r="C14" s="5"/>
    </row>
    <row r="15" spans="1:3">
      <c r="A15" t="s">
        <v>1185</v>
      </c>
      <c r="B15" t="s">
        <v>1149</v>
      </c>
      <c r="C15" s="5" t="s">
        <v>20</v>
      </c>
    </row>
    <row r="16" spans="1:3">
      <c r="A16" t="s">
        <v>566</v>
      </c>
      <c r="B16" t="s">
        <v>895</v>
      </c>
      <c r="C16" s="5" t="s">
        <v>20</v>
      </c>
    </row>
    <row r="17" spans="1:3">
      <c r="A17" t="s">
        <v>896</v>
      </c>
      <c r="B17" t="s">
        <v>895</v>
      </c>
      <c r="C17" s="5" t="s">
        <v>20</v>
      </c>
    </row>
    <row r="18" spans="1:3">
      <c r="A18" t="s">
        <v>557</v>
      </c>
      <c r="B18" t="s">
        <v>128</v>
      </c>
      <c r="C18" s="5" t="s">
        <v>20</v>
      </c>
    </row>
    <row r="19" spans="1:3">
      <c r="A19" t="s">
        <v>555</v>
      </c>
      <c r="B19" t="s">
        <v>139</v>
      </c>
      <c r="C19" s="5" t="s">
        <v>20</v>
      </c>
    </row>
    <row r="20" spans="1:3">
      <c r="A20" t="s">
        <v>907</v>
      </c>
      <c r="B20" t="s">
        <v>906</v>
      </c>
      <c r="C20" s="5" t="s">
        <v>20</v>
      </c>
    </row>
    <row r="21" spans="1:3">
      <c r="A21" t="s">
        <v>884</v>
      </c>
      <c r="B21" t="s">
        <v>883</v>
      </c>
      <c r="C21" s="5" t="s">
        <v>20</v>
      </c>
    </row>
    <row r="22" spans="1:3">
      <c r="A22" t="s">
        <v>884</v>
      </c>
      <c r="B22" t="s">
        <v>883</v>
      </c>
      <c r="C22" s="5" t="s">
        <v>20</v>
      </c>
    </row>
    <row r="23" spans="1:3">
      <c r="A23" t="s">
        <v>1181</v>
      </c>
      <c r="B23" t="s">
        <v>1182</v>
      </c>
      <c r="C23" s="5" t="s">
        <v>20</v>
      </c>
    </row>
    <row r="24" spans="1:3">
      <c r="A24" t="s">
        <v>552</v>
      </c>
      <c r="B24" t="s">
        <v>136</v>
      </c>
      <c r="C24" s="5" t="s">
        <v>20</v>
      </c>
    </row>
    <row r="25" spans="1:3">
      <c r="A25" t="s">
        <v>560</v>
      </c>
      <c r="B25" t="s">
        <v>143</v>
      </c>
      <c r="C25" s="5" t="s">
        <v>20</v>
      </c>
    </row>
    <row r="26" spans="1:3">
      <c r="A26" t="s">
        <v>282</v>
      </c>
      <c r="B26" t="s">
        <v>145</v>
      </c>
      <c r="C26" s="5"/>
    </row>
    <row r="27" spans="1:3">
      <c r="A27" t="s">
        <v>334</v>
      </c>
      <c r="B27" t="s">
        <v>1183</v>
      </c>
      <c r="C27" s="5"/>
    </row>
    <row r="28" spans="1:3">
      <c r="A28" t="s">
        <v>403</v>
      </c>
      <c r="B28" t="s">
        <v>133</v>
      </c>
      <c r="C28" s="5" t="s">
        <v>20</v>
      </c>
    </row>
    <row r="29" spans="1:3">
      <c r="C29" s="5" t="s">
        <v>20</v>
      </c>
    </row>
    <row r="30" spans="1:3">
      <c r="C30" s="5"/>
    </row>
    <row r="31" spans="1:3">
      <c r="C31" s="5" t="s">
        <v>20</v>
      </c>
    </row>
    <row r="32" spans="1:3">
      <c r="C32" s="5" t="s">
        <v>20</v>
      </c>
    </row>
    <row r="33" spans="3:3">
      <c r="C33" s="5" t="s">
        <v>20</v>
      </c>
    </row>
    <row r="34" spans="3:3">
      <c r="C34" s="5" t="s">
        <v>20</v>
      </c>
    </row>
    <row r="35" spans="3:3">
      <c r="C35" s="5" t="s">
        <v>20</v>
      </c>
    </row>
    <row r="36" spans="3:3">
      <c r="C36" s="5" t="s">
        <v>20</v>
      </c>
    </row>
    <row r="37" spans="3:3">
      <c r="C37" s="5" t="s">
        <v>20</v>
      </c>
    </row>
    <row r="38" spans="3:3">
      <c r="C38" s="5" t="s">
        <v>20</v>
      </c>
    </row>
    <row r="39" spans="3:3">
      <c r="C39" s="5" t="s">
        <v>20</v>
      </c>
    </row>
    <row r="40" spans="3:3">
      <c r="C40" s="5"/>
    </row>
    <row r="41" spans="3:3">
      <c r="C41" s="5"/>
    </row>
    <row r="42" spans="3:3">
      <c r="C42" s="5"/>
    </row>
    <row r="43" spans="3:3">
      <c r="C43" s="5" t="s">
        <v>20</v>
      </c>
    </row>
    <row r="44" spans="3:3">
      <c r="C44" s="5" t="s">
        <v>20</v>
      </c>
    </row>
    <row r="45" spans="3:3">
      <c r="C45" s="5"/>
    </row>
    <row r="46" spans="3:3">
      <c r="C46" s="5"/>
    </row>
    <row r="47" spans="3:3">
      <c r="C47" s="5"/>
    </row>
    <row r="48" spans="3:3">
      <c r="C48" s="5" t="s">
        <v>20</v>
      </c>
    </row>
    <row r="49" spans="3:3">
      <c r="C49" s="5"/>
    </row>
    <row r="51" spans="3:3">
      <c r="C51" s="5" t="s">
        <v>20</v>
      </c>
    </row>
    <row r="52" spans="3:3">
      <c r="C52" s="5" t="s">
        <v>20</v>
      </c>
    </row>
    <row r="53" spans="3:3">
      <c r="C53" s="5" t="s">
        <v>20</v>
      </c>
    </row>
    <row r="54" spans="3:3">
      <c r="C54" s="5" t="s">
        <v>20</v>
      </c>
    </row>
    <row r="56" spans="3:3">
      <c r="C56" s="5"/>
    </row>
    <row r="58" spans="3:3">
      <c r="C58" s="5"/>
    </row>
    <row r="59" spans="3:3">
      <c r="C59" s="5"/>
    </row>
    <row r="61" spans="3:3">
      <c r="C61" s="5" t="s">
        <v>20</v>
      </c>
    </row>
    <row r="62" spans="3:3">
      <c r="C62" s="5" t="s">
        <v>20</v>
      </c>
    </row>
    <row r="63" spans="3:3">
      <c r="C63" s="22"/>
    </row>
    <row r="64" spans="3:3">
      <c r="C64" s="5" t="s">
        <v>20</v>
      </c>
    </row>
    <row r="65" spans="3:3">
      <c r="C65" s="5" t="s">
        <v>20</v>
      </c>
    </row>
    <row r="67" spans="3:3">
      <c r="C67" s="5" t="s">
        <v>20</v>
      </c>
    </row>
    <row r="68" spans="3:3">
      <c r="C68" s="5" t="s">
        <v>20</v>
      </c>
    </row>
    <row r="71" spans="3:3">
      <c r="C71" s="5"/>
    </row>
    <row r="72" spans="3:3">
      <c r="C72" s="5"/>
    </row>
    <row r="73" spans="3:3">
      <c r="C73" s="5" t="s">
        <v>20</v>
      </c>
    </row>
    <row r="74" spans="3:3">
      <c r="C74" s="5"/>
    </row>
    <row r="75" spans="3:3">
      <c r="C75" s="5" t="s">
        <v>20</v>
      </c>
    </row>
    <row r="78" spans="3:3">
      <c r="C78" s="5"/>
    </row>
    <row r="79" spans="3:3">
      <c r="C79" s="5" t="s">
        <v>20</v>
      </c>
    </row>
    <row r="80" spans="3:3">
      <c r="C80" s="5" t="s">
        <v>20</v>
      </c>
    </row>
    <row r="81" spans="3:3">
      <c r="C81" s="5" t="s">
        <v>20</v>
      </c>
    </row>
    <row r="83" spans="3:3">
      <c r="C83" s="5"/>
    </row>
    <row r="84" spans="3:3">
      <c r="C84" s="5" t="s">
        <v>20</v>
      </c>
    </row>
    <row r="86" spans="3:3">
      <c r="C86" s="5"/>
    </row>
    <row r="87" spans="3:3">
      <c r="C87" s="20"/>
    </row>
    <row r="88" spans="3:3">
      <c r="C88" s="20"/>
    </row>
    <row r="89" spans="3:3">
      <c r="C89" s="5"/>
    </row>
    <row r="90" spans="3:3">
      <c r="C90" s="20"/>
    </row>
    <row r="91" spans="3:3">
      <c r="C91" s="5"/>
    </row>
    <row r="93" spans="3:3">
      <c r="C93" s="20"/>
    </row>
    <row r="95" spans="3:3">
      <c r="C95" s="5" t="s">
        <v>20</v>
      </c>
    </row>
    <row r="100" spans="3:3">
      <c r="C100" s="5"/>
    </row>
    <row r="101" spans="3:3">
      <c r="C101" s="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TestData</vt:lpstr>
      <vt:lpstr>OLD_ATEST</vt:lpstr>
      <vt:lpstr>Sheet1</vt:lpstr>
      <vt:lpstr>AlgoTest</vt:lpstr>
      <vt:lpstr>Sheet4</vt:lpstr>
      <vt:lpstr>Sheet2</vt:lpstr>
      <vt:lpstr>Sheet3</vt:lpstr>
      <vt:lpstr>Algo Format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2019-03-21T11:09:40Z</dcterms:modified>
</cp:coreProperties>
</file>