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05" activeTab="10"/>
  </bookViews>
  <sheets>
    <sheet name="Guia_variaveis" sheetId="4" r:id="rId1"/>
    <sheet name="zy_05052022_2021" sheetId="2" r:id="rId2"/>
    <sheet name="zf_05052022_2021" sheetId="3" r:id="rId3"/>
    <sheet name="zs_05052022" sheetId="1" r:id="rId4"/>
    <sheet name="Plan1" sheetId="11" r:id="rId5"/>
    <sheet name="bd_zy_zf_zs_2021_p" sheetId="7" r:id="rId6"/>
    <sheet name="bd_zy_zf_zs_2021_n" sheetId="8" r:id="rId7"/>
    <sheet name="zy_05052022_2022_03" sheetId="5" r:id="rId8"/>
    <sheet name="zf_05052022_2022_03" sheetId="6" r:id="rId9"/>
    <sheet name="bd_zy_zf_zs_2021_3_p" sheetId="9" r:id="rId10"/>
    <sheet name="bd_zy_zf_zs_2021_3_n" sheetId="10" r:id="rId11"/>
  </sheets>
  <calcPr calcId="152511"/>
</workbook>
</file>

<file path=xl/calcChain.xml><?xml version="1.0" encoding="utf-8"?>
<calcChain xmlns="http://schemas.openxmlformats.org/spreadsheetml/2006/main">
  <c r="K29" i="5" l="1"/>
  <c r="M27" i="5" l="1"/>
  <c r="M26" i="5"/>
  <c r="M25" i="5"/>
  <c r="M24" i="5"/>
  <c r="O24" i="5" s="1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O8" i="5" s="1"/>
  <c r="M7" i="5"/>
  <c r="M6" i="5"/>
  <c r="M5" i="5"/>
  <c r="M4" i="5"/>
  <c r="O4" i="5" s="1"/>
  <c r="M3" i="5"/>
  <c r="M2" i="5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  <c r="Q20" i="2"/>
  <c r="S20" i="2" s="1"/>
  <c r="Q19" i="2"/>
  <c r="S19" i="2" s="1"/>
  <c r="Q18" i="2"/>
  <c r="S18" i="2" s="1"/>
  <c r="Q17" i="2"/>
  <c r="S17" i="2" s="1"/>
  <c r="Q16" i="2"/>
  <c r="S16" i="2" s="1"/>
  <c r="Q15" i="2"/>
  <c r="S15" i="2" s="1"/>
  <c r="Q14" i="2"/>
  <c r="S14" i="2" s="1"/>
  <c r="Q13" i="2"/>
  <c r="S13" i="2" s="1"/>
  <c r="Q12" i="2"/>
  <c r="S12" i="2" s="1"/>
  <c r="Q11" i="2"/>
  <c r="S11" i="2" s="1"/>
  <c r="Q10" i="2"/>
  <c r="S10" i="2" s="1"/>
  <c r="Q9" i="2"/>
  <c r="S9" i="2" s="1"/>
  <c r="Q8" i="2"/>
  <c r="S8" i="2" s="1"/>
  <c r="Q7" i="2"/>
  <c r="S7" i="2" s="1"/>
  <c r="Q6" i="2"/>
  <c r="S6" i="2" s="1"/>
  <c r="Q5" i="2"/>
  <c r="S5" i="2" s="1"/>
  <c r="Q4" i="2"/>
  <c r="S4" i="2" s="1"/>
  <c r="Q3" i="2"/>
  <c r="R9" i="2" s="1"/>
  <c r="Q2" i="2"/>
  <c r="S2" i="2" s="1"/>
  <c r="O29" i="2"/>
  <c r="R3" i="2" l="1"/>
  <c r="R7" i="2"/>
  <c r="R11" i="2"/>
  <c r="R13" i="2"/>
  <c r="R15" i="2"/>
  <c r="R17" i="2"/>
  <c r="R19" i="2"/>
  <c r="R21" i="2"/>
  <c r="R23" i="2"/>
  <c r="R25" i="2"/>
  <c r="R27" i="2"/>
  <c r="O12" i="5"/>
  <c r="O20" i="5"/>
  <c r="S3" i="2"/>
  <c r="N5" i="5"/>
  <c r="N9" i="5"/>
  <c r="N13" i="5"/>
  <c r="N17" i="5"/>
  <c r="N21" i="5"/>
  <c r="N25" i="5"/>
  <c r="R5" i="2"/>
  <c r="R2" i="2"/>
  <c r="R4" i="2"/>
  <c r="R6" i="2"/>
  <c r="R8" i="2"/>
  <c r="R10" i="2"/>
  <c r="R12" i="2"/>
  <c r="R14" i="2"/>
  <c r="R16" i="2"/>
  <c r="R18" i="2"/>
  <c r="R20" i="2"/>
  <c r="R22" i="2"/>
  <c r="R24" i="2"/>
  <c r="R26" i="2"/>
  <c r="O2" i="5"/>
  <c r="O6" i="5"/>
  <c r="O10" i="5"/>
  <c r="O14" i="5"/>
  <c r="O18" i="5"/>
  <c r="O22" i="5"/>
  <c r="O26" i="5"/>
  <c r="O16" i="5"/>
  <c r="N3" i="5"/>
  <c r="N7" i="5"/>
  <c r="N11" i="5"/>
  <c r="N15" i="5"/>
  <c r="N19" i="5"/>
  <c r="N23" i="5"/>
  <c r="N27" i="5"/>
  <c r="O3" i="5"/>
  <c r="O9" i="5"/>
  <c r="O15" i="5"/>
  <c r="O17" i="5"/>
  <c r="O27" i="5"/>
  <c r="O7" i="5"/>
  <c r="O11" i="5"/>
  <c r="O19" i="5"/>
  <c r="O25" i="5"/>
  <c r="N2" i="5"/>
  <c r="N4" i="5"/>
  <c r="N6" i="5"/>
  <c r="N8" i="5"/>
  <c r="N10" i="5"/>
  <c r="N12" i="5"/>
  <c r="N14" i="5"/>
  <c r="N16" i="5"/>
  <c r="N18" i="5"/>
  <c r="N20" i="5"/>
  <c r="N22" i="5"/>
  <c r="N24" i="5"/>
  <c r="N26" i="5"/>
  <c r="O5" i="5"/>
  <c r="O13" i="5"/>
  <c r="O21" i="5"/>
  <c r="O23" i="5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C2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D26" i="10" l="1"/>
  <c r="D25" i="10"/>
  <c r="D22" i="10"/>
  <c r="D21" i="10"/>
  <c r="D17" i="10"/>
  <c r="D13" i="10"/>
  <c r="D10" i="10"/>
  <c r="D9" i="10"/>
  <c r="D6" i="10"/>
  <c r="D5" i="10"/>
  <c r="D2" i="10"/>
  <c r="D27" i="9"/>
  <c r="D23" i="9"/>
  <c r="D19" i="9"/>
  <c r="D15" i="9"/>
  <c r="D11" i="9"/>
  <c r="D7" i="9"/>
  <c r="D3" i="9"/>
  <c r="D2" i="9"/>
  <c r="D27" i="10"/>
  <c r="A27" i="10"/>
  <c r="A26" i="10"/>
  <c r="A25" i="10"/>
  <c r="D24" i="10"/>
  <c r="A24" i="10"/>
  <c r="D23" i="10"/>
  <c r="A23" i="10"/>
  <c r="A22" i="10"/>
  <c r="A21" i="10"/>
  <c r="D20" i="10"/>
  <c r="A20" i="10"/>
  <c r="D19" i="10"/>
  <c r="A19" i="10"/>
  <c r="D18" i="10"/>
  <c r="A18" i="10"/>
  <c r="A17" i="10"/>
  <c r="D16" i="10"/>
  <c r="A16" i="10"/>
  <c r="D15" i="10"/>
  <c r="A15" i="10"/>
  <c r="D14" i="10"/>
  <c r="A14" i="10"/>
  <c r="A13" i="10"/>
  <c r="D12" i="10"/>
  <c r="A12" i="10"/>
  <c r="D11" i="10"/>
  <c r="A11" i="10"/>
  <c r="A10" i="10"/>
  <c r="A9" i="10"/>
  <c r="D8" i="10"/>
  <c r="A8" i="10"/>
  <c r="D7" i="10"/>
  <c r="A7" i="10"/>
  <c r="A6" i="10"/>
  <c r="A5" i="10"/>
  <c r="D4" i="10"/>
  <c r="A4" i="10"/>
  <c r="D3" i="10"/>
  <c r="A3" i="10"/>
  <c r="A2" i="10"/>
  <c r="A27" i="9"/>
  <c r="D26" i="9"/>
  <c r="A26" i="9"/>
  <c r="D25" i="9"/>
  <c r="A25" i="9"/>
  <c r="D24" i="9"/>
  <c r="A24" i="9"/>
  <c r="A23" i="9"/>
  <c r="D22" i="9"/>
  <c r="A22" i="9"/>
  <c r="D21" i="9"/>
  <c r="A21" i="9"/>
  <c r="D20" i="9"/>
  <c r="A20" i="9"/>
  <c r="A19" i="9"/>
  <c r="D18" i="9"/>
  <c r="A18" i="9"/>
  <c r="D17" i="9"/>
  <c r="A17" i="9"/>
  <c r="D16" i="9"/>
  <c r="A16" i="9"/>
  <c r="A15" i="9"/>
  <c r="D14" i="9"/>
  <c r="A14" i="9"/>
  <c r="D13" i="9"/>
  <c r="A13" i="9"/>
  <c r="D12" i="9"/>
  <c r="A12" i="9"/>
  <c r="A11" i="9"/>
  <c r="D10" i="9"/>
  <c r="A10" i="9"/>
  <c r="D9" i="9"/>
  <c r="A9" i="9"/>
  <c r="D8" i="9"/>
  <c r="A8" i="9"/>
  <c r="A7" i="9"/>
  <c r="D6" i="9"/>
  <c r="A6" i="9"/>
  <c r="D5" i="9"/>
  <c r="A5" i="9"/>
  <c r="D4" i="9"/>
  <c r="A4" i="9"/>
  <c r="A3" i="9"/>
  <c r="A2" i="9"/>
  <c r="A27" i="8" l="1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27" i="7" l="1"/>
  <c r="D23" i="7"/>
  <c r="D19" i="7"/>
  <c r="D15" i="7"/>
  <c r="D11" i="7"/>
  <c r="D7" i="7"/>
  <c r="D3" i="7"/>
  <c r="D27" i="8"/>
  <c r="D26" i="8"/>
  <c r="D26" i="7"/>
  <c r="D25" i="8"/>
  <c r="D25" i="7"/>
  <c r="D24" i="8"/>
  <c r="D24" i="7"/>
  <c r="D23" i="8"/>
  <c r="D22" i="8"/>
  <c r="D22" i="7"/>
  <c r="D21" i="8"/>
  <c r="D21" i="7"/>
  <c r="D20" i="8"/>
  <c r="D20" i="7"/>
  <c r="D19" i="8"/>
  <c r="D18" i="8"/>
  <c r="D18" i="7"/>
  <c r="D17" i="8"/>
  <c r="D17" i="7"/>
  <c r="D16" i="8"/>
  <c r="D16" i="7"/>
  <c r="D15" i="8"/>
  <c r="D14" i="8"/>
  <c r="D14" i="7"/>
  <c r="D13" i="8"/>
  <c r="D13" i="7"/>
  <c r="D12" i="8"/>
  <c r="D12" i="7"/>
  <c r="D11" i="8"/>
  <c r="D10" i="8"/>
  <c r="D10" i="7"/>
  <c r="D9" i="8"/>
  <c r="D9" i="7"/>
  <c r="D8" i="8"/>
  <c r="D8" i="7"/>
  <c r="D7" i="8"/>
  <c r="D6" i="8"/>
  <c r="D6" i="7"/>
  <c r="D5" i="8"/>
  <c r="D5" i="7"/>
  <c r="D4" i="8"/>
  <c r="D4" i="7"/>
  <c r="D3" i="8"/>
  <c r="D2" i="8"/>
  <c r="D2" i="7"/>
  <c r="L13" i="7"/>
  <c r="L17" i="7"/>
  <c r="L21" i="7"/>
  <c r="L25" i="7"/>
  <c r="F3" i="7"/>
  <c r="F7" i="7"/>
  <c r="F11" i="7"/>
  <c r="F15" i="7"/>
  <c r="F19" i="7"/>
  <c r="F23" i="7"/>
  <c r="F27" i="7"/>
  <c r="E5" i="7"/>
  <c r="E9" i="7"/>
  <c r="E13" i="7"/>
  <c r="E17" i="7"/>
  <c r="E21" i="7"/>
  <c r="E25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H27" i="1"/>
  <c r="AG27" i="1"/>
  <c r="L27" i="9" s="1"/>
  <c r="AH26" i="1"/>
  <c r="AG26" i="1"/>
  <c r="L26" i="9" s="1"/>
  <c r="AH25" i="1"/>
  <c r="AG25" i="1"/>
  <c r="L25" i="9" s="1"/>
  <c r="AH24" i="1"/>
  <c r="AG24" i="1"/>
  <c r="L24" i="9" s="1"/>
  <c r="AH23" i="1"/>
  <c r="AG23" i="1"/>
  <c r="L23" i="9" s="1"/>
  <c r="AH22" i="1"/>
  <c r="AG22" i="1"/>
  <c r="L22" i="9" s="1"/>
  <c r="AH21" i="1"/>
  <c r="AG21" i="1"/>
  <c r="L21" i="9" s="1"/>
  <c r="AH20" i="1"/>
  <c r="AG20" i="1"/>
  <c r="L20" i="9" s="1"/>
  <c r="AH19" i="1"/>
  <c r="AG19" i="1"/>
  <c r="L19" i="9" s="1"/>
  <c r="AH18" i="1"/>
  <c r="AG18" i="1"/>
  <c r="L18" i="9" s="1"/>
  <c r="AH17" i="1"/>
  <c r="AG17" i="1"/>
  <c r="L17" i="9" s="1"/>
  <c r="AH16" i="1"/>
  <c r="AG16" i="1"/>
  <c r="L16" i="9" s="1"/>
  <c r="AH15" i="1"/>
  <c r="AG15" i="1"/>
  <c r="L15" i="9" s="1"/>
  <c r="AH14" i="1"/>
  <c r="AG14" i="1"/>
  <c r="L14" i="9" s="1"/>
  <c r="AH13" i="1"/>
  <c r="AG13" i="1"/>
  <c r="L13" i="9" s="1"/>
  <c r="AH12" i="1"/>
  <c r="AG12" i="1"/>
  <c r="L12" i="9" s="1"/>
  <c r="AH11" i="1"/>
  <c r="AG11" i="1"/>
  <c r="AH10" i="1"/>
  <c r="AG10" i="1"/>
  <c r="L10" i="9" s="1"/>
  <c r="AH9" i="1"/>
  <c r="AG9" i="1"/>
  <c r="L9" i="9" s="1"/>
  <c r="AH8" i="1"/>
  <c r="AG8" i="1"/>
  <c r="L8" i="9" s="1"/>
  <c r="AH7" i="1"/>
  <c r="AG7" i="1"/>
  <c r="AH6" i="1"/>
  <c r="AG6" i="1"/>
  <c r="L6" i="9" s="1"/>
  <c r="AH5" i="1"/>
  <c r="AG5" i="1"/>
  <c r="L5" i="9" s="1"/>
  <c r="AH4" i="1"/>
  <c r="AG4" i="1"/>
  <c r="L4" i="9" s="1"/>
  <c r="AH3" i="1"/>
  <c r="AG3" i="1"/>
  <c r="AH2" i="1"/>
  <c r="AG2" i="1"/>
  <c r="L2" i="9" s="1"/>
  <c r="G27" i="6"/>
  <c r="F27" i="10" s="1"/>
  <c r="F27" i="6"/>
  <c r="F27" i="9" s="1"/>
  <c r="G26" i="6"/>
  <c r="F26" i="10" s="1"/>
  <c r="F26" i="6"/>
  <c r="F26" i="9" s="1"/>
  <c r="G25" i="6"/>
  <c r="F25" i="10" s="1"/>
  <c r="F25" i="6"/>
  <c r="F25" i="9" s="1"/>
  <c r="G24" i="6"/>
  <c r="F24" i="10" s="1"/>
  <c r="F24" i="6"/>
  <c r="F24" i="9" s="1"/>
  <c r="G23" i="6"/>
  <c r="F23" i="10" s="1"/>
  <c r="F23" i="6"/>
  <c r="F23" i="9" s="1"/>
  <c r="G22" i="6"/>
  <c r="F22" i="10" s="1"/>
  <c r="F22" i="6"/>
  <c r="F22" i="9" s="1"/>
  <c r="G21" i="6"/>
  <c r="F21" i="10" s="1"/>
  <c r="F21" i="6"/>
  <c r="F21" i="9" s="1"/>
  <c r="G20" i="6"/>
  <c r="F20" i="10" s="1"/>
  <c r="F20" i="6"/>
  <c r="F20" i="9" s="1"/>
  <c r="G19" i="6"/>
  <c r="F19" i="10" s="1"/>
  <c r="F19" i="6"/>
  <c r="F19" i="9" s="1"/>
  <c r="G18" i="6"/>
  <c r="F18" i="10" s="1"/>
  <c r="F18" i="6"/>
  <c r="F18" i="9" s="1"/>
  <c r="G17" i="6"/>
  <c r="F17" i="10" s="1"/>
  <c r="F17" i="6"/>
  <c r="F17" i="9" s="1"/>
  <c r="G16" i="6"/>
  <c r="F16" i="10" s="1"/>
  <c r="F16" i="6"/>
  <c r="F16" i="9" s="1"/>
  <c r="G15" i="6"/>
  <c r="F15" i="10" s="1"/>
  <c r="F15" i="6"/>
  <c r="F15" i="9" s="1"/>
  <c r="G14" i="6"/>
  <c r="F14" i="10" s="1"/>
  <c r="F14" i="6"/>
  <c r="F14" i="9" s="1"/>
  <c r="G13" i="6"/>
  <c r="F13" i="10" s="1"/>
  <c r="F13" i="6"/>
  <c r="F13" i="9" s="1"/>
  <c r="G12" i="6"/>
  <c r="F12" i="10" s="1"/>
  <c r="F12" i="6"/>
  <c r="F12" i="9" s="1"/>
  <c r="G11" i="6"/>
  <c r="F11" i="10" s="1"/>
  <c r="F11" i="6"/>
  <c r="F11" i="9" s="1"/>
  <c r="G10" i="6"/>
  <c r="F10" i="10" s="1"/>
  <c r="F10" i="6"/>
  <c r="F10" i="9" s="1"/>
  <c r="G9" i="6"/>
  <c r="F9" i="10" s="1"/>
  <c r="F9" i="6"/>
  <c r="F9" i="9" s="1"/>
  <c r="G8" i="6"/>
  <c r="F8" i="10" s="1"/>
  <c r="F8" i="6"/>
  <c r="F8" i="9" s="1"/>
  <c r="G7" i="6"/>
  <c r="F7" i="10" s="1"/>
  <c r="F7" i="6"/>
  <c r="F7" i="9" s="1"/>
  <c r="G6" i="6"/>
  <c r="F6" i="10" s="1"/>
  <c r="F6" i="6"/>
  <c r="F6" i="9" s="1"/>
  <c r="G5" i="6"/>
  <c r="F5" i="10" s="1"/>
  <c r="F5" i="6"/>
  <c r="F5" i="9" s="1"/>
  <c r="G4" i="6"/>
  <c r="F4" i="10" s="1"/>
  <c r="F4" i="6"/>
  <c r="F4" i="9" s="1"/>
  <c r="G3" i="6"/>
  <c r="F3" i="10" s="1"/>
  <c r="F3" i="6"/>
  <c r="F3" i="9" s="1"/>
  <c r="G2" i="6"/>
  <c r="F2" i="10" s="1"/>
  <c r="F2" i="6"/>
  <c r="F2" i="9" s="1"/>
  <c r="D27" i="6"/>
  <c r="E27" i="10" s="1"/>
  <c r="C27" i="6"/>
  <c r="E27" i="9" s="1"/>
  <c r="D26" i="6"/>
  <c r="E26" i="10" s="1"/>
  <c r="C26" i="6"/>
  <c r="E26" i="9" s="1"/>
  <c r="D25" i="6"/>
  <c r="E25" i="10" s="1"/>
  <c r="C25" i="6"/>
  <c r="E25" i="9" s="1"/>
  <c r="D24" i="6"/>
  <c r="E24" i="10" s="1"/>
  <c r="C24" i="6"/>
  <c r="E24" i="9" s="1"/>
  <c r="D23" i="6"/>
  <c r="E23" i="10" s="1"/>
  <c r="C23" i="6"/>
  <c r="E23" i="9" s="1"/>
  <c r="D22" i="6"/>
  <c r="E22" i="10" s="1"/>
  <c r="C22" i="6"/>
  <c r="E22" i="9" s="1"/>
  <c r="D21" i="6"/>
  <c r="E21" i="10" s="1"/>
  <c r="C21" i="6"/>
  <c r="E21" i="9" s="1"/>
  <c r="D20" i="6"/>
  <c r="E20" i="10" s="1"/>
  <c r="C20" i="6"/>
  <c r="E20" i="9" s="1"/>
  <c r="D19" i="6"/>
  <c r="E19" i="10" s="1"/>
  <c r="C19" i="6"/>
  <c r="E19" i="9" s="1"/>
  <c r="D18" i="6"/>
  <c r="E18" i="10" s="1"/>
  <c r="C18" i="6"/>
  <c r="E18" i="9" s="1"/>
  <c r="D17" i="6"/>
  <c r="E17" i="10" s="1"/>
  <c r="C17" i="6"/>
  <c r="E17" i="9" s="1"/>
  <c r="D16" i="6"/>
  <c r="E16" i="10" s="1"/>
  <c r="C16" i="6"/>
  <c r="E16" i="9" s="1"/>
  <c r="D15" i="6"/>
  <c r="E15" i="10" s="1"/>
  <c r="C15" i="6"/>
  <c r="E15" i="9" s="1"/>
  <c r="D14" i="6"/>
  <c r="E14" i="10" s="1"/>
  <c r="C14" i="6"/>
  <c r="E14" i="9" s="1"/>
  <c r="D13" i="6"/>
  <c r="E13" i="10" s="1"/>
  <c r="C13" i="6"/>
  <c r="E13" i="9" s="1"/>
  <c r="D12" i="6"/>
  <c r="E12" i="10" s="1"/>
  <c r="C12" i="6"/>
  <c r="E12" i="9" s="1"/>
  <c r="D11" i="6"/>
  <c r="E11" i="10" s="1"/>
  <c r="C11" i="6"/>
  <c r="E11" i="9" s="1"/>
  <c r="D10" i="6"/>
  <c r="E10" i="10" s="1"/>
  <c r="C10" i="6"/>
  <c r="E10" i="9" s="1"/>
  <c r="D9" i="6"/>
  <c r="E9" i="10" s="1"/>
  <c r="C9" i="6"/>
  <c r="E9" i="9" s="1"/>
  <c r="D8" i="6"/>
  <c r="E8" i="10" s="1"/>
  <c r="C8" i="6"/>
  <c r="E8" i="9" s="1"/>
  <c r="D7" i="6"/>
  <c r="E7" i="10" s="1"/>
  <c r="C7" i="6"/>
  <c r="E7" i="9" s="1"/>
  <c r="D6" i="6"/>
  <c r="E6" i="10" s="1"/>
  <c r="C6" i="6"/>
  <c r="E6" i="9" s="1"/>
  <c r="D5" i="6"/>
  <c r="E5" i="10" s="1"/>
  <c r="C5" i="6"/>
  <c r="E5" i="9" s="1"/>
  <c r="D4" i="6"/>
  <c r="E4" i="10" s="1"/>
  <c r="C4" i="6"/>
  <c r="E4" i="9" s="1"/>
  <c r="D3" i="6"/>
  <c r="E3" i="10" s="1"/>
  <c r="C3" i="6"/>
  <c r="E3" i="9" s="1"/>
  <c r="D2" i="6"/>
  <c r="E2" i="10" s="1"/>
  <c r="C2" i="6"/>
  <c r="E2" i="9" s="1"/>
  <c r="G27" i="3"/>
  <c r="F27" i="8" s="1"/>
  <c r="F27" i="3"/>
  <c r="G26" i="3"/>
  <c r="F26" i="8" s="1"/>
  <c r="F26" i="3"/>
  <c r="F26" i="7" s="1"/>
  <c r="G25" i="3"/>
  <c r="F25" i="8" s="1"/>
  <c r="F25" i="3"/>
  <c r="F25" i="7" s="1"/>
  <c r="G24" i="3"/>
  <c r="F24" i="8" s="1"/>
  <c r="F24" i="3"/>
  <c r="F24" i="7" s="1"/>
  <c r="G23" i="3"/>
  <c r="F23" i="8" s="1"/>
  <c r="F23" i="3"/>
  <c r="G22" i="3"/>
  <c r="F22" i="8" s="1"/>
  <c r="F22" i="3"/>
  <c r="F22" i="7" s="1"/>
  <c r="G21" i="3"/>
  <c r="F21" i="8" s="1"/>
  <c r="F21" i="3"/>
  <c r="F21" i="7" s="1"/>
  <c r="G20" i="3"/>
  <c r="F20" i="8" s="1"/>
  <c r="F20" i="3"/>
  <c r="F20" i="7" s="1"/>
  <c r="G19" i="3"/>
  <c r="F19" i="8" s="1"/>
  <c r="F19" i="3"/>
  <c r="G18" i="3"/>
  <c r="F18" i="8" s="1"/>
  <c r="F18" i="3"/>
  <c r="F18" i="7" s="1"/>
  <c r="G17" i="3"/>
  <c r="F17" i="8" s="1"/>
  <c r="F17" i="3"/>
  <c r="F17" i="7" s="1"/>
  <c r="G16" i="3"/>
  <c r="F16" i="8" s="1"/>
  <c r="F16" i="3"/>
  <c r="F16" i="7" s="1"/>
  <c r="G15" i="3"/>
  <c r="F15" i="8" s="1"/>
  <c r="F15" i="3"/>
  <c r="G14" i="3"/>
  <c r="F14" i="8" s="1"/>
  <c r="F14" i="3"/>
  <c r="F14" i="7" s="1"/>
  <c r="G13" i="3"/>
  <c r="F13" i="8" s="1"/>
  <c r="F13" i="3"/>
  <c r="F13" i="7" s="1"/>
  <c r="G12" i="3"/>
  <c r="F12" i="8" s="1"/>
  <c r="F12" i="3"/>
  <c r="F12" i="7" s="1"/>
  <c r="G11" i="3"/>
  <c r="F11" i="8" s="1"/>
  <c r="F11" i="3"/>
  <c r="G10" i="3"/>
  <c r="F10" i="8" s="1"/>
  <c r="F10" i="3"/>
  <c r="F10" i="7" s="1"/>
  <c r="G9" i="3"/>
  <c r="F9" i="8" s="1"/>
  <c r="F9" i="3"/>
  <c r="F9" i="7" s="1"/>
  <c r="G8" i="3"/>
  <c r="F8" i="8" s="1"/>
  <c r="F8" i="3"/>
  <c r="F8" i="7" s="1"/>
  <c r="G7" i="3"/>
  <c r="F7" i="8" s="1"/>
  <c r="F7" i="3"/>
  <c r="G6" i="3"/>
  <c r="F6" i="8" s="1"/>
  <c r="F6" i="3"/>
  <c r="F6" i="7" s="1"/>
  <c r="G5" i="3"/>
  <c r="F5" i="8" s="1"/>
  <c r="F5" i="3"/>
  <c r="F5" i="7" s="1"/>
  <c r="G4" i="3"/>
  <c r="F4" i="8" s="1"/>
  <c r="F4" i="3"/>
  <c r="F4" i="7" s="1"/>
  <c r="G3" i="3"/>
  <c r="F3" i="8" s="1"/>
  <c r="F3" i="3"/>
  <c r="G2" i="3"/>
  <c r="F2" i="8" s="1"/>
  <c r="F2" i="3"/>
  <c r="F2" i="7" s="1"/>
  <c r="D27" i="3"/>
  <c r="E27" i="8" s="1"/>
  <c r="C27" i="3"/>
  <c r="E27" i="7" s="1"/>
  <c r="D26" i="3"/>
  <c r="E26" i="8" s="1"/>
  <c r="C26" i="3"/>
  <c r="E26" i="7" s="1"/>
  <c r="D25" i="3"/>
  <c r="E25" i="8" s="1"/>
  <c r="C25" i="3"/>
  <c r="D24" i="3"/>
  <c r="E24" i="8" s="1"/>
  <c r="C24" i="3"/>
  <c r="E24" i="7" s="1"/>
  <c r="D23" i="3"/>
  <c r="E23" i="8" s="1"/>
  <c r="C23" i="3"/>
  <c r="E23" i="7" s="1"/>
  <c r="D22" i="3"/>
  <c r="E22" i="8" s="1"/>
  <c r="C22" i="3"/>
  <c r="E22" i="7" s="1"/>
  <c r="D21" i="3"/>
  <c r="E21" i="8" s="1"/>
  <c r="C21" i="3"/>
  <c r="D20" i="3"/>
  <c r="E20" i="8" s="1"/>
  <c r="C20" i="3"/>
  <c r="E20" i="7" s="1"/>
  <c r="D19" i="3"/>
  <c r="E19" i="8" s="1"/>
  <c r="C19" i="3"/>
  <c r="E19" i="7" s="1"/>
  <c r="D18" i="3"/>
  <c r="E18" i="8" s="1"/>
  <c r="C18" i="3"/>
  <c r="E18" i="7" s="1"/>
  <c r="D17" i="3"/>
  <c r="E17" i="8" s="1"/>
  <c r="C17" i="3"/>
  <c r="D16" i="3"/>
  <c r="E16" i="8" s="1"/>
  <c r="C16" i="3"/>
  <c r="E16" i="7" s="1"/>
  <c r="D15" i="3"/>
  <c r="E15" i="8" s="1"/>
  <c r="C15" i="3"/>
  <c r="E15" i="7" s="1"/>
  <c r="D14" i="3"/>
  <c r="E14" i="8" s="1"/>
  <c r="C14" i="3"/>
  <c r="E14" i="7" s="1"/>
  <c r="D13" i="3"/>
  <c r="E13" i="8" s="1"/>
  <c r="C13" i="3"/>
  <c r="D12" i="3"/>
  <c r="E12" i="8" s="1"/>
  <c r="C12" i="3"/>
  <c r="E12" i="7" s="1"/>
  <c r="D11" i="3"/>
  <c r="E11" i="8" s="1"/>
  <c r="C11" i="3"/>
  <c r="E11" i="7" s="1"/>
  <c r="D10" i="3"/>
  <c r="E10" i="8" s="1"/>
  <c r="C10" i="3"/>
  <c r="E10" i="7" s="1"/>
  <c r="D9" i="3"/>
  <c r="E9" i="8" s="1"/>
  <c r="C9" i="3"/>
  <c r="D8" i="3"/>
  <c r="E8" i="8" s="1"/>
  <c r="C8" i="3"/>
  <c r="E8" i="7" s="1"/>
  <c r="D7" i="3"/>
  <c r="E7" i="8" s="1"/>
  <c r="C7" i="3"/>
  <c r="E7" i="7" s="1"/>
  <c r="D6" i="3"/>
  <c r="E6" i="8" s="1"/>
  <c r="C6" i="3"/>
  <c r="E6" i="7" s="1"/>
  <c r="D5" i="3"/>
  <c r="E5" i="8" s="1"/>
  <c r="C5" i="3"/>
  <c r="D4" i="3"/>
  <c r="E4" i="8" s="1"/>
  <c r="C4" i="3"/>
  <c r="E4" i="7" s="1"/>
  <c r="D3" i="3"/>
  <c r="E3" i="8" s="1"/>
  <c r="C3" i="3"/>
  <c r="E3" i="7" s="1"/>
  <c r="D2" i="3"/>
  <c r="E2" i="8" s="1"/>
  <c r="C2" i="3"/>
  <c r="E2" i="7" s="1"/>
  <c r="L3" i="10" l="1"/>
  <c r="L3" i="8"/>
  <c r="L5" i="10"/>
  <c r="L5" i="8"/>
  <c r="L7" i="10"/>
  <c r="L7" i="8"/>
  <c r="L9" i="10"/>
  <c r="L9" i="8"/>
  <c r="L11" i="10"/>
  <c r="L11" i="8"/>
  <c r="L13" i="10"/>
  <c r="L13" i="8"/>
  <c r="L15" i="10"/>
  <c r="L15" i="8"/>
  <c r="L17" i="10"/>
  <c r="L17" i="8"/>
  <c r="L19" i="10"/>
  <c r="L19" i="8"/>
  <c r="L21" i="10"/>
  <c r="L21" i="8"/>
  <c r="L23" i="10"/>
  <c r="L23" i="8"/>
  <c r="L25" i="10"/>
  <c r="L25" i="8"/>
  <c r="L27" i="10"/>
  <c r="L27" i="8"/>
  <c r="L26" i="7"/>
  <c r="L22" i="7"/>
  <c r="L18" i="7"/>
  <c r="L14" i="7"/>
  <c r="L9" i="7"/>
  <c r="L4" i="7"/>
  <c r="L2" i="7"/>
  <c r="L2" i="10"/>
  <c r="L2" i="8"/>
  <c r="L4" i="10"/>
  <c r="L4" i="8"/>
  <c r="L6" i="10"/>
  <c r="L6" i="8"/>
  <c r="L8" i="10"/>
  <c r="L8" i="8"/>
  <c r="L10" i="10"/>
  <c r="L10" i="8"/>
  <c r="L12" i="10"/>
  <c r="L12" i="8"/>
  <c r="L14" i="10"/>
  <c r="L14" i="8"/>
  <c r="L16" i="10"/>
  <c r="L16" i="8"/>
  <c r="L18" i="10"/>
  <c r="L18" i="8"/>
  <c r="L20" i="10"/>
  <c r="L20" i="8"/>
  <c r="L22" i="10"/>
  <c r="L22" i="8"/>
  <c r="L24" i="10"/>
  <c r="L24" i="8"/>
  <c r="L26" i="10"/>
  <c r="L26" i="8"/>
  <c r="L24" i="7"/>
  <c r="L20" i="7"/>
  <c r="L16" i="7"/>
  <c r="L12" i="7"/>
  <c r="L6" i="7"/>
  <c r="L8" i="7"/>
  <c r="L3" i="9"/>
  <c r="L3" i="7"/>
  <c r="L7" i="9"/>
  <c r="L7" i="7"/>
  <c r="L11" i="9"/>
  <c r="L11" i="7"/>
  <c r="L27" i="7"/>
  <c r="L23" i="7"/>
  <c r="L19" i="7"/>
  <c r="L15" i="7"/>
  <c r="L10" i="7"/>
  <c r="L5" i="7"/>
  <c r="K28" i="1"/>
  <c r="O2" i="1" l="1"/>
  <c r="G2" i="1"/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9" i="6"/>
  <c r="B29" i="6"/>
  <c r="L29" i="5"/>
  <c r="G29" i="5"/>
  <c r="F29" i="5"/>
  <c r="B29" i="5"/>
  <c r="H27" i="5"/>
  <c r="C27" i="5"/>
  <c r="H26" i="5"/>
  <c r="C26" i="5"/>
  <c r="H25" i="5"/>
  <c r="C25" i="5"/>
  <c r="H24" i="5"/>
  <c r="C24" i="5"/>
  <c r="H23" i="5"/>
  <c r="C23" i="5"/>
  <c r="H22" i="5"/>
  <c r="C22" i="5"/>
  <c r="H21" i="5"/>
  <c r="C21" i="5"/>
  <c r="H20" i="5"/>
  <c r="C20" i="5"/>
  <c r="H19" i="5"/>
  <c r="C19" i="5"/>
  <c r="H18" i="5"/>
  <c r="C18" i="5"/>
  <c r="H17" i="5"/>
  <c r="C17" i="5"/>
  <c r="H16" i="5"/>
  <c r="C16" i="5"/>
  <c r="H15" i="5"/>
  <c r="C15" i="5"/>
  <c r="H14" i="5"/>
  <c r="C14" i="5"/>
  <c r="H13" i="5"/>
  <c r="C13" i="5"/>
  <c r="H12" i="5"/>
  <c r="C12" i="5"/>
  <c r="H11" i="5"/>
  <c r="C11" i="5"/>
  <c r="H10" i="5"/>
  <c r="C10" i="5"/>
  <c r="H9" i="5"/>
  <c r="C9" i="5"/>
  <c r="H8" i="5"/>
  <c r="C8" i="5"/>
  <c r="H7" i="5"/>
  <c r="C7" i="5"/>
  <c r="H6" i="5"/>
  <c r="C6" i="5"/>
  <c r="H5" i="5"/>
  <c r="C5" i="5"/>
  <c r="H4" i="5"/>
  <c r="C4" i="5"/>
  <c r="H3" i="5"/>
  <c r="C3" i="5"/>
  <c r="H2" i="5"/>
  <c r="C2" i="5"/>
  <c r="C29" i="5" l="1"/>
  <c r="M29" i="5"/>
  <c r="E3" i="5"/>
  <c r="B3" i="10" s="1"/>
  <c r="D3" i="5"/>
  <c r="B3" i="9" s="1"/>
  <c r="E9" i="5"/>
  <c r="B9" i="10" s="1"/>
  <c r="D9" i="5"/>
  <c r="B9" i="9" s="1"/>
  <c r="E15" i="5"/>
  <c r="B15" i="10" s="1"/>
  <c r="D15" i="5"/>
  <c r="B15" i="9" s="1"/>
  <c r="E17" i="5"/>
  <c r="B17" i="10" s="1"/>
  <c r="D17" i="5"/>
  <c r="B17" i="9" s="1"/>
  <c r="E21" i="5"/>
  <c r="B21" i="10" s="1"/>
  <c r="D21" i="5"/>
  <c r="B21" i="9" s="1"/>
  <c r="E23" i="5"/>
  <c r="B23" i="10" s="1"/>
  <c r="D23" i="5"/>
  <c r="B23" i="9" s="1"/>
  <c r="E27" i="5"/>
  <c r="B27" i="10" s="1"/>
  <c r="D27" i="5"/>
  <c r="B27" i="9" s="1"/>
  <c r="J3" i="5"/>
  <c r="C3" i="10" s="1"/>
  <c r="I3" i="5"/>
  <c r="C3" i="9" s="1"/>
  <c r="J9" i="5"/>
  <c r="C9" i="10" s="1"/>
  <c r="I9" i="5"/>
  <c r="C9" i="9" s="1"/>
  <c r="J13" i="5"/>
  <c r="C13" i="10" s="1"/>
  <c r="I13" i="5"/>
  <c r="C13" i="9" s="1"/>
  <c r="J17" i="5"/>
  <c r="C17" i="10" s="1"/>
  <c r="I17" i="5"/>
  <c r="C17" i="9" s="1"/>
  <c r="J19" i="5"/>
  <c r="C19" i="10" s="1"/>
  <c r="I19" i="5"/>
  <c r="C19" i="9" s="1"/>
  <c r="J23" i="5"/>
  <c r="C23" i="10" s="1"/>
  <c r="I23" i="5"/>
  <c r="C23" i="9" s="1"/>
  <c r="J27" i="5"/>
  <c r="C27" i="10" s="1"/>
  <c r="I27" i="5"/>
  <c r="C27" i="9" s="1"/>
  <c r="E2" i="5"/>
  <c r="B2" i="10" s="1"/>
  <c r="D2" i="5"/>
  <c r="B2" i="9" s="1"/>
  <c r="E4" i="5"/>
  <c r="B4" i="10" s="1"/>
  <c r="D4" i="5"/>
  <c r="B4" i="9" s="1"/>
  <c r="E6" i="5"/>
  <c r="B6" i="10" s="1"/>
  <c r="D6" i="5"/>
  <c r="B6" i="9" s="1"/>
  <c r="E8" i="5"/>
  <c r="B8" i="10" s="1"/>
  <c r="D8" i="5"/>
  <c r="B8" i="9" s="1"/>
  <c r="E10" i="5"/>
  <c r="B10" i="10" s="1"/>
  <c r="D10" i="5"/>
  <c r="B10" i="9" s="1"/>
  <c r="E12" i="5"/>
  <c r="B12" i="10" s="1"/>
  <c r="D12" i="5"/>
  <c r="B12" i="9" s="1"/>
  <c r="E14" i="5"/>
  <c r="B14" i="10" s="1"/>
  <c r="D14" i="5"/>
  <c r="B14" i="9" s="1"/>
  <c r="E16" i="5"/>
  <c r="B16" i="10" s="1"/>
  <c r="D16" i="5"/>
  <c r="B16" i="9" s="1"/>
  <c r="E18" i="5"/>
  <c r="B18" i="10" s="1"/>
  <c r="D18" i="5"/>
  <c r="B18" i="9" s="1"/>
  <c r="E20" i="5"/>
  <c r="B20" i="10" s="1"/>
  <c r="D20" i="5"/>
  <c r="B20" i="9" s="1"/>
  <c r="E22" i="5"/>
  <c r="B22" i="10" s="1"/>
  <c r="D22" i="5"/>
  <c r="B22" i="9" s="1"/>
  <c r="E24" i="5"/>
  <c r="B24" i="10" s="1"/>
  <c r="D24" i="5"/>
  <c r="B24" i="9" s="1"/>
  <c r="E26" i="5"/>
  <c r="B26" i="10" s="1"/>
  <c r="D26" i="5"/>
  <c r="B26" i="9" s="1"/>
  <c r="E7" i="5"/>
  <c r="B7" i="10" s="1"/>
  <c r="D7" i="5"/>
  <c r="B7" i="9" s="1"/>
  <c r="E11" i="5"/>
  <c r="B11" i="10" s="1"/>
  <c r="D11" i="5"/>
  <c r="B11" i="9" s="1"/>
  <c r="E19" i="5"/>
  <c r="B19" i="10" s="1"/>
  <c r="D19" i="5"/>
  <c r="B19" i="9" s="1"/>
  <c r="J5" i="5"/>
  <c r="C5" i="10" s="1"/>
  <c r="I5" i="5"/>
  <c r="C5" i="9" s="1"/>
  <c r="J11" i="5"/>
  <c r="C11" i="10" s="1"/>
  <c r="I11" i="5"/>
  <c r="C11" i="9" s="1"/>
  <c r="J15" i="5"/>
  <c r="C15" i="10" s="1"/>
  <c r="I15" i="5"/>
  <c r="C15" i="9" s="1"/>
  <c r="J21" i="5"/>
  <c r="C21" i="10" s="1"/>
  <c r="I21" i="5"/>
  <c r="C21" i="9" s="1"/>
  <c r="J2" i="5"/>
  <c r="C2" i="10" s="1"/>
  <c r="I2" i="5"/>
  <c r="C2" i="9" s="1"/>
  <c r="J4" i="5"/>
  <c r="C4" i="10" s="1"/>
  <c r="I4" i="5"/>
  <c r="C4" i="9" s="1"/>
  <c r="J6" i="5"/>
  <c r="C6" i="10" s="1"/>
  <c r="I6" i="5"/>
  <c r="C6" i="9" s="1"/>
  <c r="J8" i="5"/>
  <c r="C8" i="10" s="1"/>
  <c r="I8" i="5"/>
  <c r="C8" i="9" s="1"/>
  <c r="J10" i="5"/>
  <c r="C10" i="10" s="1"/>
  <c r="I10" i="5"/>
  <c r="C10" i="9" s="1"/>
  <c r="J12" i="5"/>
  <c r="C12" i="10" s="1"/>
  <c r="I12" i="5"/>
  <c r="C12" i="9" s="1"/>
  <c r="J14" i="5"/>
  <c r="C14" i="10" s="1"/>
  <c r="I14" i="5"/>
  <c r="C14" i="9" s="1"/>
  <c r="J16" i="5"/>
  <c r="C16" i="10" s="1"/>
  <c r="I16" i="5"/>
  <c r="C16" i="9" s="1"/>
  <c r="J18" i="5"/>
  <c r="C18" i="10" s="1"/>
  <c r="I18" i="5"/>
  <c r="C18" i="9" s="1"/>
  <c r="J20" i="5"/>
  <c r="C20" i="10" s="1"/>
  <c r="I20" i="5"/>
  <c r="C20" i="9" s="1"/>
  <c r="J22" i="5"/>
  <c r="C22" i="10" s="1"/>
  <c r="I22" i="5"/>
  <c r="C22" i="9" s="1"/>
  <c r="J24" i="5"/>
  <c r="C24" i="10" s="1"/>
  <c r="I24" i="5"/>
  <c r="C24" i="9" s="1"/>
  <c r="J26" i="5"/>
  <c r="C26" i="10" s="1"/>
  <c r="I26" i="5"/>
  <c r="C26" i="9" s="1"/>
  <c r="E5" i="5"/>
  <c r="B5" i="10" s="1"/>
  <c r="D5" i="5"/>
  <c r="B5" i="9" s="1"/>
  <c r="E13" i="5"/>
  <c r="B13" i="10" s="1"/>
  <c r="D13" i="5"/>
  <c r="B13" i="9" s="1"/>
  <c r="E25" i="5"/>
  <c r="B25" i="10" s="1"/>
  <c r="D25" i="5"/>
  <c r="B25" i="9" s="1"/>
  <c r="J7" i="5"/>
  <c r="C7" i="10" s="1"/>
  <c r="I7" i="5"/>
  <c r="C7" i="9" s="1"/>
  <c r="J25" i="5"/>
  <c r="C25" i="10" s="1"/>
  <c r="I25" i="5"/>
  <c r="C25" i="9" s="1"/>
  <c r="G5" i="2"/>
  <c r="B5" i="8" s="1"/>
  <c r="F5" i="2"/>
  <c r="B5" i="7" s="1"/>
  <c r="G9" i="2"/>
  <c r="B9" i="8" s="1"/>
  <c r="F9" i="2"/>
  <c r="B9" i="7" s="1"/>
  <c r="G13" i="2"/>
  <c r="B13" i="8" s="1"/>
  <c r="F13" i="2"/>
  <c r="B13" i="7" s="1"/>
  <c r="G17" i="2"/>
  <c r="B17" i="8" s="1"/>
  <c r="F17" i="2"/>
  <c r="B17" i="7" s="1"/>
  <c r="G21" i="2"/>
  <c r="B21" i="8" s="1"/>
  <c r="F21" i="2"/>
  <c r="B21" i="7" s="1"/>
  <c r="G25" i="2"/>
  <c r="B25" i="8" s="1"/>
  <c r="F25" i="2"/>
  <c r="B25" i="7" s="1"/>
  <c r="G2" i="2"/>
  <c r="B2" i="8" s="1"/>
  <c r="F2" i="2"/>
  <c r="B2" i="7" s="1"/>
  <c r="G6" i="2"/>
  <c r="B6" i="8" s="1"/>
  <c r="F6" i="2"/>
  <c r="B6" i="7" s="1"/>
  <c r="G14" i="2"/>
  <c r="B14" i="8" s="1"/>
  <c r="F14" i="2"/>
  <c r="B14" i="7" s="1"/>
  <c r="G18" i="2"/>
  <c r="B18" i="8" s="1"/>
  <c r="F18" i="2"/>
  <c r="B18" i="7" s="1"/>
  <c r="G22" i="2"/>
  <c r="B22" i="8" s="1"/>
  <c r="F22" i="2"/>
  <c r="B22" i="7" s="1"/>
  <c r="G26" i="2"/>
  <c r="B26" i="8" s="1"/>
  <c r="F26" i="2"/>
  <c r="B26" i="7" s="1"/>
  <c r="G3" i="2"/>
  <c r="B3" i="8" s="1"/>
  <c r="F3" i="2"/>
  <c r="B3" i="7" s="1"/>
  <c r="G7" i="2"/>
  <c r="B7" i="8" s="1"/>
  <c r="F7" i="2"/>
  <c r="B7" i="7" s="1"/>
  <c r="G11" i="2"/>
  <c r="B11" i="8" s="1"/>
  <c r="F11" i="2"/>
  <c r="B11" i="7" s="1"/>
  <c r="G15" i="2"/>
  <c r="B15" i="8" s="1"/>
  <c r="F15" i="2"/>
  <c r="B15" i="7" s="1"/>
  <c r="G19" i="2"/>
  <c r="B19" i="8" s="1"/>
  <c r="F19" i="2"/>
  <c r="B19" i="7" s="1"/>
  <c r="G23" i="2"/>
  <c r="B23" i="8" s="1"/>
  <c r="F23" i="2"/>
  <c r="B23" i="7" s="1"/>
  <c r="G27" i="2"/>
  <c r="B27" i="8" s="1"/>
  <c r="F27" i="2"/>
  <c r="B27" i="7" s="1"/>
  <c r="G4" i="2"/>
  <c r="B4" i="8" s="1"/>
  <c r="F4" i="2"/>
  <c r="B4" i="7" s="1"/>
  <c r="G8" i="2"/>
  <c r="B8" i="8" s="1"/>
  <c r="F8" i="2"/>
  <c r="B8" i="7" s="1"/>
  <c r="G12" i="2"/>
  <c r="B12" i="8" s="1"/>
  <c r="F12" i="2"/>
  <c r="B12" i="7" s="1"/>
  <c r="G16" i="2"/>
  <c r="B16" i="8" s="1"/>
  <c r="F16" i="2"/>
  <c r="B16" i="7" s="1"/>
  <c r="G20" i="2"/>
  <c r="B20" i="8" s="1"/>
  <c r="F20" i="2"/>
  <c r="B20" i="7" s="1"/>
  <c r="G24" i="2"/>
  <c r="B24" i="8" s="1"/>
  <c r="F24" i="2"/>
  <c r="B24" i="7" s="1"/>
  <c r="G10" i="2"/>
  <c r="B10" i="8" s="1"/>
  <c r="F10" i="2"/>
  <c r="B10" i="7" s="1"/>
  <c r="H29" i="5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8" i="1" l="1"/>
  <c r="Q8" i="1"/>
  <c r="P20" i="1"/>
  <c r="Q20" i="1"/>
  <c r="P6" i="1"/>
  <c r="Q6" i="1"/>
  <c r="P10" i="1"/>
  <c r="Q10" i="1"/>
  <c r="P18" i="1"/>
  <c r="Q18" i="1"/>
  <c r="P22" i="1"/>
  <c r="Q22" i="1"/>
  <c r="Q3" i="1"/>
  <c r="P3" i="1"/>
  <c r="Q2" i="1"/>
  <c r="P2" i="1"/>
  <c r="Q7" i="1"/>
  <c r="P7" i="1"/>
  <c r="Q11" i="1"/>
  <c r="P11" i="1"/>
  <c r="Q15" i="1"/>
  <c r="P15" i="1"/>
  <c r="Q19" i="1"/>
  <c r="P19" i="1"/>
  <c r="Q23" i="1"/>
  <c r="P23" i="1"/>
  <c r="Q27" i="1"/>
  <c r="P27" i="1"/>
  <c r="P4" i="1"/>
  <c r="Q4" i="1"/>
  <c r="P16" i="1"/>
  <c r="Q16" i="1"/>
  <c r="P24" i="1"/>
  <c r="Q24" i="1"/>
  <c r="Q5" i="1"/>
  <c r="P5" i="1"/>
  <c r="Q9" i="1"/>
  <c r="P9" i="1"/>
  <c r="Q13" i="1"/>
  <c r="P13" i="1"/>
  <c r="Q17" i="1"/>
  <c r="P17" i="1"/>
  <c r="Q21" i="1"/>
  <c r="P21" i="1"/>
  <c r="Q25" i="1"/>
  <c r="P25" i="1"/>
  <c r="P12" i="1"/>
  <c r="Q12" i="1"/>
  <c r="P14" i="1"/>
  <c r="Q14" i="1"/>
  <c r="P26" i="1"/>
  <c r="Q26" i="1"/>
  <c r="AA2" i="1"/>
  <c r="Y2" i="1"/>
  <c r="N26" i="9" l="1"/>
  <c r="N26" i="7"/>
  <c r="N13" i="10"/>
  <c r="N13" i="8"/>
  <c r="N27" i="10"/>
  <c r="N27" i="8"/>
  <c r="N2" i="10"/>
  <c r="N2" i="8"/>
  <c r="N25" i="10"/>
  <c r="N25" i="8"/>
  <c r="N9" i="10"/>
  <c r="N9" i="8"/>
  <c r="N4" i="9"/>
  <c r="N4" i="7"/>
  <c r="N26" i="10"/>
  <c r="N26" i="8"/>
  <c r="N12" i="10"/>
  <c r="N12" i="8"/>
  <c r="N21" i="9"/>
  <c r="N21" i="7"/>
  <c r="N13" i="9"/>
  <c r="N13" i="7"/>
  <c r="N5" i="9"/>
  <c r="N5" i="7"/>
  <c r="N16" i="10"/>
  <c r="N16" i="8"/>
  <c r="N27" i="9"/>
  <c r="N27" i="7"/>
  <c r="N19" i="9"/>
  <c r="N19" i="7"/>
  <c r="N11" i="9"/>
  <c r="N11" i="7"/>
  <c r="N2" i="9"/>
  <c r="N2" i="7"/>
  <c r="N22" i="10"/>
  <c r="N22" i="8"/>
  <c r="N10" i="10"/>
  <c r="N10" i="8"/>
  <c r="N20" i="10"/>
  <c r="N20" i="8"/>
  <c r="N12" i="9"/>
  <c r="N12" i="7"/>
  <c r="N5" i="10"/>
  <c r="N5" i="8"/>
  <c r="N19" i="10"/>
  <c r="N19" i="8"/>
  <c r="N22" i="9"/>
  <c r="N22" i="7"/>
  <c r="N10" i="9"/>
  <c r="N10" i="7"/>
  <c r="N20" i="9"/>
  <c r="N20" i="7"/>
  <c r="AB2" i="1"/>
  <c r="N14" i="10"/>
  <c r="N14" i="8"/>
  <c r="N25" i="9"/>
  <c r="N25" i="7"/>
  <c r="N17" i="9"/>
  <c r="N17" i="7"/>
  <c r="N9" i="9"/>
  <c r="N9" i="7"/>
  <c r="N24" i="10"/>
  <c r="N24" i="8"/>
  <c r="N4" i="10"/>
  <c r="N4" i="8"/>
  <c r="N23" i="9"/>
  <c r="N23" i="7"/>
  <c r="N15" i="9"/>
  <c r="N15" i="7"/>
  <c r="N7" i="9"/>
  <c r="N7" i="7"/>
  <c r="N3" i="9"/>
  <c r="N3" i="7"/>
  <c r="N18" i="10"/>
  <c r="N18" i="8"/>
  <c r="N6" i="10"/>
  <c r="N6" i="8"/>
  <c r="N8" i="10"/>
  <c r="N8" i="8"/>
  <c r="N21" i="10"/>
  <c r="N21" i="8"/>
  <c r="N16" i="9"/>
  <c r="N16" i="7"/>
  <c r="N11" i="10"/>
  <c r="N11" i="8"/>
  <c r="N14" i="9"/>
  <c r="N14" i="7"/>
  <c r="N17" i="10"/>
  <c r="N17" i="8"/>
  <c r="N24" i="9"/>
  <c r="N24" i="7"/>
  <c r="N23" i="10"/>
  <c r="N23" i="8"/>
  <c r="N15" i="10"/>
  <c r="N15" i="8"/>
  <c r="N7" i="10"/>
  <c r="N7" i="8"/>
  <c r="N3" i="10"/>
  <c r="N3" i="8"/>
  <c r="N18" i="9"/>
  <c r="N18" i="7"/>
  <c r="N6" i="9"/>
  <c r="N6" i="7"/>
  <c r="N8" i="9"/>
  <c r="N8" i="7"/>
  <c r="AL29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2" i="1"/>
  <c r="AN2" i="1" l="1"/>
  <c r="AR2" i="1"/>
  <c r="L27" i="2" l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3" i="2" l="1"/>
  <c r="C3" i="8" s="1"/>
  <c r="M3" i="2"/>
  <c r="C3" i="7" s="1"/>
  <c r="N7" i="2"/>
  <c r="C7" i="8" s="1"/>
  <c r="M7" i="2"/>
  <c r="C7" i="7" s="1"/>
  <c r="N11" i="2"/>
  <c r="C11" i="8" s="1"/>
  <c r="M11" i="2"/>
  <c r="C11" i="7" s="1"/>
  <c r="M15" i="2"/>
  <c r="C15" i="7" s="1"/>
  <c r="N15" i="2"/>
  <c r="C15" i="8" s="1"/>
  <c r="N19" i="2"/>
  <c r="C19" i="8" s="1"/>
  <c r="M19" i="2"/>
  <c r="C19" i="7" s="1"/>
  <c r="N23" i="2"/>
  <c r="C23" i="8" s="1"/>
  <c r="M23" i="2"/>
  <c r="C23" i="7" s="1"/>
  <c r="M27" i="2"/>
  <c r="C27" i="7" s="1"/>
  <c r="N27" i="2"/>
  <c r="C27" i="8" s="1"/>
  <c r="N4" i="2"/>
  <c r="C4" i="8" s="1"/>
  <c r="M4" i="2"/>
  <c r="C4" i="7" s="1"/>
  <c r="N8" i="2"/>
  <c r="C8" i="8" s="1"/>
  <c r="M8" i="2"/>
  <c r="C8" i="7" s="1"/>
  <c r="N12" i="2"/>
  <c r="C12" i="8" s="1"/>
  <c r="M12" i="2"/>
  <c r="C12" i="7" s="1"/>
  <c r="N16" i="2"/>
  <c r="C16" i="8" s="1"/>
  <c r="M16" i="2"/>
  <c r="C16" i="7" s="1"/>
  <c r="N20" i="2"/>
  <c r="C20" i="8" s="1"/>
  <c r="M20" i="2"/>
  <c r="C20" i="7" s="1"/>
  <c r="N24" i="2"/>
  <c r="C24" i="8" s="1"/>
  <c r="M24" i="2"/>
  <c r="C24" i="7" s="1"/>
  <c r="M5" i="2"/>
  <c r="C5" i="7" s="1"/>
  <c r="N5" i="2"/>
  <c r="C5" i="8" s="1"/>
  <c r="M9" i="2"/>
  <c r="C9" i="7" s="1"/>
  <c r="N9" i="2"/>
  <c r="C9" i="8" s="1"/>
  <c r="N13" i="2"/>
  <c r="C13" i="8" s="1"/>
  <c r="M13" i="2"/>
  <c r="C13" i="7" s="1"/>
  <c r="N17" i="2"/>
  <c r="C17" i="8" s="1"/>
  <c r="M17" i="2"/>
  <c r="C17" i="7" s="1"/>
  <c r="M21" i="2"/>
  <c r="C21" i="7" s="1"/>
  <c r="N21" i="2"/>
  <c r="C21" i="8" s="1"/>
  <c r="N25" i="2"/>
  <c r="C25" i="8" s="1"/>
  <c r="M25" i="2"/>
  <c r="C25" i="7" s="1"/>
  <c r="N2" i="2"/>
  <c r="C2" i="8" s="1"/>
  <c r="M2" i="2"/>
  <c r="C2" i="7" s="1"/>
  <c r="N6" i="2"/>
  <c r="C6" i="8" s="1"/>
  <c r="M6" i="2"/>
  <c r="C6" i="7" s="1"/>
  <c r="N10" i="2"/>
  <c r="C10" i="8" s="1"/>
  <c r="M10" i="2"/>
  <c r="C10" i="7" s="1"/>
  <c r="N14" i="2"/>
  <c r="C14" i="8" s="1"/>
  <c r="M14" i="2"/>
  <c r="C14" i="7" s="1"/>
  <c r="N18" i="2"/>
  <c r="C18" i="8" s="1"/>
  <c r="M18" i="2"/>
  <c r="C18" i="7" s="1"/>
  <c r="N22" i="2"/>
  <c r="C22" i="8" s="1"/>
  <c r="M22" i="2"/>
  <c r="C22" i="7" s="1"/>
  <c r="N26" i="2"/>
  <c r="C26" i="8" s="1"/>
  <c r="M26" i="2"/>
  <c r="C26" i="7" s="1"/>
  <c r="K29" i="2"/>
  <c r="H29" i="2" l="1"/>
  <c r="L29" i="2" s="1"/>
  <c r="E29" i="3" l="1"/>
  <c r="B29" i="3" l="1"/>
  <c r="B29" i="2"/>
  <c r="Q29" i="2" s="1"/>
  <c r="AK27" i="1"/>
  <c r="AN27" i="1" s="1"/>
  <c r="AK26" i="1"/>
  <c r="AN26" i="1" s="1"/>
  <c r="AK25" i="1"/>
  <c r="AN25" i="1" s="1"/>
  <c r="AK24" i="1"/>
  <c r="AN24" i="1" s="1"/>
  <c r="AK23" i="1"/>
  <c r="AN23" i="1" s="1"/>
  <c r="AK22" i="1"/>
  <c r="AN22" i="1" s="1"/>
  <c r="AK21" i="1"/>
  <c r="AN21" i="1" s="1"/>
  <c r="AK20" i="1"/>
  <c r="AN20" i="1" s="1"/>
  <c r="AK19" i="1"/>
  <c r="AN19" i="1" s="1"/>
  <c r="AK18" i="1"/>
  <c r="AN18" i="1" s="1"/>
  <c r="AK17" i="1"/>
  <c r="AN17" i="1" s="1"/>
  <c r="AK16" i="1"/>
  <c r="AN16" i="1" s="1"/>
  <c r="AK15" i="1"/>
  <c r="AN15" i="1" s="1"/>
  <c r="AK14" i="1"/>
  <c r="AN14" i="1" s="1"/>
  <c r="AK13" i="1"/>
  <c r="AN13" i="1" s="1"/>
  <c r="AK12" i="1"/>
  <c r="AN12" i="1" s="1"/>
  <c r="AK11" i="1"/>
  <c r="AN11" i="1" s="1"/>
  <c r="AK10" i="1"/>
  <c r="AN10" i="1" s="1"/>
  <c r="AK9" i="1"/>
  <c r="AN9" i="1" s="1"/>
  <c r="AK8" i="1"/>
  <c r="AN8" i="1" s="1"/>
  <c r="AK7" i="1"/>
  <c r="AN7" i="1" s="1"/>
  <c r="AK6" i="1"/>
  <c r="AN6" i="1" s="1"/>
  <c r="AK5" i="1"/>
  <c r="AN5" i="1" s="1"/>
  <c r="AK4" i="1"/>
  <c r="AN4" i="1" s="1"/>
  <c r="AK3" i="1"/>
  <c r="AN3" i="1" s="1"/>
  <c r="AI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9" i="1"/>
  <c r="R29" i="1"/>
  <c r="I5" i="1" l="1"/>
  <c r="H5" i="1"/>
  <c r="I17" i="1"/>
  <c r="H17" i="1"/>
  <c r="AP3" i="1"/>
  <c r="AO3" i="1"/>
  <c r="AO2" i="1"/>
  <c r="AP2" i="1"/>
  <c r="AP11" i="1"/>
  <c r="AO11" i="1"/>
  <c r="AP19" i="1"/>
  <c r="AO19" i="1"/>
  <c r="AP27" i="1"/>
  <c r="AO27" i="1"/>
  <c r="I10" i="1"/>
  <c r="H10" i="1"/>
  <c r="I18" i="1"/>
  <c r="H18" i="1"/>
  <c r="AO4" i="1"/>
  <c r="AP4" i="1"/>
  <c r="I3" i="1"/>
  <c r="H3" i="1"/>
  <c r="I2" i="1"/>
  <c r="H2" i="1"/>
  <c r="I7" i="1"/>
  <c r="H7" i="1"/>
  <c r="I15" i="1"/>
  <c r="H15" i="1"/>
  <c r="I19" i="1"/>
  <c r="H19" i="1"/>
  <c r="I23" i="1"/>
  <c r="H23" i="1"/>
  <c r="AP5" i="1"/>
  <c r="AO5" i="1"/>
  <c r="AP9" i="1"/>
  <c r="AO9" i="1"/>
  <c r="AP17" i="1"/>
  <c r="AO17" i="1"/>
  <c r="I4" i="1"/>
  <c r="H4" i="1"/>
  <c r="I8" i="1"/>
  <c r="H8" i="1"/>
  <c r="I12" i="1"/>
  <c r="H12" i="1"/>
  <c r="I16" i="1"/>
  <c r="H16" i="1"/>
  <c r="I20" i="1"/>
  <c r="H20" i="1"/>
  <c r="I24" i="1"/>
  <c r="H24" i="1"/>
  <c r="AO6" i="1"/>
  <c r="AP6" i="1"/>
  <c r="AO10" i="1"/>
  <c r="AP10" i="1"/>
  <c r="AO14" i="1"/>
  <c r="AP14" i="1"/>
  <c r="AO18" i="1"/>
  <c r="AP18" i="1"/>
  <c r="AO22" i="1"/>
  <c r="AP22" i="1"/>
  <c r="AO26" i="1"/>
  <c r="AP26" i="1"/>
  <c r="I9" i="1"/>
  <c r="H9" i="1"/>
  <c r="I21" i="1"/>
  <c r="H21" i="1"/>
  <c r="AP7" i="1"/>
  <c r="AO7" i="1"/>
  <c r="AP23" i="1"/>
  <c r="AO23" i="1"/>
  <c r="I6" i="1"/>
  <c r="H6" i="1"/>
  <c r="I26" i="1"/>
  <c r="H26" i="1"/>
  <c r="AO8" i="1"/>
  <c r="AP8" i="1"/>
  <c r="AO12" i="1"/>
  <c r="AP12" i="1"/>
  <c r="AO16" i="1"/>
  <c r="AP16" i="1"/>
  <c r="AO20" i="1"/>
  <c r="AP20" i="1"/>
  <c r="AO24" i="1"/>
  <c r="AP24" i="1"/>
  <c r="I13" i="1"/>
  <c r="H13" i="1"/>
  <c r="I25" i="1"/>
  <c r="H25" i="1"/>
  <c r="AP15" i="1"/>
  <c r="AO15" i="1"/>
  <c r="I14" i="1"/>
  <c r="H14" i="1"/>
  <c r="I22" i="1"/>
  <c r="H22" i="1"/>
  <c r="I11" i="1"/>
  <c r="H11" i="1"/>
  <c r="I27" i="1"/>
  <c r="H27" i="1"/>
  <c r="AP13" i="1"/>
  <c r="AO13" i="1"/>
  <c r="AP21" i="1"/>
  <c r="AO21" i="1"/>
  <c r="AP25" i="1"/>
  <c r="AO25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M13" i="10" l="1"/>
  <c r="M13" i="8"/>
  <c r="K25" i="10"/>
  <c r="K25" i="8"/>
  <c r="M8" i="9"/>
  <c r="M8" i="7"/>
  <c r="M22" i="9"/>
  <c r="M22" i="7"/>
  <c r="K20" i="10"/>
  <c r="K20" i="8"/>
  <c r="M9" i="10"/>
  <c r="M9" i="8"/>
  <c r="K2" i="10"/>
  <c r="K2" i="8"/>
  <c r="M19" i="10"/>
  <c r="M19" i="8"/>
  <c r="M21" i="10"/>
  <c r="M21" i="8"/>
  <c r="K22" i="10"/>
  <c r="K22" i="8"/>
  <c r="K13" i="10"/>
  <c r="K13" i="8"/>
  <c r="M25" i="9"/>
  <c r="M25" i="7"/>
  <c r="M13" i="9"/>
  <c r="M13" i="7"/>
  <c r="K11" i="9"/>
  <c r="K11" i="7"/>
  <c r="K14" i="9"/>
  <c r="K14" i="7"/>
  <c r="K25" i="9"/>
  <c r="K25" i="7"/>
  <c r="M24" i="10"/>
  <c r="M24" i="8"/>
  <c r="M16" i="10"/>
  <c r="M16" i="8"/>
  <c r="M8" i="10"/>
  <c r="M8" i="8"/>
  <c r="K6" i="9"/>
  <c r="K6" i="7"/>
  <c r="M7" i="9"/>
  <c r="M7" i="7"/>
  <c r="K9" i="9"/>
  <c r="K9" i="7"/>
  <c r="M22" i="10"/>
  <c r="M22" i="8"/>
  <c r="M14" i="10"/>
  <c r="M14" i="8"/>
  <c r="M6" i="10"/>
  <c r="M6" i="8"/>
  <c r="K20" i="9"/>
  <c r="K20" i="7"/>
  <c r="K12" i="9"/>
  <c r="K12" i="7"/>
  <c r="K4" i="9"/>
  <c r="K4" i="7"/>
  <c r="M9" i="9"/>
  <c r="M9" i="7"/>
  <c r="K23" i="9"/>
  <c r="K23" i="7"/>
  <c r="K15" i="9"/>
  <c r="K15" i="7"/>
  <c r="K2" i="9"/>
  <c r="K2" i="7"/>
  <c r="M4" i="10"/>
  <c r="M4" i="8"/>
  <c r="K10" i="9"/>
  <c r="K10" i="7"/>
  <c r="M19" i="9"/>
  <c r="M19" i="7"/>
  <c r="M2" i="10"/>
  <c r="M2" i="8"/>
  <c r="K17" i="9"/>
  <c r="K17" i="7"/>
  <c r="M25" i="10"/>
  <c r="M25" i="8"/>
  <c r="K14" i="10"/>
  <c r="K14" i="8"/>
  <c r="M16" i="9"/>
  <c r="M16" i="7"/>
  <c r="M7" i="10"/>
  <c r="M7" i="8"/>
  <c r="M14" i="9"/>
  <c r="M14" i="7"/>
  <c r="K12" i="10"/>
  <c r="K12" i="8"/>
  <c r="K23" i="10"/>
  <c r="K23" i="8"/>
  <c r="M4" i="9"/>
  <c r="M4" i="7"/>
  <c r="M2" i="9"/>
  <c r="M2" i="7"/>
  <c r="K17" i="10"/>
  <c r="K17" i="8"/>
  <c r="M21" i="9"/>
  <c r="M21" i="7"/>
  <c r="K27" i="9"/>
  <c r="K27" i="7"/>
  <c r="K22" i="9"/>
  <c r="K22" i="7"/>
  <c r="M15" i="9"/>
  <c r="M15" i="7"/>
  <c r="K13" i="9"/>
  <c r="K13" i="7"/>
  <c r="M20" i="10"/>
  <c r="M20" i="8"/>
  <c r="M12" i="10"/>
  <c r="M12" i="8"/>
  <c r="K26" i="9"/>
  <c r="K26" i="7"/>
  <c r="M23" i="9"/>
  <c r="M23" i="7"/>
  <c r="K21" i="9"/>
  <c r="K21" i="7"/>
  <c r="M26" i="10"/>
  <c r="M26" i="8"/>
  <c r="M18" i="10"/>
  <c r="M18" i="8"/>
  <c r="M10" i="10"/>
  <c r="M10" i="8"/>
  <c r="K24" i="9"/>
  <c r="K24" i="7"/>
  <c r="K16" i="9"/>
  <c r="K16" i="7"/>
  <c r="K8" i="9"/>
  <c r="K8" i="7"/>
  <c r="M17" i="9"/>
  <c r="M17" i="7"/>
  <c r="M5" i="9"/>
  <c r="M5" i="7"/>
  <c r="K19" i="9"/>
  <c r="K19" i="7"/>
  <c r="K7" i="9"/>
  <c r="K7" i="7"/>
  <c r="K3" i="9"/>
  <c r="K3" i="7"/>
  <c r="K18" i="9"/>
  <c r="K18" i="7"/>
  <c r="M27" i="9"/>
  <c r="M27" i="7"/>
  <c r="M11" i="9"/>
  <c r="M11" i="7"/>
  <c r="M3" i="9"/>
  <c r="M3" i="7"/>
  <c r="K5" i="9"/>
  <c r="K5" i="7"/>
  <c r="K11" i="10"/>
  <c r="K11" i="8"/>
  <c r="M24" i="9"/>
  <c r="M24" i="7"/>
  <c r="K6" i="10"/>
  <c r="K6" i="8"/>
  <c r="K9" i="10"/>
  <c r="K9" i="8"/>
  <c r="M6" i="9"/>
  <c r="M6" i="7"/>
  <c r="K4" i="10"/>
  <c r="K4" i="8"/>
  <c r="K15" i="10"/>
  <c r="K15" i="8"/>
  <c r="K10" i="10"/>
  <c r="K10" i="8"/>
  <c r="K27" i="10"/>
  <c r="K27" i="8"/>
  <c r="M15" i="10"/>
  <c r="M15" i="8"/>
  <c r="M20" i="9"/>
  <c r="M20" i="7"/>
  <c r="M12" i="9"/>
  <c r="M12" i="7"/>
  <c r="K26" i="10"/>
  <c r="K26" i="8"/>
  <c r="M23" i="10"/>
  <c r="M23" i="8"/>
  <c r="K21" i="10"/>
  <c r="K21" i="8"/>
  <c r="M26" i="9"/>
  <c r="M26" i="7"/>
  <c r="M18" i="9"/>
  <c r="M18" i="7"/>
  <c r="M10" i="9"/>
  <c r="M10" i="7"/>
  <c r="K24" i="10"/>
  <c r="K24" i="8"/>
  <c r="K16" i="10"/>
  <c r="K16" i="8"/>
  <c r="K8" i="10"/>
  <c r="K8" i="8"/>
  <c r="M17" i="10"/>
  <c r="M17" i="8"/>
  <c r="M5" i="10"/>
  <c r="M5" i="8"/>
  <c r="K19" i="10"/>
  <c r="K19" i="8"/>
  <c r="K7" i="10"/>
  <c r="K7" i="8"/>
  <c r="K3" i="10"/>
  <c r="K3" i="8"/>
  <c r="K18" i="10"/>
  <c r="K18" i="8"/>
  <c r="M27" i="10"/>
  <c r="M27" i="8"/>
  <c r="M11" i="10"/>
  <c r="M11" i="8"/>
  <c r="M3" i="10"/>
  <c r="M3" i="8"/>
  <c r="K5" i="10"/>
  <c r="K5" i="8"/>
  <c r="X29" i="1"/>
  <c r="AE29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AA27" i="1" l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20" i="1"/>
  <c r="AB20" i="1" s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AA4" i="1"/>
  <c r="AB4" i="1" s="1"/>
  <c r="AA3" i="1"/>
  <c r="AB3" i="1" s="1"/>
  <c r="AD9" i="1" l="1"/>
  <c r="AC9" i="1"/>
  <c r="AD17" i="1"/>
  <c r="AC17" i="1"/>
  <c r="AC6" i="1"/>
  <c r="AD6" i="1"/>
  <c r="AC10" i="1"/>
  <c r="AD10" i="1"/>
  <c r="AC22" i="1"/>
  <c r="AD22" i="1"/>
  <c r="AD7" i="1"/>
  <c r="AC7" i="1"/>
  <c r="AD11" i="1"/>
  <c r="AC11" i="1"/>
  <c r="AD19" i="1"/>
  <c r="AC19" i="1"/>
  <c r="AC4" i="1"/>
  <c r="AD4" i="1"/>
  <c r="AC8" i="1"/>
  <c r="AD8" i="1"/>
  <c r="AC12" i="1"/>
  <c r="AD12" i="1"/>
  <c r="AC16" i="1"/>
  <c r="AD16" i="1"/>
  <c r="AC20" i="1"/>
  <c r="AD20" i="1"/>
  <c r="AC24" i="1"/>
  <c r="AD24" i="1"/>
  <c r="AD5" i="1"/>
  <c r="AC5" i="1"/>
  <c r="AD21" i="1"/>
  <c r="AC21" i="1"/>
  <c r="AC18" i="1"/>
  <c r="AD18" i="1"/>
  <c r="AC26" i="1"/>
  <c r="AD26" i="1"/>
  <c r="AD13" i="1"/>
  <c r="AC13" i="1"/>
  <c r="AD25" i="1"/>
  <c r="AC25" i="1"/>
  <c r="AC14" i="1"/>
  <c r="AD14" i="1"/>
  <c r="AD3" i="1"/>
  <c r="AC3" i="1"/>
  <c r="AD2" i="1"/>
  <c r="AC2" i="1"/>
  <c r="AD15" i="1"/>
  <c r="AC15" i="1"/>
  <c r="AD23" i="1"/>
  <c r="AC23" i="1"/>
  <c r="AD27" i="1"/>
  <c r="AC27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" i="1"/>
  <c r="AU2" i="1" s="1"/>
  <c r="I27" i="10" l="1"/>
  <c r="I27" i="8"/>
  <c r="I25" i="10"/>
  <c r="I25" i="8"/>
  <c r="I24" i="9"/>
  <c r="I24" i="7"/>
  <c r="I19" i="10"/>
  <c r="I19" i="8"/>
  <c r="I17" i="10"/>
  <c r="I17" i="8"/>
  <c r="I23" i="10"/>
  <c r="I23" i="8"/>
  <c r="I14" i="9"/>
  <c r="I14" i="7"/>
  <c r="I27" i="9"/>
  <c r="I27" i="7"/>
  <c r="I15" i="9"/>
  <c r="I15" i="7"/>
  <c r="I3" i="9"/>
  <c r="I3" i="7"/>
  <c r="I25" i="9"/>
  <c r="I25" i="7"/>
  <c r="I26" i="10"/>
  <c r="I26" i="8"/>
  <c r="I21" i="9"/>
  <c r="I21" i="7"/>
  <c r="I24" i="10"/>
  <c r="I24" i="8"/>
  <c r="I16" i="10"/>
  <c r="I16" i="8"/>
  <c r="I8" i="10"/>
  <c r="I8" i="8"/>
  <c r="I19" i="9"/>
  <c r="I19" i="7"/>
  <c r="I7" i="9"/>
  <c r="I7" i="7"/>
  <c r="I10" i="10"/>
  <c r="I10" i="8"/>
  <c r="I17" i="9"/>
  <c r="I17" i="7"/>
  <c r="I15" i="10"/>
  <c r="I15" i="8"/>
  <c r="I26" i="9"/>
  <c r="I26" i="7"/>
  <c r="I16" i="9"/>
  <c r="I16" i="7"/>
  <c r="I7" i="10"/>
  <c r="I7" i="8"/>
  <c r="I2" i="9"/>
  <c r="I2" i="7"/>
  <c r="I14" i="10"/>
  <c r="I14" i="8"/>
  <c r="I13" i="9"/>
  <c r="I13" i="7"/>
  <c r="I18" i="10"/>
  <c r="I18" i="8"/>
  <c r="I5" i="9"/>
  <c r="I5" i="7"/>
  <c r="I20" i="10"/>
  <c r="I20" i="8"/>
  <c r="I12" i="10"/>
  <c r="I12" i="8"/>
  <c r="I4" i="10"/>
  <c r="I4" i="8"/>
  <c r="I11" i="9"/>
  <c r="I11" i="7"/>
  <c r="I22" i="10"/>
  <c r="I22" i="8"/>
  <c r="I6" i="10"/>
  <c r="I6" i="8"/>
  <c r="I9" i="9"/>
  <c r="I9" i="7"/>
  <c r="I3" i="10"/>
  <c r="I3" i="8"/>
  <c r="I21" i="10"/>
  <c r="I21" i="8"/>
  <c r="I8" i="9"/>
  <c r="I8" i="7"/>
  <c r="I10" i="9"/>
  <c r="I10" i="7"/>
  <c r="I23" i="9"/>
  <c r="I23" i="7"/>
  <c r="I2" i="10"/>
  <c r="I2" i="8"/>
  <c r="I13" i="10"/>
  <c r="I13" i="8"/>
  <c r="I18" i="9"/>
  <c r="I18" i="7"/>
  <c r="I5" i="10"/>
  <c r="I5" i="8"/>
  <c r="I20" i="9"/>
  <c r="I20" i="7"/>
  <c r="I12" i="9"/>
  <c r="I12" i="7"/>
  <c r="I4" i="9"/>
  <c r="I4" i="7"/>
  <c r="I11" i="10"/>
  <c r="I11" i="8"/>
  <c r="I22" i="9"/>
  <c r="I22" i="7"/>
  <c r="I6" i="9"/>
  <c r="I6" i="7"/>
  <c r="I9" i="10"/>
  <c r="I9" i="8"/>
  <c r="AS29" i="1"/>
  <c r="AR3" i="1"/>
  <c r="AU3" i="1" s="1"/>
  <c r="AR4" i="1"/>
  <c r="AU4" i="1" s="1"/>
  <c r="AR5" i="1"/>
  <c r="AU5" i="1" s="1"/>
  <c r="AR6" i="1"/>
  <c r="AU6" i="1" s="1"/>
  <c r="AR7" i="1"/>
  <c r="AU7" i="1" s="1"/>
  <c r="AR8" i="1"/>
  <c r="AU8" i="1" s="1"/>
  <c r="AR9" i="1"/>
  <c r="AU9" i="1" s="1"/>
  <c r="AR10" i="1"/>
  <c r="AU10" i="1" s="1"/>
  <c r="AR11" i="1"/>
  <c r="AU11" i="1" s="1"/>
  <c r="AR12" i="1"/>
  <c r="AU12" i="1" s="1"/>
  <c r="AR13" i="1"/>
  <c r="AU13" i="1" s="1"/>
  <c r="AR14" i="1"/>
  <c r="AU14" i="1" s="1"/>
  <c r="AR15" i="1"/>
  <c r="AU15" i="1" s="1"/>
  <c r="AR16" i="1"/>
  <c r="AU16" i="1" s="1"/>
  <c r="AR17" i="1"/>
  <c r="AU17" i="1" s="1"/>
  <c r="AR18" i="1"/>
  <c r="AU18" i="1" s="1"/>
  <c r="AR19" i="1"/>
  <c r="AU19" i="1" s="1"/>
  <c r="AR20" i="1"/>
  <c r="AU20" i="1" s="1"/>
  <c r="AR21" i="1"/>
  <c r="AU21" i="1" s="1"/>
  <c r="AR22" i="1"/>
  <c r="AU22" i="1" s="1"/>
  <c r="AR23" i="1"/>
  <c r="AU23" i="1" s="1"/>
  <c r="AR24" i="1"/>
  <c r="AU24" i="1" s="1"/>
  <c r="AR25" i="1"/>
  <c r="AU25" i="1" s="1"/>
  <c r="AR26" i="1"/>
  <c r="AU26" i="1" s="1"/>
  <c r="AR27" i="1"/>
  <c r="AU27" i="1" s="1"/>
  <c r="AQ29" i="1"/>
  <c r="AJ29" i="1"/>
  <c r="AV26" i="1" l="1"/>
  <c r="AW26" i="1"/>
  <c r="AV14" i="1"/>
  <c r="AW14" i="1"/>
  <c r="AW21" i="1"/>
  <c r="AV21" i="1"/>
  <c r="AW13" i="1"/>
  <c r="AV13" i="1"/>
  <c r="AW9" i="1"/>
  <c r="AV9" i="1"/>
  <c r="AW5" i="1"/>
  <c r="AV5" i="1"/>
  <c r="AV24" i="1"/>
  <c r="AW24" i="1"/>
  <c r="AV20" i="1"/>
  <c r="AW20" i="1"/>
  <c r="AV16" i="1"/>
  <c r="AW16" i="1"/>
  <c r="AV12" i="1"/>
  <c r="AW12" i="1"/>
  <c r="AV8" i="1"/>
  <c r="AW8" i="1"/>
  <c r="AV4" i="1"/>
  <c r="AW4" i="1"/>
  <c r="AW27" i="1"/>
  <c r="AV27" i="1"/>
  <c r="AW23" i="1"/>
  <c r="AV23" i="1"/>
  <c r="AW19" i="1"/>
  <c r="AV19" i="1"/>
  <c r="AW15" i="1"/>
  <c r="AV15" i="1"/>
  <c r="AW11" i="1"/>
  <c r="AV11" i="1"/>
  <c r="AW7" i="1"/>
  <c r="AV7" i="1"/>
  <c r="AW3" i="1"/>
  <c r="AV3" i="1"/>
  <c r="AV22" i="1"/>
  <c r="AW22" i="1"/>
  <c r="AV10" i="1"/>
  <c r="AW10" i="1"/>
  <c r="AW17" i="1"/>
  <c r="AV17" i="1"/>
  <c r="AW2" i="1"/>
  <c r="AV18" i="1"/>
  <c r="AW18" i="1"/>
  <c r="AV6" i="1"/>
  <c r="AW6" i="1"/>
  <c r="AW25" i="1"/>
  <c r="AV25" i="1"/>
  <c r="AV2" i="1"/>
  <c r="AR29" i="1"/>
  <c r="AU29" i="1" s="1"/>
  <c r="AK29" i="1"/>
  <c r="D3" i="1"/>
  <c r="K3" i="1" s="1"/>
  <c r="D4" i="1"/>
  <c r="D5" i="1"/>
  <c r="K5" i="1" s="1"/>
  <c r="D6" i="1"/>
  <c r="K6" i="1" s="1"/>
  <c r="D7" i="1"/>
  <c r="K7" i="1" s="1"/>
  <c r="D8" i="1"/>
  <c r="K8" i="1" s="1"/>
  <c r="D9" i="1"/>
  <c r="K9" i="1" s="1"/>
  <c r="D10" i="1"/>
  <c r="K10" i="1" s="1"/>
  <c r="D11" i="1"/>
  <c r="K11" i="1" s="1"/>
  <c r="D12" i="1"/>
  <c r="K12" i="1" s="1"/>
  <c r="D13" i="1"/>
  <c r="K13" i="1" s="1"/>
  <c r="D14" i="1"/>
  <c r="D15" i="1"/>
  <c r="K15" i="1" s="1"/>
  <c r="D16" i="1"/>
  <c r="K16" i="1" s="1"/>
  <c r="D17" i="1"/>
  <c r="K17" i="1" s="1"/>
  <c r="D18" i="1"/>
  <c r="K18" i="1" s="1"/>
  <c r="D19" i="1"/>
  <c r="K19" i="1" s="1"/>
  <c r="D20" i="1"/>
  <c r="D21" i="1"/>
  <c r="K21" i="1" s="1"/>
  <c r="D22" i="1"/>
  <c r="K22" i="1" s="1"/>
  <c r="D23" i="1"/>
  <c r="K23" i="1" s="1"/>
  <c r="D24" i="1"/>
  <c r="K24" i="1" s="1"/>
  <c r="D25" i="1"/>
  <c r="K25" i="1" s="1"/>
  <c r="D26" i="1"/>
  <c r="K26" i="1" s="1"/>
  <c r="D27" i="1"/>
  <c r="K27" i="1" s="1"/>
  <c r="D2" i="1"/>
  <c r="J25" i="9" l="1"/>
  <c r="J25" i="7"/>
  <c r="J22" i="9"/>
  <c r="J22" i="7"/>
  <c r="J23" i="10"/>
  <c r="J23" i="8"/>
  <c r="J20" i="9"/>
  <c r="J20" i="7"/>
  <c r="J14" i="9"/>
  <c r="J14" i="7"/>
  <c r="J6" i="10"/>
  <c r="J6" i="8"/>
  <c r="J2" i="9"/>
  <c r="J2" i="7"/>
  <c r="J6" i="9"/>
  <c r="J6" i="7"/>
  <c r="J17" i="9"/>
  <c r="J17" i="7"/>
  <c r="J22" i="10"/>
  <c r="J22" i="8"/>
  <c r="J7" i="9"/>
  <c r="J7" i="7"/>
  <c r="J15" i="9"/>
  <c r="J15" i="7"/>
  <c r="J23" i="9"/>
  <c r="J23" i="7"/>
  <c r="J4" i="10"/>
  <c r="J4" i="8"/>
  <c r="J12" i="10"/>
  <c r="J12" i="8"/>
  <c r="J20" i="10"/>
  <c r="J20" i="8"/>
  <c r="J5" i="9"/>
  <c r="J5" i="7"/>
  <c r="J13" i="9"/>
  <c r="J13" i="7"/>
  <c r="J14" i="10"/>
  <c r="J14" i="8"/>
  <c r="J17" i="10"/>
  <c r="J17" i="8"/>
  <c r="J15" i="10"/>
  <c r="J15" i="8"/>
  <c r="J12" i="9"/>
  <c r="J12" i="7"/>
  <c r="J5" i="10"/>
  <c r="J5" i="8"/>
  <c r="J25" i="10"/>
  <c r="J25" i="8"/>
  <c r="J18" i="9"/>
  <c r="J18" i="7"/>
  <c r="J10" i="10"/>
  <c r="J10" i="8"/>
  <c r="J3" i="9"/>
  <c r="J3" i="7"/>
  <c r="J11" i="9"/>
  <c r="J11" i="7"/>
  <c r="J19" i="9"/>
  <c r="J19" i="7"/>
  <c r="J27" i="9"/>
  <c r="J27" i="7"/>
  <c r="J8" i="10"/>
  <c r="J8" i="8"/>
  <c r="J16" i="10"/>
  <c r="J16" i="8"/>
  <c r="J24" i="10"/>
  <c r="J24" i="8"/>
  <c r="J9" i="9"/>
  <c r="J9" i="7"/>
  <c r="J21" i="9"/>
  <c r="J21" i="7"/>
  <c r="J26" i="10"/>
  <c r="J26" i="8"/>
  <c r="J18" i="10"/>
  <c r="J18" i="8"/>
  <c r="J7" i="10"/>
  <c r="J7" i="8"/>
  <c r="J4" i="9"/>
  <c r="J4" i="7"/>
  <c r="J13" i="10"/>
  <c r="J13" i="8"/>
  <c r="J2" i="10"/>
  <c r="J2" i="8"/>
  <c r="J10" i="9"/>
  <c r="J10" i="7"/>
  <c r="J3" i="10"/>
  <c r="J3" i="8"/>
  <c r="J11" i="10"/>
  <c r="J11" i="8"/>
  <c r="J19" i="10"/>
  <c r="J19" i="8"/>
  <c r="J27" i="10"/>
  <c r="J27" i="8"/>
  <c r="J8" i="9"/>
  <c r="J8" i="7"/>
  <c r="J16" i="9"/>
  <c r="J16" i="7"/>
  <c r="J24" i="9"/>
  <c r="J24" i="7"/>
  <c r="J9" i="10"/>
  <c r="J9" i="8"/>
  <c r="J21" i="10"/>
  <c r="J21" i="8"/>
  <c r="J26" i="9"/>
  <c r="J26" i="7"/>
  <c r="S2" i="1"/>
  <c r="K2" i="1"/>
  <c r="M23" i="1" s="1"/>
  <c r="S20" i="1"/>
  <c r="K20" i="1"/>
  <c r="S4" i="1"/>
  <c r="K4" i="1"/>
  <c r="L3" i="1"/>
  <c r="S14" i="1"/>
  <c r="K14" i="1"/>
  <c r="L6" i="1"/>
  <c r="M11" i="1"/>
  <c r="L21" i="1"/>
  <c r="M13" i="1"/>
  <c r="L5" i="1"/>
  <c r="S26" i="1"/>
  <c r="S22" i="1"/>
  <c r="S18" i="1"/>
  <c r="S10" i="1"/>
  <c r="S6" i="1"/>
  <c r="S25" i="1"/>
  <c r="S21" i="1"/>
  <c r="S17" i="1"/>
  <c r="S13" i="1"/>
  <c r="S9" i="1"/>
  <c r="S5" i="1"/>
  <c r="S24" i="1"/>
  <c r="S16" i="1"/>
  <c r="S12" i="1"/>
  <c r="S8" i="1"/>
  <c r="S27" i="1"/>
  <c r="S23" i="1"/>
  <c r="S19" i="1"/>
  <c r="S15" i="1"/>
  <c r="S11" i="1"/>
  <c r="S7" i="1"/>
  <c r="S3" i="1"/>
  <c r="D29" i="1"/>
  <c r="S29" i="1" s="1"/>
  <c r="H23" i="10" l="1"/>
  <c r="H23" i="8"/>
  <c r="H21" i="9"/>
  <c r="H21" i="7"/>
  <c r="H3" i="9"/>
  <c r="H3" i="7"/>
  <c r="L17" i="1"/>
  <c r="L25" i="1"/>
  <c r="L23" i="1"/>
  <c r="L10" i="1"/>
  <c r="M3" i="1"/>
  <c r="L12" i="1"/>
  <c r="L9" i="1"/>
  <c r="M17" i="1"/>
  <c r="M25" i="1"/>
  <c r="M10" i="1"/>
  <c r="M18" i="1"/>
  <c r="M15" i="1"/>
  <c r="L7" i="1"/>
  <c r="M5" i="1"/>
  <c r="L13" i="1"/>
  <c r="M21" i="1"/>
  <c r="L11" i="1"/>
  <c r="M6" i="1"/>
  <c r="L22" i="1"/>
  <c r="H5" i="9"/>
  <c r="H5" i="7"/>
  <c r="H11" i="10"/>
  <c r="H11" i="8"/>
  <c r="L18" i="1"/>
  <c r="H13" i="10"/>
  <c r="H13" i="8"/>
  <c r="H6" i="9"/>
  <c r="H6" i="7"/>
  <c r="M9" i="1"/>
  <c r="T5" i="1"/>
  <c r="U5" i="1"/>
  <c r="U14" i="1"/>
  <c r="T14" i="1"/>
  <c r="T19" i="1"/>
  <c r="U19" i="1"/>
  <c r="U25" i="1"/>
  <c r="T25" i="1"/>
  <c r="U7" i="1"/>
  <c r="T7" i="1"/>
  <c r="T23" i="1"/>
  <c r="U23" i="1"/>
  <c r="U16" i="1"/>
  <c r="T16" i="1"/>
  <c r="U13" i="1"/>
  <c r="T13" i="1"/>
  <c r="U6" i="1"/>
  <c r="T6" i="1"/>
  <c r="U26" i="1"/>
  <c r="T26" i="1"/>
  <c r="T11" i="1"/>
  <c r="U11" i="1"/>
  <c r="T27" i="1"/>
  <c r="U27" i="1"/>
  <c r="U24" i="1"/>
  <c r="T24" i="1"/>
  <c r="T17" i="1"/>
  <c r="U17" i="1"/>
  <c r="U10" i="1"/>
  <c r="T10" i="1"/>
  <c r="L14" i="1"/>
  <c r="M14" i="1"/>
  <c r="M22" i="1"/>
  <c r="L15" i="1"/>
  <c r="M4" i="1"/>
  <c r="L4" i="1"/>
  <c r="M12" i="1"/>
  <c r="L20" i="1"/>
  <c r="M20" i="1"/>
  <c r="L2" i="1"/>
  <c r="M2" i="1"/>
  <c r="M7" i="1"/>
  <c r="T15" i="1"/>
  <c r="U15" i="1"/>
  <c r="T21" i="1"/>
  <c r="U21" i="1"/>
  <c r="U4" i="1"/>
  <c r="T4" i="1"/>
  <c r="U20" i="1"/>
  <c r="T20" i="1"/>
  <c r="T2" i="1"/>
  <c r="U2" i="1"/>
  <c r="T8" i="1"/>
  <c r="U8" i="1"/>
  <c r="U18" i="1"/>
  <c r="T18" i="1"/>
  <c r="T3" i="1"/>
  <c r="U3" i="1"/>
  <c r="T9" i="1"/>
  <c r="U9" i="1"/>
  <c r="U22" i="1"/>
  <c r="T22" i="1"/>
  <c r="L27" i="1"/>
  <c r="L8" i="1"/>
  <c r="L16" i="1"/>
  <c r="M24" i="1"/>
  <c r="L26" i="1"/>
  <c r="M19" i="1"/>
  <c r="U12" i="1"/>
  <c r="T12" i="1"/>
  <c r="M27" i="1"/>
  <c r="M8" i="1"/>
  <c r="M16" i="1"/>
  <c r="L24" i="1"/>
  <c r="M26" i="1"/>
  <c r="L19" i="1"/>
  <c r="Z29" i="1"/>
  <c r="AA29" i="1" s="1"/>
  <c r="V29" i="1"/>
  <c r="W29" i="1" s="1"/>
  <c r="C29" i="1"/>
  <c r="H19" i="10" l="1"/>
  <c r="H19" i="8"/>
  <c r="G18" i="9"/>
  <c r="G18" i="7"/>
  <c r="G4" i="9"/>
  <c r="G4" i="7"/>
  <c r="H4" i="9"/>
  <c r="H4" i="7"/>
  <c r="G27" i="10"/>
  <c r="G27" i="8"/>
  <c r="G23" i="10"/>
  <c r="G23" i="8"/>
  <c r="H9" i="10"/>
  <c r="H9" i="8"/>
  <c r="H25" i="10"/>
  <c r="H25" i="8"/>
  <c r="H27" i="10"/>
  <c r="H27" i="8"/>
  <c r="G12" i="9"/>
  <c r="G12" i="7"/>
  <c r="H16" i="10"/>
  <c r="H16" i="8"/>
  <c r="G12" i="10"/>
  <c r="G12" i="8"/>
  <c r="H16" i="9"/>
  <c r="H16" i="7"/>
  <c r="G22" i="10"/>
  <c r="G22" i="8"/>
  <c r="G3" i="9"/>
  <c r="G3" i="7"/>
  <c r="G8" i="9"/>
  <c r="G8" i="7"/>
  <c r="G20" i="10"/>
  <c r="G20" i="8"/>
  <c r="G21" i="9"/>
  <c r="G21" i="7"/>
  <c r="H2" i="10"/>
  <c r="H2" i="8"/>
  <c r="H12" i="10"/>
  <c r="H12" i="8"/>
  <c r="H22" i="10"/>
  <c r="H22" i="8"/>
  <c r="G10" i="10"/>
  <c r="G10" i="8"/>
  <c r="G24" i="10"/>
  <c r="G24" i="8"/>
  <c r="G11" i="9"/>
  <c r="G11" i="7"/>
  <c r="G6" i="10"/>
  <c r="G6" i="8"/>
  <c r="G16" i="10"/>
  <c r="G16" i="8"/>
  <c r="G7" i="10"/>
  <c r="G7" i="8"/>
  <c r="G19" i="9"/>
  <c r="G19" i="7"/>
  <c r="G5" i="9"/>
  <c r="G5" i="7"/>
  <c r="H6" i="10"/>
  <c r="H6" i="8"/>
  <c r="H5" i="10"/>
  <c r="H5" i="8"/>
  <c r="H10" i="10"/>
  <c r="H10" i="8"/>
  <c r="H12" i="9"/>
  <c r="H12" i="7"/>
  <c r="H25" i="9"/>
  <c r="H25" i="7"/>
  <c r="H19" i="9"/>
  <c r="H19" i="7"/>
  <c r="H8" i="9"/>
  <c r="H8" i="7"/>
  <c r="G9" i="10"/>
  <c r="G9" i="8"/>
  <c r="G15" i="10"/>
  <c r="G15" i="8"/>
  <c r="G17" i="10"/>
  <c r="G17" i="8"/>
  <c r="G13" i="9"/>
  <c r="G13" i="7"/>
  <c r="G14" i="9"/>
  <c r="G14" i="7"/>
  <c r="H7" i="9"/>
  <c r="H7" i="7"/>
  <c r="H17" i="9"/>
  <c r="H17" i="7"/>
  <c r="H26" i="9"/>
  <c r="H26" i="7"/>
  <c r="H27" i="9"/>
  <c r="H27" i="7"/>
  <c r="G9" i="9"/>
  <c r="G9" i="7"/>
  <c r="G18" i="10"/>
  <c r="G18" i="8"/>
  <c r="G2" i="9"/>
  <c r="G2" i="7"/>
  <c r="G4" i="10"/>
  <c r="G4" i="8"/>
  <c r="G15" i="9"/>
  <c r="G15" i="7"/>
  <c r="H20" i="10"/>
  <c r="H20" i="8"/>
  <c r="H4" i="10"/>
  <c r="H4" i="8"/>
  <c r="H14" i="9"/>
  <c r="H14" i="7"/>
  <c r="G17" i="9"/>
  <c r="G17" i="7"/>
  <c r="G27" i="9"/>
  <c r="G27" i="7"/>
  <c r="G26" i="10"/>
  <c r="G26" i="8"/>
  <c r="G13" i="10"/>
  <c r="G13" i="8"/>
  <c r="G23" i="9"/>
  <c r="G23" i="7"/>
  <c r="G25" i="10"/>
  <c r="G25" i="8"/>
  <c r="G14" i="10"/>
  <c r="G14" i="8"/>
  <c r="H18" i="9"/>
  <c r="H18" i="7"/>
  <c r="H21" i="10"/>
  <c r="H21" i="8"/>
  <c r="H15" i="10"/>
  <c r="H15" i="8"/>
  <c r="H17" i="10"/>
  <c r="H17" i="8"/>
  <c r="H10" i="9"/>
  <c r="H10" i="7"/>
  <c r="H8" i="10"/>
  <c r="H8" i="8"/>
  <c r="G2" i="10"/>
  <c r="G2" i="8"/>
  <c r="H2" i="9"/>
  <c r="H2" i="7"/>
  <c r="H14" i="10"/>
  <c r="H14" i="8"/>
  <c r="G26" i="9"/>
  <c r="G26" i="7"/>
  <c r="G25" i="9"/>
  <c r="G25" i="7"/>
  <c r="H11" i="9"/>
  <c r="H11" i="7"/>
  <c r="H3" i="10"/>
  <c r="H3" i="8"/>
  <c r="H26" i="10"/>
  <c r="H26" i="8"/>
  <c r="H24" i="9"/>
  <c r="H24" i="7"/>
  <c r="H24" i="10"/>
  <c r="H24" i="8"/>
  <c r="G22" i="9"/>
  <c r="G22" i="7"/>
  <c r="G3" i="10"/>
  <c r="G3" i="8"/>
  <c r="G8" i="10"/>
  <c r="G8" i="8"/>
  <c r="G20" i="9"/>
  <c r="G20" i="7"/>
  <c r="G21" i="10"/>
  <c r="G21" i="8"/>
  <c r="H7" i="10"/>
  <c r="H7" i="8"/>
  <c r="H20" i="9"/>
  <c r="H20" i="7"/>
  <c r="H15" i="9"/>
  <c r="H15" i="7"/>
  <c r="G10" i="9"/>
  <c r="G10" i="7"/>
  <c r="G24" i="9"/>
  <c r="G24" i="7"/>
  <c r="G11" i="10"/>
  <c r="G11" i="8"/>
  <c r="G6" i="9"/>
  <c r="G6" i="7"/>
  <c r="G16" i="9"/>
  <c r="G16" i="7"/>
  <c r="G7" i="9"/>
  <c r="G7" i="7"/>
  <c r="G19" i="10"/>
  <c r="G19" i="8"/>
  <c r="G5" i="10"/>
  <c r="G5" i="8"/>
  <c r="H22" i="9"/>
  <c r="H22" i="7"/>
  <c r="H13" i="9"/>
  <c r="H13" i="7"/>
  <c r="H18" i="10"/>
  <c r="H18" i="8"/>
  <c r="H9" i="9"/>
  <c r="H9" i="7"/>
  <c r="H23" i="9"/>
  <c r="H23" i="7"/>
  <c r="N29" i="1"/>
  <c r="J29" i="1"/>
  <c r="K29" i="1" s="1"/>
  <c r="B29" i="1"/>
  <c r="AM29" i="1" s="1"/>
  <c r="AN29" i="1" s="1"/>
  <c r="E29" i="1" l="1"/>
  <c r="E29" i="2" s="1"/>
  <c r="G29" i="1" l="1"/>
  <c r="O29" i="1"/>
  <c r="Y29" i="1"/>
  <c r="AB29" i="1" s="1"/>
</calcChain>
</file>

<file path=xl/sharedStrings.xml><?xml version="1.0" encoding="utf-8"?>
<sst xmlns="http://schemas.openxmlformats.org/spreadsheetml/2006/main" count="621" uniqueCount="120">
  <si>
    <t>uf</t>
  </si>
  <si>
    <t>AC</t>
  </si>
  <si>
    <t>AP</t>
  </si>
  <si>
    <t>RO</t>
  </si>
  <si>
    <t>RR</t>
  </si>
  <si>
    <t>TO</t>
  </si>
  <si>
    <t>AL</t>
  </si>
  <si>
    <t>CE</t>
  </si>
  <si>
    <t>GO</t>
  </si>
  <si>
    <t>PA</t>
  </si>
  <si>
    <t>PI</t>
  </si>
  <si>
    <t>RN</t>
  </si>
  <si>
    <t>SE</t>
  </si>
  <si>
    <t>AM</t>
  </si>
  <si>
    <t>ES</t>
  </si>
  <si>
    <t>MA</t>
  </si>
  <si>
    <t>MS</t>
  </si>
  <si>
    <t>MT</t>
  </si>
  <si>
    <t>RS</t>
  </si>
  <si>
    <t>BA</t>
  </si>
  <si>
    <t>MG</t>
  </si>
  <si>
    <t>PB</t>
  </si>
  <si>
    <t>PE</t>
  </si>
  <si>
    <t>PR</t>
  </si>
  <si>
    <t>RJ</t>
  </si>
  <si>
    <t>SC</t>
  </si>
  <si>
    <t>SP</t>
  </si>
  <si>
    <t>pib_ind_2019_rs</t>
  </si>
  <si>
    <t>area_territ_brasil_2021_km2</t>
  </si>
  <si>
    <t>capacid_instal_uf_kw_2022</t>
  </si>
  <si>
    <t>ubp_real_202x</t>
  </si>
  <si>
    <t>n_municípios</t>
  </si>
  <si>
    <t>cobert_muni_esgoto_2017</t>
  </si>
  <si>
    <t>cobert_muni_agua_2017</t>
  </si>
  <si>
    <t>cobert_fribra_2021</t>
  </si>
  <si>
    <t>percent_fribra_2021</t>
  </si>
  <si>
    <t>cobert_ag_correios_2019</t>
  </si>
  <si>
    <t>percent_ag_correios_2019</t>
  </si>
  <si>
    <t>percent_esgoto_2017</t>
  </si>
  <si>
    <t>percent_agua_2017</t>
  </si>
  <si>
    <t>qtd_ocorrenc_2021</t>
  </si>
  <si>
    <t>qtd_ag_correios_2019</t>
  </si>
  <si>
    <t>BR</t>
  </si>
  <si>
    <t>geo1_qtd_mun_front_x_qtd_mun_tot</t>
  </si>
  <si>
    <t>geo2_area_front_x_area_tot_ori</t>
  </si>
  <si>
    <t>ubp_real_2021</t>
  </si>
  <si>
    <t>ubp_real_2022_3</t>
  </si>
  <si>
    <t>rec_gerad_2021</t>
  </si>
  <si>
    <t>rec_gerad_2022_3</t>
  </si>
  <si>
    <t>ic_2021</t>
  </si>
  <si>
    <t>ic_2022_3</t>
  </si>
  <si>
    <t>qtd_mun_faixa_fronteira_2020</t>
  </si>
  <si>
    <t>area_mun_faixa_fronteira_2020</t>
  </si>
  <si>
    <t>valor_tranf_2021</t>
  </si>
  <si>
    <t>valor_tranf_2022_03</t>
  </si>
  <si>
    <t>des_total_2021</t>
  </si>
  <si>
    <t>des_total_2022_3_trab</t>
  </si>
  <si>
    <t>ubp_real_2021_n</t>
  </si>
  <si>
    <t>rec_gerad_2021_n</t>
  </si>
  <si>
    <t>econ</t>
  </si>
  <si>
    <t>econ_n</t>
  </si>
  <si>
    <t>transp</t>
  </si>
  <si>
    <t>transp_n</t>
  </si>
  <si>
    <t>energ</t>
  </si>
  <si>
    <t>energ_n</t>
  </si>
  <si>
    <t>telecom</t>
  </si>
  <si>
    <t>telecom_n</t>
  </si>
  <si>
    <t>geo</t>
  </si>
  <si>
    <t>geo_n</t>
  </si>
  <si>
    <t>snb</t>
  </si>
  <si>
    <t>snb_n</t>
  </si>
  <si>
    <t>ubp_1000_hab</t>
  </si>
  <si>
    <t>ubp_1000_hab_n</t>
  </si>
  <si>
    <t>rec_transf</t>
  </si>
  <si>
    <t>rec_transf_n</t>
  </si>
  <si>
    <t>custo_ubp</t>
  </si>
  <si>
    <t>custo_ubp_trab</t>
  </si>
  <si>
    <t>custo_ubp_n</t>
  </si>
  <si>
    <t/>
  </si>
  <si>
    <t>zy_ubp_1000_hab</t>
  </si>
  <si>
    <t>zy_rec_transf</t>
  </si>
  <si>
    <t>zy_custo_ubp</t>
  </si>
  <si>
    <t>zf_custeio_t</t>
  </si>
  <si>
    <t>zf_ftp</t>
  </si>
  <si>
    <t>zs_energ</t>
  </si>
  <si>
    <t>zs_transp</t>
  </si>
  <si>
    <t>zs_telecom</t>
  </si>
  <si>
    <t>zs_snb</t>
  </si>
  <si>
    <t>zs_econ</t>
  </si>
  <si>
    <t>zs_geo</t>
  </si>
  <si>
    <t>custeio_t</t>
  </si>
  <si>
    <t>custeio_t_n</t>
  </si>
  <si>
    <t>ftp</t>
  </si>
  <si>
    <t>ftp_n</t>
  </si>
  <si>
    <t>zy_ubp_1000_hab_n</t>
  </si>
  <si>
    <t>zy_rec_transf_n</t>
  </si>
  <si>
    <t>zy_custo_ubp_n</t>
  </si>
  <si>
    <t>zf_custeio_t_n</t>
  </si>
  <si>
    <t>zf_ftp_n</t>
  </si>
  <si>
    <t>zs_energ_n</t>
  </si>
  <si>
    <t>zs_transp_n</t>
  </si>
  <si>
    <t>zs_telecom_n</t>
  </si>
  <si>
    <t>zs_snb_n</t>
  </si>
  <si>
    <t>zs_econ_n</t>
  </si>
  <si>
    <t>zs_seg_nub_n</t>
  </si>
  <si>
    <t>zs_geo_n</t>
  </si>
  <si>
    <t>zs_estab_ner_capta_n</t>
  </si>
  <si>
    <t>zs_segub</t>
  </si>
  <si>
    <t>zs_estaber_capta</t>
  </si>
  <si>
    <t>arearot_ambiental_2021_km2</t>
  </si>
  <si>
    <t>area_terriura_km2</t>
  </si>
  <si>
    <t>projop_total_2022</t>
  </si>
  <si>
    <t>snv_redeaviment_2022_km</t>
  </si>
  <si>
    <t>estab_cnaeassiveis_2021_10</t>
  </si>
  <si>
    <t>estaber_capta</t>
  </si>
  <si>
    <t>estaber_capita</t>
  </si>
  <si>
    <t>estaber_capita_n</t>
  </si>
  <si>
    <t>ag_correiosorop_total</t>
  </si>
  <si>
    <t>segub</t>
  </si>
  <si>
    <t>segub_n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</si>
</sst>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"/>
    <numFmt numFmtId="165" formatCode="#,##0.000"/>
    <numFmt numFmtId="166" formatCode="_-* #,##0.000_-;\-* #,##0.000_-;_-* &quot;-&quot;??_-;_-@_-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43" fontId="0" fillId="0" borderId="0" xfId="1" applyNumberFormat="1" applyFont="1"/>
    <xf numFmtId="4" fontId="3" fillId="0" borderId="0" xfId="1" applyNumberFormat="1" applyFont="1" applyBorder="1"/>
    <xf numFmtId="10" fontId="2" fillId="0" borderId="0" xfId="2" applyNumberFormat="1" applyFont="1" applyBorder="1"/>
    <xf numFmtId="4" fontId="2" fillId="0" borderId="0" xfId="1" applyNumberFormat="1" applyFont="1" applyBorder="1"/>
    <xf numFmtId="4" fontId="3" fillId="0" borderId="0" xfId="0" applyNumberFormat="1" applyFont="1" applyBorder="1"/>
    <xf numFmtId="0" fontId="3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4" fontId="3" fillId="0" borderId="4" xfId="0" applyNumberFormat="1" applyFont="1" applyBorder="1"/>
    <xf numFmtId="4" fontId="2" fillId="0" borderId="5" xfId="1" applyNumberFormat="1" applyFont="1" applyBorder="1"/>
    <xf numFmtId="4" fontId="3" fillId="0" borderId="6" xfId="1" applyNumberFormat="1" applyFont="1" applyBorder="1"/>
    <xf numFmtId="10" fontId="2" fillId="0" borderId="7" xfId="2" applyNumberFormat="1" applyFont="1" applyBorder="1"/>
    <xf numFmtId="4" fontId="3" fillId="0" borderId="7" xfId="1" applyNumberFormat="1" applyFont="1" applyBorder="1"/>
    <xf numFmtId="43" fontId="3" fillId="0" borderId="4" xfId="1" applyNumberFormat="1" applyFont="1" applyBorder="1"/>
    <xf numFmtId="4" fontId="3" fillId="0" borderId="4" xfId="1" applyNumberFormat="1" applyFont="1" applyBorder="1"/>
    <xf numFmtId="0" fontId="0" fillId="0" borderId="9" xfId="0" applyBorder="1"/>
    <xf numFmtId="4" fontId="2" fillId="0" borderId="8" xfId="1" applyNumberFormat="1" applyFont="1" applyBorder="1"/>
    <xf numFmtId="4" fontId="2" fillId="0" borderId="0" xfId="0" applyNumberFormat="1" applyFont="1" applyBorder="1"/>
    <xf numFmtId="4" fontId="2" fillId="0" borderId="7" xfId="1" applyNumberFormat="1" applyFont="1" applyBorder="1"/>
    <xf numFmtId="0" fontId="0" fillId="0" borderId="10" xfId="0" applyBorder="1"/>
    <xf numFmtId="0" fontId="0" fillId="0" borderId="11" xfId="0" applyBorder="1"/>
    <xf numFmtId="2" fontId="2" fillId="0" borderId="0" xfId="2" applyNumberFormat="1" applyFont="1" applyBorder="1"/>
    <xf numFmtId="2" fontId="2" fillId="0" borderId="7" xfId="2" applyNumberFormat="1" applyFont="1" applyBorder="1"/>
    <xf numFmtId="2" fontId="2" fillId="0" borderId="0" xfId="1" applyNumberFormat="1" applyFont="1" applyBorder="1"/>
    <xf numFmtId="164" fontId="0" fillId="0" borderId="0" xfId="0" applyNumberFormat="1"/>
    <xf numFmtId="2" fontId="0" fillId="0" borderId="0" xfId="0" applyNumberFormat="1"/>
    <xf numFmtId="43" fontId="2" fillId="0" borderId="0" xfId="1" applyFont="1" applyBorder="1"/>
    <xf numFmtId="43" fontId="2" fillId="0" borderId="7" xfId="1" applyFont="1" applyBorder="1"/>
    <xf numFmtId="0" fontId="4" fillId="2" borderId="3" xfId="0" applyFont="1" applyFill="1" applyBorder="1"/>
    <xf numFmtId="43" fontId="4" fillId="2" borderId="5" xfId="1" applyFont="1" applyFill="1" applyBorder="1"/>
    <xf numFmtId="43" fontId="4" fillId="2" borderId="8" xfId="1" applyFont="1" applyFill="1" applyBorder="1"/>
    <xf numFmtId="2" fontId="4" fillId="2" borderId="5" xfId="0" applyNumberFormat="1" applyFont="1" applyFill="1" applyBorder="1"/>
    <xf numFmtId="0" fontId="4" fillId="2" borderId="5" xfId="0" applyFont="1" applyFill="1" applyBorder="1"/>
    <xf numFmtId="2" fontId="4" fillId="2" borderId="8" xfId="0" applyNumberFormat="1" applyFont="1" applyFill="1" applyBorder="1"/>
    <xf numFmtId="0" fontId="3" fillId="3" borderId="3" xfId="0" applyFont="1" applyFill="1" applyBorder="1"/>
    <xf numFmtId="4" fontId="3" fillId="3" borderId="5" xfId="1" applyNumberFormat="1" applyFont="1" applyFill="1" applyBorder="1"/>
    <xf numFmtId="4" fontId="3" fillId="3" borderId="8" xfId="1" applyNumberFormat="1" applyFont="1" applyFill="1" applyBorder="1"/>
    <xf numFmtId="0" fontId="4" fillId="4" borderId="3" xfId="0" applyFont="1" applyFill="1" applyBorder="1" applyAlignment="1">
      <alignment wrapText="1"/>
    </xf>
    <xf numFmtId="165" fontId="4" fillId="4" borderId="5" xfId="1" applyNumberFormat="1" applyFont="1" applyFill="1" applyBorder="1"/>
    <xf numFmtId="165" fontId="4" fillId="4" borderId="8" xfId="1" applyNumberFormat="1" applyFont="1" applyFill="1" applyBorder="1"/>
    <xf numFmtId="0" fontId="4" fillId="4" borderId="2" xfId="0" applyFont="1" applyFill="1" applyBorder="1" applyAlignment="1">
      <alignment wrapText="1"/>
    </xf>
    <xf numFmtId="165" fontId="4" fillId="4" borderId="0" xfId="1" applyNumberFormat="1" applyFont="1" applyFill="1" applyBorder="1"/>
    <xf numFmtId="165" fontId="4" fillId="4" borderId="7" xfId="1" applyNumberFormat="1" applyFont="1" applyFill="1" applyBorder="1"/>
    <xf numFmtId="0" fontId="4" fillId="5" borderId="3" xfId="0" applyFont="1" applyFill="1" applyBorder="1" applyAlignment="1">
      <alignment wrapText="1"/>
    </xf>
    <xf numFmtId="165" fontId="4" fillId="5" borderId="5" xfId="1" applyNumberFormat="1" applyFont="1" applyFill="1" applyBorder="1"/>
    <xf numFmtId="165" fontId="4" fillId="5" borderId="8" xfId="1" applyNumberFormat="1" applyFont="1" applyFill="1" applyBorder="1"/>
    <xf numFmtId="0" fontId="4" fillId="5" borderId="2" xfId="0" applyFont="1" applyFill="1" applyBorder="1" applyAlignment="1">
      <alignment wrapText="1"/>
    </xf>
    <xf numFmtId="165" fontId="4" fillId="5" borderId="0" xfId="1" applyNumberFormat="1" applyFont="1" applyFill="1" applyBorder="1"/>
    <xf numFmtId="165" fontId="4" fillId="5" borderId="7" xfId="1" applyNumberFormat="1" applyFont="1" applyFill="1" applyBorder="1"/>
    <xf numFmtId="4" fontId="4" fillId="5" borderId="0" xfId="1" applyNumberFormat="1" applyFont="1" applyFill="1" applyBorder="1"/>
    <xf numFmtId="4" fontId="4" fillId="5" borderId="5" xfId="1" applyNumberFormat="1" applyFont="1" applyFill="1" applyBorder="1"/>
    <xf numFmtId="0" fontId="4" fillId="2" borderId="1" xfId="0" applyFont="1" applyFill="1" applyBorder="1"/>
    <xf numFmtId="4" fontId="4" fillId="2" borderId="4" xfId="1" applyNumberFormat="1" applyFont="1" applyFill="1" applyBorder="1"/>
    <xf numFmtId="4" fontId="4" fillId="2" borderId="6" xfId="1" applyNumberFormat="1" applyFont="1" applyFill="1" applyBorder="1"/>
    <xf numFmtId="4" fontId="4" fillId="4" borderId="0" xfId="1" applyNumberFormat="1" applyFont="1" applyFill="1" applyBorder="1"/>
    <xf numFmtId="4" fontId="4" fillId="4" borderId="7" xfId="1" applyNumberFormat="1" applyFont="1" applyFill="1" applyBorder="1"/>
    <xf numFmtId="166" fontId="4" fillId="2" borderId="5" xfId="1" applyNumberFormat="1" applyFont="1" applyFill="1" applyBorder="1"/>
    <xf numFmtId="166" fontId="4" fillId="2" borderId="8" xfId="1" applyNumberFormat="1" applyFont="1" applyFill="1" applyBorder="1"/>
    <xf numFmtId="0" fontId="5" fillId="0" borderId="0" xfId="0" applyFont="1"/>
    <xf numFmtId="167" fontId="5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" fillId="0" borderId="0" xfId="0" applyFont="1"/>
    <xf numFmtId="167" fontId="2" fillId="0" borderId="0" xfId="0" applyNumberFormat="1" applyFont="1"/>
    <xf numFmtId="0" fontId="4" fillId="4" borderId="2" xfId="0" applyFont="1" applyFill="1" applyBorder="1"/>
    <xf numFmtId="0" fontId="4" fillId="4" borderId="1" xfId="0" applyFont="1" applyFill="1" applyBorder="1"/>
    <xf numFmtId="4" fontId="4" fillId="4" borderId="4" xfId="1" applyNumberFormat="1" applyFont="1" applyFill="1" applyBorder="1"/>
    <xf numFmtId="4" fontId="4" fillId="4" borderId="6" xfId="1" applyNumberFormat="1" applyFont="1" applyFill="1" applyBorder="1"/>
    <xf numFmtId="0" fontId="4" fillId="2" borderId="2" xfId="0" applyFont="1" applyFill="1" applyBorder="1"/>
    <xf numFmtId="43" fontId="4" fillId="2" borderId="0" xfId="1" applyFont="1" applyFill="1" applyBorder="1"/>
    <xf numFmtId="43" fontId="4" fillId="2" borderId="7" xfId="1" applyFont="1" applyFill="1" applyBorder="1"/>
    <xf numFmtId="0" fontId="0" fillId="0" borderId="0" xfId="0" applyBorder="1"/>
    <xf numFmtId="0" fontId="0" fillId="0" borderId="9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4" fontId="3" fillId="0" borderId="4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2" fillId="0" borderId="0" xfId="0" applyNumberFormat="1" applyFont="1" applyBorder="1" applyAlignment="1">
      <alignment wrapText="1"/>
    </xf>
    <xf numFmtId="2" fontId="4" fillId="2" borderId="5" xfId="0" applyNumberFormat="1" applyFont="1" applyFill="1" applyBorder="1" applyAlignment="1">
      <alignment wrapText="1"/>
    </xf>
    <xf numFmtId="165" fontId="4" fillId="5" borderId="0" xfId="1" applyNumberFormat="1" applyFont="1" applyFill="1" applyBorder="1" applyAlignment="1">
      <alignment wrapText="1"/>
    </xf>
    <xf numFmtId="165" fontId="4" fillId="5" borderId="5" xfId="1" applyNumberFormat="1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11" xfId="0" applyBorder="1" applyAlignment="1">
      <alignment wrapText="1"/>
    </xf>
    <xf numFmtId="4" fontId="3" fillId="0" borderId="6" xfId="1" applyNumberFormat="1" applyFont="1" applyBorder="1" applyAlignment="1">
      <alignment wrapText="1"/>
    </xf>
    <xf numFmtId="4" fontId="3" fillId="0" borderId="7" xfId="1" applyNumberFormat="1" applyFont="1" applyBorder="1" applyAlignment="1">
      <alignment wrapText="1"/>
    </xf>
    <xf numFmtId="4" fontId="2" fillId="0" borderId="7" xfId="1" applyNumberFormat="1" applyFont="1" applyBorder="1" applyAlignment="1">
      <alignment wrapText="1"/>
    </xf>
    <xf numFmtId="2" fontId="4" fillId="2" borderId="8" xfId="0" applyNumberFormat="1" applyFont="1" applyFill="1" applyBorder="1" applyAlignment="1">
      <alignment wrapText="1"/>
    </xf>
    <xf numFmtId="165" fontId="4" fillId="5" borderId="7" xfId="1" applyNumberFormat="1" applyFont="1" applyFill="1" applyBorder="1" applyAlignment="1">
      <alignment wrapText="1"/>
    </xf>
    <xf numFmtId="165" fontId="4" fillId="5" borderId="8" xfId="1" applyNumberFormat="1" applyFont="1" applyFill="1" applyBorder="1" applyAlignment="1">
      <alignment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408457</xdr:colOff>
      <xdr:row>39</xdr:row>
      <xdr:rowOff>8595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42857" cy="7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U23" sqref="U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27"/>
  <sheetViews>
    <sheetView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9" sqref="K19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12.7109375" bestFit="1" customWidth="1"/>
    <col min="4" max="4" width="17.85546875" customWidth="1"/>
    <col min="5" max="5" width="13.140625" bestFit="1" customWidth="1"/>
    <col min="6" max="6" width="7.5703125" bestFit="1" customWidth="1"/>
    <col min="7" max="7" width="9.5703125" bestFit="1" customWidth="1"/>
    <col min="8" max="8" width="10.7109375" bestFit="1" customWidth="1"/>
    <col min="9" max="9" width="11.85546875" bestFit="1" customWidth="1"/>
    <col min="10" max="10" width="7.5703125" bestFit="1" customWidth="1"/>
    <col min="11" max="11" width="8.7109375" bestFit="1" customWidth="1"/>
    <col min="12" max="12" width="11.5703125" bestFit="1" customWidth="1"/>
    <col min="13" max="13" width="7.5703125" bestFit="1" customWidth="1"/>
    <col min="14" max="14" width="20.5703125" bestFit="1" customWidth="1"/>
  </cols>
  <sheetData>
    <row r="1" spans="1:50" x14ac:dyDescent="0.25">
      <c r="A1" t="s">
        <v>0</v>
      </c>
      <c r="B1" s="60" t="s">
        <v>79</v>
      </c>
      <c r="C1" s="60" t="s">
        <v>80</v>
      </c>
      <c r="D1" s="60" t="s">
        <v>81</v>
      </c>
      <c r="E1" s="62" t="s">
        <v>82</v>
      </c>
      <c r="F1" s="62" t="s">
        <v>83</v>
      </c>
      <c r="G1" s="64" t="s">
        <v>84</v>
      </c>
      <c r="H1" s="64" t="s">
        <v>85</v>
      </c>
      <c r="I1" s="64" t="s">
        <v>86</v>
      </c>
      <c r="J1" s="64" t="s">
        <v>87</v>
      </c>
      <c r="K1" s="64" t="s">
        <v>88</v>
      </c>
      <c r="L1" s="64" t="s">
        <v>107</v>
      </c>
      <c r="M1" s="64" t="s">
        <v>89</v>
      </c>
      <c r="N1" s="64" t="s">
        <v>108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t="str">
        <f>zy_05052022_2022_03!A2</f>
        <v>AC</v>
      </c>
      <c r="B2" s="61">
        <f>zy_05052022_2022_03!D2</f>
        <v>0.46942129511463576</v>
      </c>
      <c r="C2" s="61">
        <f>zy_05052022_2022_03!I2</f>
        <v>62.687066227366572</v>
      </c>
      <c r="D2" s="61">
        <f>zy_05052022_2022_03!N2</f>
        <v>26.920172194742342</v>
      </c>
      <c r="E2" s="63">
        <f>zf_05052022_2022_03!C2</f>
        <v>1.0179455874525096</v>
      </c>
      <c r="F2" s="63">
        <f>zf_05052022_2022_03!F2</f>
        <v>0</v>
      </c>
      <c r="G2" s="65">
        <f>zs_05052022!T2</f>
        <v>0</v>
      </c>
      <c r="H2" s="65">
        <f>zs_05052022!L2</f>
        <v>15.511434001031571</v>
      </c>
      <c r="I2" s="65">
        <f>zs_05052022!AC2</f>
        <v>18.242240193606033</v>
      </c>
      <c r="J2" s="65">
        <f>zs_05052022!AV2</f>
        <v>9.0247131509267415</v>
      </c>
      <c r="K2" s="65">
        <f>zs_05052022!H2</f>
        <v>0</v>
      </c>
      <c r="L2" s="65">
        <f>zs_05052022!AG2</f>
        <v>0.69258200465650877</v>
      </c>
      <c r="M2" s="65">
        <f>zs_05052022!AO2</f>
        <v>100</v>
      </c>
      <c r="N2" s="65">
        <f>zs_05052022!P2</f>
        <v>12.600577424598741</v>
      </c>
    </row>
    <row r="3" spans="1:50" x14ac:dyDescent="0.25">
      <c r="A3" t="str">
        <f>zy_05052022_2022_03!A3</f>
        <v>AL</v>
      </c>
      <c r="B3" s="61">
        <f>zy_05052022_2022_03!D3</f>
        <v>4.2662090567807747</v>
      </c>
      <c r="C3" s="61">
        <f>zy_05052022_2022_03!I3</f>
        <v>57.269073617753072</v>
      </c>
      <c r="D3" s="61">
        <f>zy_05052022_2022_03!N3</f>
        <v>28.106223610346682</v>
      </c>
      <c r="E3" s="63">
        <f>zf_05052022_2022_03!C3</f>
        <v>4.4189754360644207</v>
      </c>
      <c r="F3" s="63">
        <f>zf_05052022_2022_03!F3</f>
        <v>8.4109429569266592</v>
      </c>
      <c r="G3" s="65">
        <f>zs_05052022!T3</f>
        <v>56.795760892242853</v>
      </c>
      <c r="H3" s="65">
        <f>zs_05052022!L3</f>
        <v>73.090717043555614</v>
      </c>
      <c r="I3" s="65">
        <f>zs_05052022!AC3</f>
        <v>7.0898933991351161</v>
      </c>
      <c r="J3" s="65">
        <f>zs_05052022!AV3</f>
        <v>26.675233200076161</v>
      </c>
      <c r="K3" s="65">
        <f>zs_05052022!H3</f>
        <v>9.5555396259539016</v>
      </c>
      <c r="L3" s="65">
        <f>zs_05052022!AG3</f>
        <v>2.5625534172290827</v>
      </c>
      <c r="M3" s="65">
        <f>zs_05052022!AO3</f>
        <v>0</v>
      </c>
      <c r="N3" s="65">
        <f>zs_05052022!P3</f>
        <v>20.481543449411372</v>
      </c>
    </row>
    <row r="4" spans="1:50" x14ac:dyDescent="0.25">
      <c r="A4" t="str">
        <f>zy_05052022_2022_03!A4</f>
        <v>AM</v>
      </c>
      <c r="B4" s="61">
        <f>zy_05052022_2022_03!D4</f>
        <v>7.1940450655775576</v>
      </c>
      <c r="C4" s="61">
        <f>zy_05052022_2022_03!I4</f>
        <v>38.014840952962828</v>
      </c>
      <c r="D4" s="61">
        <f>zy_05052022_2022_03!N4</f>
        <v>36.753800376307645</v>
      </c>
      <c r="E4" s="63">
        <f>zf_05052022_2022_03!C4</f>
        <v>8.8615369489150062</v>
      </c>
      <c r="F4" s="63">
        <f>zf_05052022_2022_03!F4</f>
        <v>7.4505238649592549</v>
      </c>
      <c r="G4" s="65">
        <f>zs_05052022!T4</f>
        <v>0.20616428923727667</v>
      </c>
      <c r="H4" s="65">
        <f>zs_05052022!L4</f>
        <v>0</v>
      </c>
      <c r="I4" s="65">
        <f>zs_05052022!AC4</f>
        <v>6.3249539395543843</v>
      </c>
      <c r="J4" s="65">
        <f>zs_05052022!AV4</f>
        <v>4.8543689320388372</v>
      </c>
      <c r="K4" s="65">
        <f>zs_05052022!H4</f>
        <v>76.792566105564447</v>
      </c>
      <c r="L4" s="65">
        <f>zs_05052022!AG4</f>
        <v>3.742889982611771</v>
      </c>
      <c r="M4" s="65">
        <f>zs_05052022!AO4</f>
        <v>28.648135035526877</v>
      </c>
      <c r="N4" s="65">
        <f>zs_05052022!P4</f>
        <v>4.4264429038037685</v>
      </c>
    </row>
    <row r="5" spans="1:50" x14ac:dyDescent="0.25">
      <c r="A5" t="str">
        <f>zy_05052022_2022_03!A5</f>
        <v>AP</v>
      </c>
      <c r="B5" s="61">
        <f>zy_05052022_2022_03!D5</f>
        <v>0</v>
      </c>
      <c r="C5" s="61">
        <f>zy_05052022_2022_03!I5</f>
        <v>22.044533866348541</v>
      </c>
      <c r="D5" s="61">
        <f>zy_05052022_2022_03!N5</f>
        <v>26.081001983423636</v>
      </c>
      <c r="E5" s="63">
        <f>zf_05052022_2022_03!C5</f>
        <v>0.59222904111686214</v>
      </c>
      <c r="F5" s="63">
        <f>zf_05052022_2022_03!F5</f>
        <v>0.11641443538998836</v>
      </c>
      <c r="G5" s="65">
        <f>zs_05052022!T5</f>
        <v>1.9806271130515389</v>
      </c>
      <c r="H5" s="65">
        <f>zs_05052022!L5</f>
        <v>6.5110000567812198</v>
      </c>
      <c r="I5" s="65">
        <f>zs_05052022!AC5</f>
        <v>29.506353944687131</v>
      </c>
      <c r="J5" s="65">
        <f>zs_05052022!AV5</f>
        <v>34.162621359223309</v>
      </c>
      <c r="K5" s="65">
        <f>zs_05052022!H5</f>
        <v>7.3076592337888489</v>
      </c>
      <c r="L5" s="65">
        <f>zs_05052022!AG5</f>
        <v>0</v>
      </c>
      <c r="M5" s="65">
        <f>zs_05052022!AO5</f>
        <v>52.760296917542114</v>
      </c>
      <c r="N5" s="65">
        <f>zs_05052022!P5</f>
        <v>8.1286775532930875</v>
      </c>
    </row>
    <row r="6" spans="1:50" x14ac:dyDescent="0.25">
      <c r="A6" t="str">
        <f>zy_05052022_2022_03!A6</f>
        <v>BA</v>
      </c>
      <c r="B6" s="61">
        <f>zy_05052022_2022_03!D6</f>
        <v>12.682111945148755</v>
      </c>
      <c r="C6" s="61">
        <f>zy_05052022_2022_03!I6</f>
        <v>85.544857476770886</v>
      </c>
      <c r="D6" s="61">
        <f>zy_05052022_2022_03!N6</f>
        <v>47.834549930952129</v>
      </c>
      <c r="E6" s="63">
        <f>zf_05052022_2022_03!C6</f>
        <v>18.859848612483724</v>
      </c>
      <c r="F6" s="63">
        <f>zf_05052022_2022_03!F6</f>
        <v>34.109429569266595</v>
      </c>
      <c r="G6" s="65">
        <f>zs_05052022!T6</f>
        <v>8.0262696299873415</v>
      </c>
      <c r="H6" s="65">
        <f>zs_05052022!L6</f>
        <v>25.620966064945904</v>
      </c>
      <c r="I6" s="65">
        <f>zs_05052022!AC6</f>
        <v>25.379577237395836</v>
      </c>
      <c r="J6" s="65">
        <f>zs_05052022!AV6</f>
        <v>58.318781867709724</v>
      </c>
      <c r="K6" s="65">
        <f>zs_05052022!H6</f>
        <v>31.046341307503706</v>
      </c>
      <c r="L6" s="65">
        <f>zs_05052022!AG6</f>
        <v>17.274026701246648</v>
      </c>
      <c r="M6" s="65">
        <f>zs_05052022!AO6</f>
        <v>0</v>
      </c>
      <c r="N6" s="65">
        <f>zs_05052022!P6</f>
        <v>40.64872319020499</v>
      </c>
    </row>
    <row r="7" spans="1:50" x14ac:dyDescent="0.25">
      <c r="A7" t="str">
        <f>zy_05052022_2022_03!A7</f>
        <v>CE</v>
      </c>
      <c r="B7" s="61">
        <f>zy_05052022_2022_03!D7</f>
        <v>9.2480729255427505</v>
      </c>
      <c r="C7" s="61">
        <f>zy_05052022_2022_03!I7</f>
        <v>81.609516932021307</v>
      </c>
      <c r="D7" s="61">
        <f>zy_05052022_2022_03!N7</f>
        <v>43.282537457184091</v>
      </c>
      <c r="E7" s="63">
        <f>zf_05052022_2022_03!C7</f>
        <v>12.876067723205637</v>
      </c>
      <c r="F7" s="63">
        <f>zf_05052022_2022_03!F7</f>
        <v>19.790454016298021</v>
      </c>
      <c r="G7" s="65">
        <f>zs_05052022!T7</f>
        <v>10.024309163695182</v>
      </c>
      <c r="H7" s="65">
        <f>zs_05052022!L7</f>
        <v>35.937688364448071</v>
      </c>
      <c r="I7" s="65">
        <f>zs_05052022!AC7</f>
        <v>16.174100721010863</v>
      </c>
      <c r="J7" s="65">
        <f>zs_05052022!AV7</f>
        <v>61.070071760236409</v>
      </c>
      <c r="K7" s="65">
        <f>zs_05052022!H7</f>
        <v>18.12376502235125</v>
      </c>
      <c r="L7" s="65">
        <f>zs_05052022!AG7</f>
        <v>11.963248946391206</v>
      </c>
      <c r="M7" s="65">
        <f>zs_05052022!AO7</f>
        <v>0</v>
      </c>
      <c r="N7" s="65">
        <f>zs_05052022!P7</f>
        <v>39.618770204384504</v>
      </c>
    </row>
    <row r="8" spans="1:50" x14ac:dyDescent="0.25">
      <c r="A8" t="str">
        <f>zy_05052022_2022_03!A8</f>
        <v>ES</v>
      </c>
      <c r="B8" s="61">
        <f>zy_05052022_2022_03!D8</f>
        <v>6.2229705351481641</v>
      </c>
      <c r="C8" s="61">
        <f>zy_05052022_2022_03!I8</f>
        <v>46.350880566386294</v>
      </c>
      <c r="D8" s="61">
        <f>zy_05052022_2022_03!N8</f>
        <v>45.003663555944136</v>
      </c>
      <c r="E8" s="63">
        <f>zf_05052022_2022_03!C8</f>
        <v>9.3577841871710277</v>
      </c>
      <c r="F8" s="63">
        <f>zf_05052022_2022_03!F8</f>
        <v>4.7729918509895226</v>
      </c>
      <c r="G8" s="65">
        <f>zs_05052022!T8</f>
        <v>16.181521614663644</v>
      </c>
      <c r="H8" s="65">
        <f>zs_05052022!L8</f>
        <v>48.596522007522033</v>
      </c>
      <c r="I8" s="65">
        <f>zs_05052022!AC8</f>
        <v>28.746815435360961</v>
      </c>
      <c r="J8" s="65">
        <f>zs_05052022!AV8</f>
        <v>97.298979337814302</v>
      </c>
      <c r="K8" s="65">
        <f>zs_05052022!H8</f>
        <v>73.580506664088389</v>
      </c>
      <c r="L8" s="65">
        <f>zs_05052022!AG8</f>
        <v>9.2496537089976716</v>
      </c>
      <c r="M8" s="65">
        <f>zs_05052022!AO8</f>
        <v>0</v>
      </c>
      <c r="N8" s="65">
        <f>zs_05052022!P8</f>
        <v>83.550538902517886</v>
      </c>
    </row>
    <row r="9" spans="1:50" x14ac:dyDescent="0.25">
      <c r="A9" t="str">
        <f>zy_05052022_2022_03!A9</f>
        <v>GO</v>
      </c>
      <c r="B9" s="61">
        <f>zy_05052022_2022_03!D9</f>
        <v>9.2224888743236804</v>
      </c>
      <c r="C9" s="61">
        <f>zy_05052022_2022_03!I9</f>
        <v>92.284953591275112</v>
      </c>
      <c r="D9" s="61">
        <f>zy_05052022_2022_03!N9</f>
        <v>24.619048826420617</v>
      </c>
      <c r="E9" s="63">
        <f>zf_05052022_2022_03!C9</f>
        <v>7.8616746569595053</v>
      </c>
      <c r="F9" s="63">
        <f>zf_05052022_2022_03!F9</f>
        <v>15.715948777648428</v>
      </c>
      <c r="G9" s="65">
        <f>zs_05052022!T9</f>
        <v>10.977251356608928</v>
      </c>
      <c r="H9" s="65">
        <f>zs_05052022!L9</f>
        <v>23.81020546874602</v>
      </c>
      <c r="I9" s="65">
        <f>zs_05052022!AC9</f>
        <v>11.57422594401371</v>
      </c>
      <c r="J9" s="65">
        <f>zs_05052022!AV9</f>
        <v>30.910734640933935</v>
      </c>
      <c r="K9" s="65">
        <f>zs_05052022!H9</f>
        <v>42.071963745481732</v>
      </c>
      <c r="L9" s="65">
        <f>zs_05052022!AG9</f>
        <v>11.989036574224162</v>
      </c>
      <c r="M9" s="65">
        <f>zs_05052022!AO9</f>
        <v>0</v>
      </c>
      <c r="N9" s="65">
        <f>zs_05052022!P9</f>
        <v>72.084561085353897</v>
      </c>
    </row>
    <row r="10" spans="1:50" x14ac:dyDescent="0.25">
      <c r="A10" t="str">
        <f>zy_05052022_2022_03!A10</f>
        <v>MA</v>
      </c>
      <c r="B10" s="61">
        <f>zy_05052022_2022_03!D10</f>
        <v>4.3516073808098259</v>
      </c>
      <c r="C10" s="61">
        <f>zy_05052022_2022_03!I10</f>
        <v>40.095121251752659</v>
      </c>
      <c r="D10" s="61">
        <f>zy_05052022_2022_03!N10</f>
        <v>41.855268462553141</v>
      </c>
      <c r="E10" s="63">
        <f>zf_05052022_2022_03!C10</f>
        <v>6.4488634769871584</v>
      </c>
      <c r="F10" s="63">
        <f>zf_05052022_2022_03!F10</f>
        <v>7.2759022118742731</v>
      </c>
      <c r="G10" s="65">
        <f>zs_05052022!T10</f>
        <v>3.6246956830186297</v>
      </c>
      <c r="H10" s="65">
        <f>zs_05052022!L10</f>
        <v>21.258777317297863</v>
      </c>
      <c r="I10" s="65">
        <f>zs_05052022!AC10</f>
        <v>20.788003556331205</v>
      </c>
      <c r="J10" s="65">
        <f>zs_05052022!AV10</f>
        <v>0</v>
      </c>
      <c r="K10" s="65">
        <f>zs_05052022!H10</f>
        <v>11.061192920736902</v>
      </c>
      <c r="L10" s="65">
        <f>zs_05052022!AG10</f>
        <v>6.7209926026347597</v>
      </c>
      <c r="M10" s="65">
        <f>zs_05052022!AO10</f>
        <v>0</v>
      </c>
      <c r="N10" s="65">
        <f>zs_05052022!P10</f>
        <v>0</v>
      </c>
    </row>
    <row r="11" spans="1:50" x14ac:dyDescent="0.25">
      <c r="A11" t="str">
        <f>zy_05052022_2022_03!A11</f>
        <v>MG</v>
      </c>
      <c r="B11" s="61">
        <f>zy_05052022_2022_03!D11</f>
        <v>34.177602555668571</v>
      </c>
      <c r="C11" s="61">
        <f>zy_05052022_2022_03!I11</f>
        <v>59.586901691514946</v>
      </c>
      <c r="D11" s="61">
        <f>zy_05052022_2022_03!N11</f>
        <v>30.448289438222321</v>
      </c>
      <c r="E11" s="63">
        <f>zf_05052022_2022_03!C11</f>
        <v>32.935832082153624</v>
      </c>
      <c r="F11" s="63">
        <f>zf_05052022_2022_03!F11</f>
        <v>21.303841676367867</v>
      </c>
      <c r="G11" s="65">
        <f>zs_05052022!T11</f>
        <v>13.11681559386731</v>
      </c>
      <c r="H11" s="65">
        <f>zs_05052022!L11</f>
        <v>31.43556384203432</v>
      </c>
      <c r="I11" s="65">
        <f>zs_05052022!AC11</f>
        <v>12.654184123092069</v>
      </c>
      <c r="J11" s="65">
        <f>zs_05052022!AV11</f>
        <v>92.466907203587581</v>
      </c>
      <c r="K11" s="65">
        <f>zs_05052022!H11</f>
        <v>71.830762587298253</v>
      </c>
      <c r="L11" s="65">
        <f>zs_05052022!AG11</f>
        <v>16.235890483628541</v>
      </c>
      <c r="M11" s="65">
        <f>zs_05052022!AO11</f>
        <v>0</v>
      </c>
      <c r="N11" s="65">
        <f>zs_05052022!P11</f>
        <v>72.121142792046612</v>
      </c>
    </row>
    <row r="12" spans="1:50" x14ac:dyDescent="0.25">
      <c r="A12" t="str">
        <f>zy_05052022_2022_03!A12</f>
        <v>MS</v>
      </c>
      <c r="B12" s="61">
        <f>zy_05052022_2022_03!D12</f>
        <v>9.2358417572959723</v>
      </c>
      <c r="C12" s="61">
        <f>zy_05052022_2022_03!I12</f>
        <v>61.096733104227177</v>
      </c>
      <c r="D12" s="61">
        <f>zy_05052022_2022_03!N12</f>
        <v>41.109593553048299</v>
      </c>
      <c r="E12" s="63">
        <f>zf_05052022_2022_03!C12</f>
        <v>12.279749458176306</v>
      </c>
      <c r="F12" s="63">
        <f>zf_05052022_2022_03!F12</f>
        <v>6.4027939464493606</v>
      </c>
      <c r="G12" s="65">
        <f>zs_05052022!T12</f>
        <v>5.331897808543312</v>
      </c>
      <c r="H12" s="65">
        <f>zs_05052022!L12</f>
        <v>23.867326192366001</v>
      </c>
      <c r="I12" s="65">
        <f>zs_05052022!AC12</f>
        <v>39.036761303281139</v>
      </c>
      <c r="J12" s="65">
        <f>zs_05052022!AV12</f>
        <v>65.331203146122647</v>
      </c>
      <c r="K12" s="65">
        <f>zs_05052022!H12</f>
        <v>71.22606827391418</v>
      </c>
      <c r="L12" s="65">
        <f>zs_05052022!AG12</f>
        <v>3.4688043382157909</v>
      </c>
      <c r="M12" s="65">
        <f>zs_05052022!AO12</f>
        <v>51.593419912273021</v>
      </c>
      <c r="N12" s="65">
        <f>zs_05052022!P12</f>
        <v>67.726232239483167</v>
      </c>
    </row>
    <row r="13" spans="1:50" x14ac:dyDescent="0.25">
      <c r="A13" t="str">
        <f>zy_05052022_2022_03!A13</f>
        <v>MT</v>
      </c>
      <c r="B13" s="61">
        <f>zy_05052022_2022_03!D13</f>
        <v>22.653390121242676</v>
      </c>
      <c r="C13" s="61">
        <f>zy_05052022_2022_03!I13</f>
        <v>59.299487962206477</v>
      </c>
      <c r="D13" s="61">
        <f>zy_05052022_2022_03!N13</f>
        <v>7.0382537360987385</v>
      </c>
      <c r="E13" s="63">
        <f>zf_05052022_2022_03!C13</f>
        <v>7.7721177487900732</v>
      </c>
      <c r="F13" s="63">
        <f>zf_05052022_2022_03!F13</f>
        <v>9.8079161816065188</v>
      </c>
      <c r="G13" s="65">
        <f>zs_05052022!T13</f>
        <v>1.0611301754128295</v>
      </c>
      <c r="H13" s="65">
        <f>zs_05052022!L13</f>
        <v>9.8181251037900026</v>
      </c>
      <c r="I13" s="65">
        <f>zs_05052022!AC13</f>
        <v>29.330639030767653</v>
      </c>
      <c r="J13" s="65">
        <f>zs_05052022!AV13</f>
        <v>22.302554568615314</v>
      </c>
      <c r="K13" s="65">
        <f>zs_05052022!H13</f>
        <v>54.347735155630026</v>
      </c>
      <c r="L13" s="65">
        <f>zs_05052022!AG13</f>
        <v>3.7060505142789779</v>
      </c>
      <c r="M13" s="65">
        <f>zs_05052022!AO13</f>
        <v>17.084626351148053</v>
      </c>
      <c r="N13" s="65">
        <f>zs_05052022!P13</f>
        <v>80.901213097273001</v>
      </c>
    </row>
    <row r="14" spans="1:50" x14ac:dyDescent="0.25">
      <c r="A14" t="str">
        <f>zy_05052022_2022_03!A14</f>
        <v>PA</v>
      </c>
      <c r="B14" s="61">
        <f>zy_05052022_2022_03!D14</f>
        <v>4.3737565388979451</v>
      </c>
      <c r="C14" s="61">
        <f>zy_05052022_2022_03!I14</f>
        <v>55.538480497897581</v>
      </c>
      <c r="D14" s="61">
        <f>zy_05052022_2022_03!N14</f>
        <v>55.394674404229264</v>
      </c>
      <c r="E14" s="63">
        <f>zf_05052022_2022_03!C14</f>
        <v>8.4086201318460834</v>
      </c>
      <c r="F14" s="63">
        <f>zf_05052022_2022_03!F14</f>
        <v>5.0058207217694992</v>
      </c>
      <c r="G14" s="65">
        <f>zs_05052022!T14</f>
        <v>4.6354289390114651</v>
      </c>
      <c r="H14" s="65">
        <f>zs_05052022!L14</f>
        <v>4.0263530748287337</v>
      </c>
      <c r="I14" s="65">
        <f>zs_05052022!AC14</f>
        <v>54.480464122900621</v>
      </c>
      <c r="J14" s="65">
        <f>zs_05052022!AV14</f>
        <v>1.2439320388349626</v>
      </c>
      <c r="K14" s="65">
        <f>zs_05052022!H14</f>
        <v>60.860332012166538</v>
      </c>
      <c r="L14" s="65">
        <f>zs_05052022!AG14</f>
        <v>8.1555214995137195</v>
      </c>
      <c r="M14" s="65">
        <f>zs_05052022!AO14</f>
        <v>5.7822398018926791</v>
      </c>
      <c r="N14" s="65">
        <f>zs_05052022!P14</f>
        <v>7.8936172455213232</v>
      </c>
    </row>
    <row r="15" spans="1:50" x14ac:dyDescent="0.25">
      <c r="A15" t="str">
        <f>zy_05052022_2022_03!A15</f>
        <v>PB</v>
      </c>
      <c r="B15" s="61">
        <f>zy_05052022_2022_03!D15</f>
        <v>9.9246531358797316</v>
      </c>
      <c r="C15" s="61">
        <f>zy_05052022_2022_03!I15</f>
        <v>76.431439086083458</v>
      </c>
      <c r="D15" s="61">
        <f>zy_05052022_2022_03!N15</f>
        <v>2.334121420203314</v>
      </c>
      <c r="E15" s="63">
        <f>zf_05052022_2022_03!C15</f>
        <v>2.0691753682749283</v>
      </c>
      <c r="F15" s="63">
        <f>zf_05052022_2022_03!F15</f>
        <v>5.5878928987194412</v>
      </c>
      <c r="G15" s="65">
        <f>zs_05052022!T15</f>
        <v>4.8479443911568856</v>
      </c>
      <c r="H15" s="65">
        <f>zs_05052022!L15</f>
        <v>51.469020052374162</v>
      </c>
      <c r="I15" s="65">
        <f>zs_05052022!AC15</f>
        <v>3.1849950681466002</v>
      </c>
      <c r="J15" s="65">
        <f>zs_05052022!AV15</f>
        <v>68.350820671339648</v>
      </c>
      <c r="K15" s="65">
        <f>zs_05052022!H15</f>
        <v>13.915223895794238</v>
      </c>
      <c r="L15" s="65">
        <f>zs_05052022!AG15</f>
        <v>2.3054139282661876</v>
      </c>
      <c r="M15" s="65">
        <f>zs_05052022!AO15</f>
        <v>0</v>
      </c>
      <c r="N15" s="65">
        <f>zs_05052022!P15</f>
        <v>34.33114133230616</v>
      </c>
    </row>
    <row r="16" spans="1:50" x14ac:dyDescent="0.25">
      <c r="A16" t="str">
        <f>zy_05052022_2022_03!A16</f>
        <v>PE</v>
      </c>
      <c r="B16" s="61">
        <f>zy_05052022_2022_03!D16</f>
        <v>12.278697861015628</v>
      </c>
      <c r="C16" s="61">
        <f>zy_05052022_2022_03!I16</f>
        <v>53.101190812474577</v>
      </c>
      <c r="D16" s="61">
        <f>zy_05052022_2022_03!N16</f>
        <v>34.024150631530269</v>
      </c>
      <c r="E16" s="63">
        <f>zf_05052022_2022_03!C16</f>
        <v>13.532367658900185</v>
      </c>
      <c r="F16" s="63">
        <f>zf_05052022_2022_03!F16</f>
        <v>7.8870779976717111</v>
      </c>
      <c r="G16" s="65">
        <f>zs_05052022!T16</f>
        <v>17.595089178736121</v>
      </c>
      <c r="H16" s="65">
        <f>zs_05052022!L16</f>
        <v>53.448111571255616</v>
      </c>
      <c r="I16" s="65">
        <f>zs_05052022!AC16</f>
        <v>5.9899854982527909</v>
      </c>
      <c r="J16" s="65">
        <f>zs_05052022!AV16</f>
        <v>78.93203883495147</v>
      </c>
      <c r="K16" s="65">
        <f>zs_05052022!H16</f>
        <v>27.548686919966414</v>
      </c>
      <c r="L16" s="65">
        <f>zs_05052022!AG16</f>
        <v>15.792343284901714</v>
      </c>
      <c r="M16" s="65">
        <f>zs_05052022!AO16</f>
        <v>0</v>
      </c>
      <c r="N16" s="65">
        <f>zs_05052022!P16</f>
        <v>21.626513182012438</v>
      </c>
    </row>
    <row r="17" spans="1:14" x14ac:dyDescent="0.25">
      <c r="A17" t="str">
        <f>zy_05052022_2022_03!A17</f>
        <v>PI</v>
      </c>
      <c r="B17" s="61">
        <f>zy_05052022_2022_03!D17</f>
        <v>2.2404233840408523</v>
      </c>
      <c r="C17" s="61">
        <f>zy_05052022_2022_03!I17</f>
        <v>26.767287179803432</v>
      </c>
      <c r="D17" s="61">
        <f>zy_05052022_2022_03!N17</f>
        <v>100</v>
      </c>
      <c r="E17" s="63">
        <f>zf_05052022_2022_03!C17</f>
        <v>8.9635552629438777</v>
      </c>
      <c r="F17" s="63">
        <f>zf_05052022_2022_03!F17</f>
        <v>6.6647264260768333</v>
      </c>
      <c r="G17" s="65">
        <f>zs_05052022!T17</f>
        <v>2.016384143053592</v>
      </c>
      <c r="H17" s="65">
        <f>zs_05052022!L17</f>
        <v>22.905582800077802</v>
      </c>
      <c r="I17" s="65">
        <f>zs_05052022!AC17</f>
        <v>6.4810983749152467</v>
      </c>
      <c r="J17" s="65">
        <f>zs_05052022!AV17</f>
        <v>4.5358009708737974</v>
      </c>
      <c r="K17" s="65">
        <f>zs_05052022!H17</f>
        <v>7.8533771402183854</v>
      </c>
      <c r="L17" s="65">
        <f>zs_05052022!AG17</f>
        <v>5.2989891249889478</v>
      </c>
      <c r="M17" s="65">
        <f>zs_05052022!AO17</f>
        <v>0</v>
      </c>
      <c r="N17" s="65">
        <f>zs_05052022!P17</f>
        <v>37.797131957379051</v>
      </c>
    </row>
    <row r="18" spans="1:14" x14ac:dyDescent="0.25">
      <c r="A18" t="str">
        <f>zy_05052022_2022_03!A18</f>
        <v>PR</v>
      </c>
      <c r="B18" s="61">
        <f>zy_05052022_2022_03!D18</f>
        <v>19.770611074715603</v>
      </c>
      <c r="C18" s="61">
        <f>zy_05052022_2022_03!I18</f>
        <v>46.923551577757024</v>
      </c>
      <c r="D18" s="61">
        <f>zy_05052022_2022_03!N18</f>
        <v>69.178227620711525</v>
      </c>
      <c r="E18" s="63">
        <f>zf_05052022_2022_03!C18</f>
        <v>40.161628027383514</v>
      </c>
      <c r="F18" s="63">
        <f>zf_05052022_2022_03!F18</f>
        <v>22.58440046565774</v>
      </c>
      <c r="G18" s="65">
        <f>zs_05052022!T18</f>
        <v>39.748512097516844</v>
      </c>
      <c r="H18" s="65">
        <f>zs_05052022!L18</f>
        <v>44.657991141768086</v>
      </c>
      <c r="I18" s="65">
        <f>zs_05052022!AC18</f>
        <v>11.837530912465034</v>
      </c>
      <c r="J18" s="65">
        <f>zs_05052022!AV18</f>
        <v>50.366206779083647</v>
      </c>
      <c r="K18" s="65">
        <f>zs_05052022!H18</f>
        <v>93.789536034423335</v>
      </c>
      <c r="L18" s="65">
        <f>zs_05052022!AG18</f>
        <v>16.514396864224455</v>
      </c>
      <c r="M18" s="65">
        <f>zs_05052022!AO18</f>
        <v>33.320460436218184</v>
      </c>
      <c r="N18" s="65">
        <f>zs_05052022!P18</f>
        <v>94.191305921396179</v>
      </c>
    </row>
    <row r="19" spans="1:14" x14ac:dyDescent="0.25">
      <c r="A19" t="str">
        <f>zy_05052022_2022_03!A19</f>
        <v>RJ</v>
      </c>
      <c r="B19" s="61">
        <f>zy_05052022_2022_03!D19</f>
        <v>25.181526756553179</v>
      </c>
      <c r="C19" s="61">
        <f>zy_05052022_2022_03!I19</f>
        <v>61.120317832627812</v>
      </c>
      <c r="D19" s="61">
        <f>zy_05052022_2022_03!N19</f>
        <v>67.927363780449085</v>
      </c>
      <c r="E19" s="63">
        <f>zf_05052022_2022_03!C19</f>
        <v>49.783970955204694</v>
      </c>
      <c r="F19" s="63">
        <f>zf_05052022_2022_03!F19</f>
        <v>42.374854481955765</v>
      </c>
      <c r="G19" s="65">
        <f>zs_05052022!T19</f>
        <v>100</v>
      </c>
      <c r="H19" s="65">
        <f>zs_05052022!L19</f>
        <v>100</v>
      </c>
      <c r="I19" s="65">
        <f>zs_05052022!AC19</f>
        <v>70.510695389255091</v>
      </c>
      <c r="J19" s="65">
        <f>zs_05052022!AV19</f>
        <v>94.275010552975942</v>
      </c>
      <c r="K19" s="65">
        <f>zs_05052022!H19</f>
        <v>98.295605667746059</v>
      </c>
      <c r="L19" s="65">
        <f>zs_05052022!AG19</f>
        <v>38.422091892369806</v>
      </c>
      <c r="M19" s="65">
        <f>zs_05052022!AO19</f>
        <v>0</v>
      </c>
      <c r="N19" s="65">
        <f>zs_05052022!P19</f>
        <v>59.530327514340918</v>
      </c>
    </row>
    <row r="20" spans="1:14" x14ac:dyDescent="0.25">
      <c r="A20" t="str">
        <f>zy_05052022_2022_03!A20</f>
        <v>RN</v>
      </c>
      <c r="B20" s="61">
        <f>zy_05052022_2022_03!D20</f>
        <v>3.8461744469590977</v>
      </c>
      <c r="C20" s="61">
        <f>zy_05052022_2022_03!I20</f>
        <v>0</v>
      </c>
      <c r="D20" s="61">
        <f>zy_05052022_2022_03!N20</f>
        <v>30.017578208698865</v>
      </c>
      <c r="E20" s="63">
        <f>zf_05052022_2022_03!C20</f>
        <v>4.2952938030192547</v>
      </c>
      <c r="F20" s="63">
        <f>zf_05052022_2022_03!F20</f>
        <v>7.4505238649592549</v>
      </c>
      <c r="G20" s="65">
        <f>zs_05052022!T20</f>
        <v>24.805691484677546</v>
      </c>
      <c r="H20" s="65">
        <f>zs_05052022!L20</f>
        <v>65.315650428024043</v>
      </c>
      <c r="I20" s="65">
        <f>zs_05052022!AC20</f>
        <v>0</v>
      </c>
      <c r="J20" s="65">
        <f>zs_05052022!AV20</f>
        <v>40.706935643276559</v>
      </c>
      <c r="K20" s="65">
        <f>zs_05052022!H20</f>
        <v>25.765475300815421</v>
      </c>
      <c r="L20" s="65">
        <f>zs_05052022!AG20</f>
        <v>4.1886475494385662</v>
      </c>
      <c r="M20" s="65">
        <f>zs_05052022!AO20</f>
        <v>0</v>
      </c>
      <c r="N20" s="65">
        <f>zs_05052022!P20</f>
        <v>34.060676423018506</v>
      </c>
    </row>
    <row r="21" spans="1:14" x14ac:dyDescent="0.25">
      <c r="A21" t="str">
        <f>zy_05052022_2022_03!A21</f>
        <v>RO</v>
      </c>
      <c r="B21" s="61">
        <f>zy_05052022_2022_03!D21</f>
        <v>1.5526902051831777</v>
      </c>
      <c r="C21" s="61">
        <f>zy_05052022_2022_03!I21</f>
        <v>100</v>
      </c>
      <c r="D21" s="61">
        <f>zy_05052022_2022_03!N21</f>
        <v>0</v>
      </c>
      <c r="E21" s="63">
        <f>zf_05052022_2022_03!C21</f>
        <v>4.4147094412065907E-2</v>
      </c>
      <c r="F21" s="63">
        <f>zf_05052022_2022_03!F21</f>
        <v>3.2596041909196738</v>
      </c>
      <c r="G21" s="65">
        <f>zs_05052022!T21</f>
        <v>9.2992799357167524</v>
      </c>
      <c r="H21" s="65">
        <f>zs_05052022!L21</f>
        <v>17.105774893635886</v>
      </c>
      <c r="I21" s="65">
        <f>zs_05052022!AC21</f>
        <v>9.3607782348053288</v>
      </c>
      <c r="J21" s="65">
        <f>zs_05052022!AV21</f>
        <v>2.7632561613144193</v>
      </c>
      <c r="K21" s="65">
        <f>zs_05052022!H21</f>
        <v>31.72612832047988</v>
      </c>
      <c r="L21" s="65">
        <f>zs_05052022!AG21</f>
        <v>2.8675842150246087</v>
      </c>
      <c r="M21" s="65">
        <f>zs_05052022!AO21</f>
        <v>56.395860416983247</v>
      </c>
      <c r="N21" s="65">
        <f>zs_05052022!P21</f>
        <v>37.820227436362202</v>
      </c>
    </row>
    <row r="22" spans="1:14" x14ac:dyDescent="0.25">
      <c r="A22" t="str">
        <f>zy_05052022_2022_03!A22</f>
        <v>RR</v>
      </c>
      <c r="B22" s="61">
        <f>zy_05052022_2022_03!D22</f>
        <v>0.62895861803307695</v>
      </c>
      <c r="C22" s="61">
        <f>zy_05052022_2022_03!I22</f>
        <v>66.43896031629393</v>
      </c>
      <c r="D22" s="61">
        <f>zy_05052022_2022_03!N22</f>
        <v>2.263165100690415</v>
      </c>
      <c r="E22" s="63">
        <f>zf_05052022_2022_03!C22</f>
        <v>0</v>
      </c>
      <c r="F22" s="63">
        <f>zf_05052022_2022_03!F22</f>
        <v>1.5133876600698486</v>
      </c>
      <c r="G22" s="65">
        <f>zs_05052022!T22</f>
        <v>0.37912935352435423</v>
      </c>
      <c r="H22" s="65">
        <f>zs_05052022!L22</f>
        <v>10.569273666440667</v>
      </c>
      <c r="I22" s="65">
        <f>zs_05052022!AC22</f>
        <v>6.652987006275513</v>
      </c>
      <c r="J22" s="65">
        <f>zs_05052022!AV22</f>
        <v>29.773462783171524</v>
      </c>
      <c r="K22" s="65">
        <f>zs_05052022!H22</f>
        <v>4.9456543940836202</v>
      </c>
      <c r="L22" s="65">
        <f>zs_05052022!AG22</f>
        <v>0.45754619669328933</v>
      </c>
      <c r="M22" s="65">
        <f>zs_05052022!AO22</f>
        <v>89.705220226547695</v>
      </c>
      <c r="N22" s="65">
        <f>zs_05052022!P22</f>
        <v>14.544861538995843</v>
      </c>
    </row>
    <row r="23" spans="1:14" x14ac:dyDescent="0.25">
      <c r="A23" t="str">
        <f>zy_05052022_2022_03!A23</f>
        <v>RS</v>
      </c>
      <c r="B23" s="61">
        <f>zy_05052022_2022_03!D23</f>
        <v>11.933611442247361</v>
      </c>
      <c r="C23" s="61">
        <f>zy_05052022_2022_03!I23</f>
        <v>78.123032022861523</v>
      </c>
      <c r="D23" s="61">
        <f>zy_05052022_2022_03!N23</f>
        <v>34.351157104164962</v>
      </c>
      <c r="E23" s="63">
        <f>zf_05052022_2022_03!C23</f>
        <v>13.285540502414953</v>
      </c>
      <c r="F23" s="63">
        <f>zf_05052022_2022_03!F23</f>
        <v>12.223515715948778</v>
      </c>
      <c r="G23" s="65">
        <f>zs_05052022!T23</f>
        <v>14.17619428631296</v>
      </c>
      <c r="H23" s="65">
        <f>zs_05052022!L23</f>
        <v>45.726821859728609</v>
      </c>
      <c r="I23" s="65">
        <f>zs_05052022!AC23</f>
        <v>24.785679233285027</v>
      </c>
      <c r="J23" s="65">
        <f>zs_05052022!AV23</f>
        <v>28.148502666484358</v>
      </c>
      <c r="K23" s="65">
        <f>zs_05052022!H23</f>
        <v>83.958452512049689</v>
      </c>
      <c r="L23" s="65">
        <f>zs_05052022!AG23</f>
        <v>14.907459255548025</v>
      </c>
      <c r="M23" s="65">
        <f>zs_05052022!AO23</f>
        <v>48.838262793010756</v>
      </c>
      <c r="N23" s="65">
        <f>zs_05052022!P23</f>
        <v>87.92699049039004</v>
      </c>
    </row>
    <row r="24" spans="1:14" x14ac:dyDescent="0.25">
      <c r="A24" t="str">
        <f>zy_05052022_2022_03!A24</f>
        <v>SC</v>
      </c>
      <c r="B24" s="61">
        <f>zy_05052022_2022_03!D24</f>
        <v>22.450258539211156</v>
      </c>
      <c r="C24" s="61">
        <f>zy_05052022_2022_03!I24</f>
        <v>61.506237898548711</v>
      </c>
      <c r="D24" s="61">
        <f>zy_05052022_2022_03!N24</f>
        <v>31.976103729486688</v>
      </c>
      <c r="E24" s="63">
        <f>zf_05052022_2022_03!C24</f>
        <v>22.809286796404756</v>
      </c>
      <c r="F24" s="63">
        <f>zf_05052022_2022_03!F24</f>
        <v>19.208381839348078</v>
      </c>
      <c r="G24" s="65">
        <f>zs_05052022!T24</f>
        <v>25.765459429466741</v>
      </c>
      <c r="H24" s="65">
        <f>zs_05052022!L24</f>
        <v>56.729084917320748</v>
      </c>
      <c r="I24" s="65">
        <f>zs_05052022!AC24</f>
        <v>17.26904972519764</v>
      </c>
      <c r="J24" s="65">
        <f>zs_05052022!AV24</f>
        <v>36.439032417311182</v>
      </c>
      <c r="K24" s="65">
        <f>zs_05052022!H24</f>
        <v>100</v>
      </c>
      <c r="L24" s="65">
        <f>zs_05052022!AG24</f>
        <v>7.8062833397188403</v>
      </c>
      <c r="M24" s="65">
        <f>zs_05052022!AO24</f>
        <v>23.065163488572193</v>
      </c>
      <c r="N24" s="65">
        <f>zs_05052022!P24</f>
        <v>100</v>
      </c>
    </row>
    <row r="25" spans="1:14" x14ac:dyDescent="0.25">
      <c r="A25" t="str">
        <f>zy_05052022_2022_03!A25</f>
        <v>SE</v>
      </c>
      <c r="B25" s="61">
        <f>zy_05052022_2022_03!D25</f>
        <v>3.292020274370687</v>
      </c>
      <c r="C25" s="61">
        <f>zy_05052022_2022_03!I25</f>
        <v>33.217891583855007</v>
      </c>
      <c r="D25" s="61">
        <f>zy_05052022_2022_03!N25</f>
        <v>44.000458891028686</v>
      </c>
      <c r="E25" s="63">
        <f>zf_05052022_2022_03!C25</f>
        <v>5.3874023378510962</v>
      </c>
      <c r="F25" s="63">
        <f>zf_05052022_2022_03!F25</f>
        <v>6.1408614668218862</v>
      </c>
      <c r="G25" s="65">
        <f>zs_05052022!T25</f>
        <v>72.490699496008361</v>
      </c>
      <c r="H25" s="65">
        <f>zs_05052022!L25</f>
        <v>32.528086546746167</v>
      </c>
      <c r="I25" s="65">
        <f>zs_05052022!AC25</f>
        <v>48.932470950727733</v>
      </c>
      <c r="J25" s="65">
        <f>zs_05052022!AV25</f>
        <v>41.009708737864081</v>
      </c>
      <c r="K25" s="65">
        <f>zs_05052022!H25</f>
        <v>26.45651249426334</v>
      </c>
      <c r="L25" s="65">
        <f>zs_05052022!AG25</f>
        <v>2.2265774660340099</v>
      </c>
      <c r="M25" s="65">
        <f>zs_05052022!AO25</f>
        <v>0</v>
      </c>
      <c r="N25" s="65">
        <f>zs_05052022!P25</f>
        <v>16.726321417456429</v>
      </c>
    </row>
    <row r="26" spans="1:14" x14ac:dyDescent="0.25">
      <c r="A26" t="str">
        <f>zy_05052022_2022_03!A26</f>
        <v>SP</v>
      </c>
      <c r="B26" s="61">
        <f>zy_05052022_2022_03!D26</f>
        <v>100</v>
      </c>
      <c r="C26" s="61">
        <f>zy_05052022_2022_03!I26</f>
        <v>38.621683114708219</v>
      </c>
      <c r="D26" s="61">
        <f>zy_05052022_2022_03!N26</f>
        <v>32.38939412644033</v>
      </c>
      <c r="E26" s="63">
        <f>zf_05052022_2022_03!C26</f>
        <v>100</v>
      </c>
      <c r="F26" s="63">
        <f>zf_05052022_2022_03!F26</f>
        <v>100</v>
      </c>
      <c r="G26" s="65">
        <f>zs_05052022!T26</f>
        <v>44.468525635705014</v>
      </c>
      <c r="H26" s="65">
        <f>zs_05052022!L26</f>
        <v>9.7917831730603915</v>
      </c>
      <c r="I26" s="65">
        <f>zs_05052022!AC26</f>
        <v>100</v>
      </c>
      <c r="J26" s="65">
        <f>zs_05052022!AV26</f>
        <v>100</v>
      </c>
      <c r="K26" s="65">
        <f>zs_05052022!H26</f>
        <v>87.553467922398411</v>
      </c>
      <c r="L26" s="65">
        <f>zs_05052022!AG26</f>
        <v>100</v>
      </c>
      <c r="M26" s="65">
        <f>zs_05052022!AO26</f>
        <v>0</v>
      </c>
      <c r="N26" s="65">
        <f>zs_05052022!P26</f>
        <v>78.619522385126615</v>
      </c>
    </row>
    <row r="27" spans="1:14" x14ac:dyDescent="0.25">
      <c r="A27" t="str">
        <f>zy_05052022_2022_03!A27</f>
        <v>TO</v>
      </c>
      <c r="B27" s="61">
        <f>zy_05052022_2022_03!D27</f>
        <v>0.82629285979175082</v>
      </c>
      <c r="C27" s="61">
        <f>zy_05052022_2022_03!I27</f>
        <v>35.916748618743547</v>
      </c>
      <c r="D27" s="61">
        <f>zy_05052022_2022_03!N27</f>
        <v>58.257347263135465</v>
      </c>
      <c r="E27" s="63">
        <f>zf_05052022_2022_03!C27</f>
        <v>2.9469139546195069</v>
      </c>
      <c r="F27" s="63">
        <f>zf_05052022_2022_03!F27</f>
        <v>6.0535506402793944</v>
      </c>
      <c r="G27" s="65">
        <f>zs_05052022!T27</f>
        <v>2.9739359538828105</v>
      </c>
      <c r="H27" s="65">
        <f>zs_05052022!L27</f>
        <v>14.380894636958841</v>
      </c>
      <c r="I27" s="65">
        <f>zs_05052022!AC27</f>
        <v>11.585371398675782</v>
      </c>
      <c r="J27" s="65">
        <f>zs_05052022!AV27</f>
        <v>8.3013201089613933</v>
      </c>
      <c r="K27" s="65">
        <f>zs_05052022!H27</f>
        <v>17.730547282190567</v>
      </c>
      <c r="L27" s="65">
        <f>zs_05052022!AG27</f>
        <v>1.1611800418496361</v>
      </c>
      <c r="M27" s="65">
        <f>zs_05052022!AO27</f>
        <v>0</v>
      </c>
      <c r="N27" s="65">
        <f>zs_05052022!P27</f>
        <v>52.282311386183345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27"/>
  <sheetViews>
    <sheetView tabSelected="1"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9" sqref="K19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12.7109375" bestFit="1" customWidth="1"/>
    <col min="4" max="4" width="17.85546875" customWidth="1"/>
    <col min="5" max="5" width="13.140625" bestFit="1" customWidth="1"/>
    <col min="6" max="6" width="7.5703125" bestFit="1" customWidth="1"/>
    <col min="7" max="7" width="9.5703125" bestFit="1" customWidth="1"/>
    <col min="8" max="8" width="10.7109375" bestFit="1" customWidth="1"/>
    <col min="9" max="9" width="11.85546875" bestFit="1" customWidth="1"/>
    <col min="10" max="10" width="7.5703125" bestFit="1" customWidth="1"/>
    <col min="11" max="11" width="8.7109375" bestFit="1" customWidth="1"/>
    <col min="12" max="12" width="11.5703125" bestFit="1" customWidth="1"/>
    <col min="13" max="13" width="7.5703125" bestFit="1" customWidth="1"/>
    <col min="14" max="14" width="20.5703125" bestFit="1" customWidth="1"/>
  </cols>
  <sheetData>
    <row r="1" spans="1:50" x14ac:dyDescent="0.25">
      <c r="A1" t="s">
        <v>0</v>
      </c>
      <c r="B1" s="60" t="s">
        <v>79</v>
      </c>
      <c r="C1" s="60" t="s">
        <v>80</v>
      </c>
      <c r="D1" s="60" t="s">
        <v>81</v>
      </c>
      <c r="E1" s="62" t="s">
        <v>82</v>
      </c>
      <c r="F1" s="62" t="s">
        <v>83</v>
      </c>
      <c r="G1" s="64" t="s">
        <v>84</v>
      </c>
      <c r="H1" s="64" t="s">
        <v>85</v>
      </c>
      <c r="I1" s="64" t="s">
        <v>86</v>
      </c>
      <c r="J1" s="64" t="s">
        <v>87</v>
      </c>
      <c r="K1" s="64" t="s">
        <v>88</v>
      </c>
      <c r="L1" s="64" t="s">
        <v>107</v>
      </c>
      <c r="M1" s="64" t="s">
        <v>89</v>
      </c>
      <c r="N1" s="64" t="s">
        <v>108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t="str">
        <f>zy_05052022_2022_03!A2</f>
        <v>AC</v>
      </c>
      <c r="B2" s="61">
        <f>zy_05052022_2022_03!E2</f>
        <v>99.530578704885357</v>
      </c>
      <c r="C2" s="61">
        <f>zy_05052022_2022_03!J2</f>
        <v>37.312933772633428</v>
      </c>
      <c r="D2" s="61">
        <f>zy_05052022_2022_03!O2</f>
        <v>73.079827805257651</v>
      </c>
      <c r="E2" s="63">
        <f>zf_05052022_2022_03!D2</f>
        <v>98.982054412547498</v>
      </c>
      <c r="F2" s="63">
        <f>zf_05052022_2022_03!G2</f>
        <v>100</v>
      </c>
      <c r="G2" s="65">
        <f>zs_05052022!U2</f>
        <v>100</v>
      </c>
      <c r="H2" s="65">
        <f>zs_05052022!M2</f>
        <v>84.48856599896844</v>
      </c>
      <c r="I2" s="65">
        <f>zs_05052022!AD2</f>
        <v>81.757759806393977</v>
      </c>
      <c r="J2" s="65">
        <f>zs_05052022!AW2</f>
        <v>90.975286849073257</v>
      </c>
      <c r="K2" s="65">
        <f>zs_05052022!I2</f>
        <v>100</v>
      </c>
      <c r="L2" s="65">
        <f>zs_05052022!AH2</f>
        <v>99.307417995343499</v>
      </c>
      <c r="M2" s="65">
        <f>zs_05052022!AP2</f>
        <v>0</v>
      </c>
      <c r="N2" s="65">
        <f>zs_05052022!Q2</f>
        <v>87.39942257540126</v>
      </c>
    </row>
    <row r="3" spans="1:50" x14ac:dyDescent="0.25">
      <c r="A3" t="str">
        <f>zy_05052022_2022_03!A3</f>
        <v>AL</v>
      </c>
      <c r="B3" s="61">
        <f>zy_05052022_2022_03!E3</f>
        <v>95.733790943219219</v>
      </c>
      <c r="C3" s="61">
        <f>zy_05052022_2022_03!J3</f>
        <v>42.730926382246921</v>
      </c>
      <c r="D3" s="61">
        <f>zy_05052022_2022_03!O3</f>
        <v>71.893776389653326</v>
      </c>
      <c r="E3" s="63">
        <f>zf_05052022_2022_03!D3</f>
        <v>95.581024563935586</v>
      </c>
      <c r="F3" s="63">
        <f>zf_05052022_2022_03!G3</f>
        <v>91.589057043073339</v>
      </c>
      <c r="G3" s="65">
        <f>zs_05052022!U3</f>
        <v>43.204239107757139</v>
      </c>
      <c r="H3" s="65">
        <f>zs_05052022!M3</f>
        <v>26.909282956444379</v>
      </c>
      <c r="I3" s="65">
        <f>zs_05052022!AD3</f>
        <v>92.910106600864879</v>
      </c>
      <c r="J3" s="65">
        <f>zs_05052022!AW3</f>
        <v>73.32476679992385</v>
      </c>
      <c r="K3" s="65">
        <f>zs_05052022!I3</f>
        <v>90.444460374046088</v>
      </c>
      <c r="L3" s="65">
        <f>zs_05052022!AH3</f>
        <v>97.437446582770917</v>
      </c>
      <c r="M3" s="65">
        <f>zs_05052022!AP3</f>
        <v>100</v>
      </c>
      <c r="N3" s="65">
        <f>zs_05052022!Q3</f>
        <v>79.518456550588624</v>
      </c>
    </row>
    <row r="4" spans="1:50" x14ac:dyDescent="0.25">
      <c r="A4" t="str">
        <f>zy_05052022_2022_03!A4</f>
        <v>AM</v>
      </c>
      <c r="B4" s="61">
        <f>zy_05052022_2022_03!E4</f>
        <v>92.805954934422445</v>
      </c>
      <c r="C4" s="61">
        <f>zy_05052022_2022_03!J4</f>
        <v>61.985159047037172</v>
      </c>
      <c r="D4" s="61">
        <f>zy_05052022_2022_03!O4</f>
        <v>63.246199623692355</v>
      </c>
      <c r="E4" s="63">
        <f>zf_05052022_2022_03!D4</f>
        <v>91.138463051084997</v>
      </c>
      <c r="F4" s="63">
        <f>zf_05052022_2022_03!G4</f>
        <v>92.549476135040749</v>
      </c>
      <c r="G4" s="65">
        <f>zs_05052022!U4</f>
        <v>99.793835710762707</v>
      </c>
      <c r="H4" s="65">
        <f>zs_05052022!M4</f>
        <v>100</v>
      </c>
      <c r="I4" s="65">
        <f>zs_05052022!AD4</f>
        <v>93.675046060445609</v>
      </c>
      <c r="J4" s="65">
        <f>zs_05052022!AW4</f>
        <v>95.145631067961162</v>
      </c>
      <c r="K4" s="65">
        <f>zs_05052022!I4</f>
        <v>23.207433894435546</v>
      </c>
      <c r="L4" s="65">
        <f>zs_05052022!AH4</f>
        <v>96.257110017388229</v>
      </c>
      <c r="M4" s="65">
        <f>zs_05052022!AP4</f>
        <v>71.351864964473108</v>
      </c>
      <c r="N4" s="65">
        <f>zs_05052022!Q4</f>
        <v>95.573557096196225</v>
      </c>
    </row>
    <row r="5" spans="1:50" x14ac:dyDescent="0.25">
      <c r="A5" t="str">
        <f>zy_05052022_2022_03!A5</f>
        <v>AP</v>
      </c>
      <c r="B5" s="61">
        <f>zy_05052022_2022_03!E5</f>
        <v>100</v>
      </c>
      <c r="C5" s="61">
        <f>zy_05052022_2022_03!J5</f>
        <v>77.95546613365147</v>
      </c>
      <c r="D5" s="61">
        <f>zy_05052022_2022_03!O5</f>
        <v>73.918998016576381</v>
      </c>
      <c r="E5" s="63">
        <f>zf_05052022_2022_03!D5</f>
        <v>99.407770958883134</v>
      </c>
      <c r="F5" s="63">
        <f>zf_05052022_2022_03!G5</f>
        <v>99.883585564610016</v>
      </c>
      <c r="G5" s="65">
        <f>zs_05052022!U5</f>
        <v>98.01937288694846</v>
      </c>
      <c r="H5" s="65">
        <f>zs_05052022!M5</f>
        <v>93.488999943218772</v>
      </c>
      <c r="I5" s="65">
        <f>zs_05052022!AD5</f>
        <v>70.493646055312865</v>
      </c>
      <c r="J5" s="65">
        <f>zs_05052022!AW5</f>
        <v>65.837378640776691</v>
      </c>
      <c r="K5" s="65">
        <f>zs_05052022!I5</f>
        <v>92.692340766211146</v>
      </c>
      <c r="L5" s="65">
        <f>zs_05052022!AH5</f>
        <v>100</v>
      </c>
      <c r="M5" s="65">
        <f>zs_05052022!AP5</f>
        <v>47.239703082457886</v>
      </c>
      <c r="N5" s="65">
        <f>zs_05052022!Q5</f>
        <v>91.871322446706913</v>
      </c>
    </row>
    <row r="6" spans="1:50" x14ac:dyDescent="0.25">
      <c r="A6" t="str">
        <f>zy_05052022_2022_03!A6</f>
        <v>BA</v>
      </c>
      <c r="B6" s="61">
        <f>zy_05052022_2022_03!E6</f>
        <v>87.317888054851238</v>
      </c>
      <c r="C6" s="61">
        <f>zy_05052022_2022_03!J6</f>
        <v>14.455142523229108</v>
      </c>
      <c r="D6" s="61">
        <f>zy_05052022_2022_03!O6</f>
        <v>52.165450069047871</v>
      </c>
      <c r="E6" s="63">
        <f>zf_05052022_2022_03!D6</f>
        <v>81.140151387516269</v>
      </c>
      <c r="F6" s="63">
        <f>zf_05052022_2022_03!G6</f>
        <v>65.890570430733405</v>
      </c>
      <c r="G6" s="65">
        <f>zs_05052022!U6</f>
        <v>91.973730370012646</v>
      </c>
      <c r="H6" s="65">
        <f>zs_05052022!M6</f>
        <v>74.37903393505411</v>
      </c>
      <c r="I6" s="65">
        <f>zs_05052022!AD6</f>
        <v>74.620422762604164</v>
      </c>
      <c r="J6" s="65">
        <f>zs_05052022!AW6</f>
        <v>41.681218132290276</v>
      </c>
      <c r="K6" s="65">
        <f>zs_05052022!I6</f>
        <v>68.95365869249629</v>
      </c>
      <c r="L6" s="65">
        <f>zs_05052022!AH6</f>
        <v>82.72597329875336</v>
      </c>
      <c r="M6" s="65">
        <f>zs_05052022!AP6</f>
        <v>100</v>
      </c>
      <c r="N6" s="65">
        <f>zs_05052022!Q6</f>
        <v>59.351276809795017</v>
      </c>
    </row>
    <row r="7" spans="1:50" x14ac:dyDescent="0.25">
      <c r="A7" t="str">
        <f>zy_05052022_2022_03!A7</f>
        <v>CE</v>
      </c>
      <c r="B7" s="61">
        <f>zy_05052022_2022_03!E7</f>
        <v>90.751927074457242</v>
      </c>
      <c r="C7" s="61">
        <f>zy_05052022_2022_03!J7</f>
        <v>18.390483067978693</v>
      </c>
      <c r="D7" s="61">
        <f>zy_05052022_2022_03!O7</f>
        <v>56.717462542815909</v>
      </c>
      <c r="E7" s="63">
        <f>zf_05052022_2022_03!D7</f>
        <v>87.123932276794363</v>
      </c>
      <c r="F7" s="63">
        <f>zf_05052022_2022_03!G7</f>
        <v>80.209545983701986</v>
      </c>
      <c r="G7" s="65">
        <f>zs_05052022!U7</f>
        <v>89.975690836304807</v>
      </c>
      <c r="H7" s="65">
        <f>zs_05052022!M7</f>
        <v>64.062311635551922</v>
      </c>
      <c r="I7" s="65">
        <f>zs_05052022!AD7</f>
        <v>83.825899278989141</v>
      </c>
      <c r="J7" s="65">
        <f>zs_05052022!AW7</f>
        <v>38.929928239763598</v>
      </c>
      <c r="K7" s="65">
        <f>zs_05052022!I7</f>
        <v>81.87623497764875</v>
      </c>
      <c r="L7" s="65">
        <f>zs_05052022!AH7</f>
        <v>88.036751053608796</v>
      </c>
      <c r="M7" s="65">
        <f>zs_05052022!AP7</f>
        <v>100</v>
      </c>
      <c r="N7" s="65">
        <f>zs_05052022!Q7</f>
        <v>60.381229795615496</v>
      </c>
    </row>
    <row r="8" spans="1:50" x14ac:dyDescent="0.25">
      <c r="A8" t="str">
        <f>zy_05052022_2022_03!A8</f>
        <v>ES</v>
      </c>
      <c r="B8" s="61">
        <f>zy_05052022_2022_03!E8</f>
        <v>93.777029464851822</v>
      </c>
      <c r="C8" s="61">
        <f>zy_05052022_2022_03!J8</f>
        <v>53.649119433613713</v>
      </c>
      <c r="D8" s="61">
        <f>zy_05052022_2022_03!O8</f>
        <v>54.996336444055871</v>
      </c>
      <c r="E8" s="63">
        <f>zf_05052022_2022_03!D8</f>
        <v>90.642215812828979</v>
      </c>
      <c r="F8" s="63">
        <f>zf_05052022_2022_03!G8</f>
        <v>95.227008149010473</v>
      </c>
      <c r="G8" s="65">
        <f>zs_05052022!U8</f>
        <v>83.818478385336334</v>
      </c>
      <c r="H8" s="65">
        <f>zs_05052022!M8</f>
        <v>51.403477992477974</v>
      </c>
      <c r="I8" s="65">
        <f>zs_05052022!AD8</f>
        <v>71.253184564639042</v>
      </c>
      <c r="J8" s="65">
        <f>zs_05052022!AW8</f>
        <v>2.7010206621857007</v>
      </c>
      <c r="K8" s="65">
        <f>zs_05052022!I8</f>
        <v>26.419493335911614</v>
      </c>
      <c r="L8" s="65">
        <f>zs_05052022!AH8</f>
        <v>90.75034629100233</v>
      </c>
      <c r="M8" s="65">
        <f>zs_05052022!AP8</f>
        <v>100</v>
      </c>
      <c r="N8" s="65">
        <f>zs_05052022!Q8</f>
        <v>16.449461097482125</v>
      </c>
    </row>
    <row r="9" spans="1:50" x14ac:dyDescent="0.25">
      <c r="A9" t="str">
        <f>zy_05052022_2022_03!A9</f>
        <v>GO</v>
      </c>
      <c r="B9" s="61">
        <f>zy_05052022_2022_03!E9</f>
        <v>90.777511125676313</v>
      </c>
      <c r="C9" s="61">
        <f>zy_05052022_2022_03!J9</f>
        <v>7.7150464087248931</v>
      </c>
      <c r="D9" s="61">
        <f>zy_05052022_2022_03!O9</f>
        <v>75.38095117357939</v>
      </c>
      <c r="E9" s="63">
        <f>zf_05052022_2022_03!D9</f>
        <v>92.138325343040492</v>
      </c>
      <c r="F9" s="63">
        <f>zf_05052022_2022_03!G9</f>
        <v>84.284051222351579</v>
      </c>
      <c r="G9" s="65">
        <f>zs_05052022!U9</f>
        <v>89.022748643391068</v>
      </c>
      <c r="H9" s="65">
        <f>zs_05052022!M9</f>
        <v>76.189794531253995</v>
      </c>
      <c r="I9" s="65">
        <f>zs_05052022!AD9</f>
        <v>88.425774055986295</v>
      </c>
      <c r="J9" s="65">
        <f>zs_05052022!AW9</f>
        <v>69.089265359066061</v>
      </c>
      <c r="K9" s="65">
        <f>zs_05052022!I9</f>
        <v>57.928036254518268</v>
      </c>
      <c r="L9" s="65">
        <f>zs_05052022!AH9</f>
        <v>88.010963425775827</v>
      </c>
      <c r="M9" s="65">
        <f>zs_05052022!AP9</f>
        <v>100</v>
      </c>
      <c r="N9" s="65">
        <f>zs_05052022!Q9</f>
        <v>27.915438914646113</v>
      </c>
    </row>
    <row r="10" spans="1:50" x14ac:dyDescent="0.25">
      <c r="A10" t="str">
        <f>zy_05052022_2022_03!A10</f>
        <v>MA</v>
      </c>
      <c r="B10" s="61">
        <f>zy_05052022_2022_03!E10</f>
        <v>95.648392619190176</v>
      </c>
      <c r="C10" s="61">
        <f>zy_05052022_2022_03!J10</f>
        <v>59.904878748247334</v>
      </c>
      <c r="D10" s="61">
        <f>zy_05052022_2022_03!O10</f>
        <v>58.144731537446873</v>
      </c>
      <c r="E10" s="63">
        <f>zf_05052022_2022_03!D10</f>
        <v>93.551136523012843</v>
      </c>
      <c r="F10" s="63">
        <f>zf_05052022_2022_03!G10</f>
        <v>92.724097788125732</v>
      </c>
      <c r="G10" s="65">
        <f>zs_05052022!U10</f>
        <v>96.375304316981357</v>
      </c>
      <c r="H10" s="65">
        <f>zs_05052022!M10</f>
        <v>78.741222682702144</v>
      </c>
      <c r="I10" s="65">
        <f>zs_05052022!AD10</f>
        <v>79.211996443668795</v>
      </c>
      <c r="J10" s="65">
        <f>zs_05052022!AW10</f>
        <v>100</v>
      </c>
      <c r="K10" s="65">
        <f>zs_05052022!I10</f>
        <v>88.9388070792631</v>
      </c>
      <c r="L10" s="65">
        <f>zs_05052022!AH10</f>
        <v>93.279007397365248</v>
      </c>
      <c r="M10" s="65">
        <f>zs_05052022!AP10</f>
        <v>100</v>
      </c>
      <c r="N10" s="65">
        <f>zs_05052022!Q10</f>
        <v>100</v>
      </c>
    </row>
    <row r="11" spans="1:50" x14ac:dyDescent="0.25">
      <c r="A11" t="str">
        <f>zy_05052022_2022_03!A11</f>
        <v>MG</v>
      </c>
      <c r="B11" s="61">
        <f>zy_05052022_2022_03!E11</f>
        <v>65.822397444331429</v>
      </c>
      <c r="C11" s="61">
        <f>zy_05052022_2022_03!J11</f>
        <v>40.413098308485054</v>
      </c>
      <c r="D11" s="61">
        <f>zy_05052022_2022_03!O11</f>
        <v>69.551710561777682</v>
      </c>
      <c r="E11" s="63">
        <f>zf_05052022_2022_03!D11</f>
        <v>67.064167917846376</v>
      </c>
      <c r="F11" s="63">
        <f>zf_05052022_2022_03!G11</f>
        <v>78.696158323632119</v>
      </c>
      <c r="G11" s="65">
        <f>zs_05052022!U11</f>
        <v>86.883184406132699</v>
      </c>
      <c r="H11" s="65">
        <f>zs_05052022!M11</f>
        <v>68.564436157965673</v>
      </c>
      <c r="I11" s="65">
        <f>zs_05052022!AD11</f>
        <v>87.345815876907935</v>
      </c>
      <c r="J11" s="65">
        <f>zs_05052022!AW11</f>
        <v>7.5330927964124186</v>
      </c>
      <c r="K11" s="65">
        <f>zs_05052022!I11</f>
        <v>28.16923741270174</v>
      </c>
      <c r="L11" s="65">
        <f>zs_05052022!AH11</f>
        <v>83.764109516371448</v>
      </c>
      <c r="M11" s="65">
        <f>zs_05052022!AP11</f>
        <v>100</v>
      </c>
      <c r="N11" s="65">
        <f>zs_05052022!Q11</f>
        <v>27.878857207953384</v>
      </c>
    </row>
    <row r="12" spans="1:50" x14ac:dyDescent="0.25">
      <c r="A12" t="str">
        <f>zy_05052022_2022_03!A12</f>
        <v>MS</v>
      </c>
      <c r="B12" s="61">
        <f>zy_05052022_2022_03!E12</f>
        <v>90.764158242704028</v>
      </c>
      <c r="C12" s="61">
        <f>zy_05052022_2022_03!J12</f>
        <v>38.903266895772823</v>
      </c>
      <c r="D12" s="61">
        <f>zy_05052022_2022_03!O12</f>
        <v>58.890406446951701</v>
      </c>
      <c r="E12" s="63">
        <f>zf_05052022_2022_03!D12</f>
        <v>87.720250541823702</v>
      </c>
      <c r="F12" s="63">
        <f>zf_05052022_2022_03!G12</f>
        <v>93.597206053550636</v>
      </c>
      <c r="G12" s="65">
        <f>zs_05052022!U12</f>
        <v>94.668102191456683</v>
      </c>
      <c r="H12" s="65">
        <f>zs_05052022!M12</f>
        <v>76.132673807634006</v>
      </c>
      <c r="I12" s="65">
        <f>zs_05052022!AD12</f>
        <v>60.963238696718868</v>
      </c>
      <c r="J12" s="65">
        <f>zs_05052022!AW12</f>
        <v>34.668796853877346</v>
      </c>
      <c r="K12" s="65">
        <f>zs_05052022!I12</f>
        <v>28.77393172608582</v>
      </c>
      <c r="L12" s="65">
        <f>zs_05052022!AH12</f>
        <v>96.53119566178421</v>
      </c>
      <c r="M12" s="65">
        <f>zs_05052022!AP12</f>
        <v>48.406580087726979</v>
      </c>
      <c r="N12" s="65">
        <f>zs_05052022!Q12</f>
        <v>32.273767760516833</v>
      </c>
    </row>
    <row r="13" spans="1:50" x14ac:dyDescent="0.25">
      <c r="A13" t="str">
        <f>zy_05052022_2022_03!A13</f>
        <v>MT</v>
      </c>
      <c r="B13" s="61">
        <f>zy_05052022_2022_03!E13</f>
        <v>77.346609878757334</v>
      </c>
      <c r="C13" s="61">
        <f>zy_05052022_2022_03!J13</f>
        <v>40.700512037793516</v>
      </c>
      <c r="D13" s="61">
        <f>zy_05052022_2022_03!O13</f>
        <v>92.961746263901261</v>
      </c>
      <c r="E13" s="63">
        <f>zf_05052022_2022_03!D13</f>
        <v>92.22788225120992</v>
      </c>
      <c r="F13" s="63">
        <f>zf_05052022_2022_03!G13</f>
        <v>90.192083818393471</v>
      </c>
      <c r="G13" s="65">
        <f>zs_05052022!U13</f>
        <v>98.938869824587172</v>
      </c>
      <c r="H13" s="65">
        <f>zs_05052022!M13</f>
        <v>90.181874896210005</v>
      </c>
      <c r="I13" s="65">
        <f>zs_05052022!AD13</f>
        <v>70.669360969232358</v>
      </c>
      <c r="J13" s="65">
        <f>zs_05052022!AW13</f>
        <v>77.697445431384679</v>
      </c>
      <c r="K13" s="65">
        <f>zs_05052022!I13</f>
        <v>45.652264844369967</v>
      </c>
      <c r="L13" s="65">
        <f>zs_05052022!AH13</f>
        <v>96.293949485721015</v>
      </c>
      <c r="M13" s="65">
        <f>zs_05052022!AP13</f>
        <v>82.91537364885194</v>
      </c>
      <c r="N13" s="65">
        <f>zs_05052022!Q13</f>
        <v>19.098786902726996</v>
      </c>
    </row>
    <row r="14" spans="1:50" x14ac:dyDescent="0.25">
      <c r="A14" t="str">
        <f>zy_05052022_2022_03!A14</f>
        <v>PA</v>
      </c>
      <c r="B14" s="61">
        <f>zy_05052022_2022_03!E14</f>
        <v>95.62624346110205</v>
      </c>
      <c r="C14" s="61">
        <f>zy_05052022_2022_03!J14</f>
        <v>44.461519502102426</v>
      </c>
      <c r="D14" s="61">
        <f>zy_05052022_2022_03!O14</f>
        <v>44.605325595770736</v>
      </c>
      <c r="E14" s="63">
        <f>zf_05052022_2022_03!D14</f>
        <v>91.591379868153908</v>
      </c>
      <c r="F14" s="63">
        <f>zf_05052022_2022_03!G14</f>
        <v>94.994179278230504</v>
      </c>
      <c r="G14" s="65">
        <f>zs_05052022!U14</f>
        <v>95.364571060988524</v>
      </c>
      <c r="H14" s="65">
        <f>zs_05052022!M14</f>
        <v>95.97364692517128</v>
      </c>
      <c r="I14" s="65">
        <f>zs_05052022!AD14</f>
        <v>45.519535877099379</v>
      </c>
      <c r="J14" s="65">
        <f>zs_05052022!AW14</f>
        <v>98.756067961165044</v>
      </c>
      <c r="K14" s="65">
        <f>zs_05052022!I14</f>
        <v>39.139667987833462</v>
      </c>
      <c r="L14" s="65">
        <f>zs_05052022!AH14</f>
        <v>91.844478500486275</v>
      </c>
      <c r="M14" s="65">
        <f>zs_05052022!AP14</f>
        <v>94.217760198107314</v>
      </c>
      <c r="N14" s="65">
        <f>zs_05052022!Q14</f>
        <v>92.106382754478673</v>
      </c>
    </row>
    <row r="15" spans="1:50" x14ac:dyDescent="0.25">
      <c r="A15" t="str">
        <f>zy_05052022_2022_03!A15</f>
        <v>PB</v>
      </c>
      <c r="B15" s="61">
        <f>zy_05052022_2022_03!E15</f>
        <v>90.075346864120263</v>
      </c>
      <c r="C15" s="61">
        <f>zy_05052022_2022_03!J15</f>
        <v>23.568560913916542</v>
      </c>
      <c r="D15" s="61">
        <f>zy_05052022_2022_03!O15</f>
        <v>97.665878579796697</v>
      </c>
      <c r="E15" s="63">
        <f>zf_05052022_2022_03!D15</f>
        <v>97.930824631725073</v>
      </c>
      <c r="F15" s="63">
        <f>zf_05052022_2022_03!G15</f>
        <v>94.412107101280569</v>
      </c>
      <c r="G15" s="65">
        <f>zs_05052022!U15</f>
        <v>95.152055608843114</v>
      </c>
      <c r="H15" s="65">
        <f>zs_05052022!M15</f>
        <v>48.530979947625845</v>
      </c>
      <c r="I15" s="65">
        <f>zs_05052022!AD15</f>
        <v>96.815004931853409</v>
      </c>
      <c r="J15" s="65">
        <f>zs_05052022!AW15</f>
        <v>31.649179328660367</v>
      </c>
      <c r="K15" s="65">
        <f>zs_05052022!I15</f>
        <v>86.084776104205758</v>
      </c>
      <c r="L15" s="65">
        <f>zs_05052022!AH15</f>
        <v>97.694586071733809</v>
      </c>
      <c r="M15" s="65">
        <f>zs_05052022!AP15</f>
        <v>100</v>
      </c>
      <c r="N15" s="65">
        <f>zs_05052022!Q15</f>
        <v>65.66885866769384</v>
      </c>
    </row>
    <row r="16" spans="1:50" x14ac:dyDescent="0.25">
      <c r="A16" t="str">
        <f>zy_05052022_2022_03!A16</f>
        <v>PE</v>
      </c>
      <c r="B16" s="61">
        <f>zy_05052022_2022_03!E16</f>
        <v>87.72130213898437</v>
      </c>
      <c r="C16" s="61">
        <f>zy_05052022_2022_03!J16</f>
        <v>46.898809187525423</v>
      </c>
      <c r="D16" s="61">
        <f>zy_05052022_2022_03!O16</f>
        <v>65.975849368469738</v>
      </c>
      <c r="E16" s="63">
        <f>zf_05052022_2022_03!D16</f>
        <v>86.467632341099815</v>
      </c>
      <c r="F16" s="63">
        <f>zf_05052022_2022_03!G16</f>
        <v>92.11292200232829</v>
      </c>
      <c r="G16" s="65">
        <f>zs_05052022!U16</f>
        <v>82.404910821263869</v>
      </c>
      <c r="H16" s="65">
        <f>zs_05052022!M16</f>
        <v>46.551888428744384</v>
      </c>
      <c r="I16" s="65">
        <f>zs_05052022!AD16</f>
        <v>94.010014501747207</v>
      </c>
      <c r="J16" s="65">
        <f>zs_05052022!AW16</f>
        <v>21.067961165048537</v>
      </c>
      <c r="K16" s="65">
        <f>zs_05052022!I16</f>
        <v>72.451313080033586</v>
      </c>
      <c r="L16" s="65">
        <f>zs_05052022!AH16</f>
        <v>84.207656715098295</v>
      </c>
      <c r="M16" s="65">
        <f>zs_05052022!AP16</f>
        <v>100</v>
      </c>
      <c r="N16" s="65">
        <f>zs_05052022!Q16</f>
        <v>78.373486817987555</v>
      </c>
    </row>
    <row r="17" spans="1:14" x14ac:dyDescent="0.25">
      <c r="A17" t="str">
        <f>zy_05052022_2022_03!A17</f>
        <v>PI</v>
      </c>
      <c r="B17" s="61">
        <f>zy_05052022_2022_03!E17</f>
        <v>97.759576615959148</v>
      </c>
      <c r="C17" s="61">
        <f>zy_05052022_2022_03!J17</f>
        <v>73.232712820196568</v>
      </c>
      <c r="D17" s="61">
        <f>zy_05052022_2022_03!O17</f>
        <v>0</v>
      </c>
      <c r="E17" s="63">
        <f>zf_05052022_2022_03!D17</f>
        <v>91.036444737056129</v>
      </c>
      <c r="F17" s="63">
        <f>zf_05052022_2022_03!G17</f>
        <v>93.33527357392316</v>
      </c>
      <c r="G17" s="65">
        <f>zs_05052022!U17</f>
        <v>97.9836158569464</v>
      </c>
      <c r="H17" s="65">
        <f>zs_05052022!M17</f>
        <v>77.094417199922205</v>
      </c>
      <c r="I17" s="65">
        <f>zs_05052022!AD17</f>
        <v>93.518901625084766</v>
      </c>
      <c r="J17" s="65">
        <f>zs_05052022!AW17</f>
        <v>95.464199029126206</v>
      </c>
      <c r="K17" s="65">
        <f>zs_05052022!I17</f>
        <v>92.146622859781615</v>
      </c>
      <c r="L17" s="65">
        <f>zs_05052022!AH17</f>
        <v>94.70101087501105</v>
      </c>
      <c r="M17" s="65">
        <f>zs_05052022!AP17</f>
        <v>100</v>
      </c>
      <c r="N17" s="65">
        <f>zs_05052022!Q17</f>
        <v>62.202868042620942</v>
      </c>
    </row>
    <row r="18" spans="1:14" x14ac:dyDescent="0.25">
      <c r="A18" t="str">
        <f>zy_05052022_2022_03!A18</f>
        <v>PR</v>
      </c>
      <c r="B18" s="61">
        <f>zy_05052022_2022_03!E18</f>
        <v>80.229388925284397</v>
      </c>
      <c r="C18" s="61">
        <f>zy_05052022_2022_03!J18</f>
        <v>53.076448422242983</v>
      </c>
      <c r="D18" s="61">
        <f>zy_05052022_2022_03!O18</f>
        <v>30.821772379288486</v>
      </c>
      <c r="E18" s="63">
        <f>zf_05052022_2022_03!D18</f>
        <v>59.838371972616486</v>
      </c>
      <c r="F18" s="63">
        <f>zf_05052022_2022_03!G18</f>
        <v>77.415599534342263</v>
      </c>
      <c r="G18" s="65">
        <f>zs_05052022!U18</f>
        <v>60.251487902483149</v>
      </c>
      <c r="H18" s="65">
        <f>zs_05052022!M18</f>
        <v>55.342008858231928</v>
      </c>
      <c r="I18" s="65">
        <f>zs_05052022!AD18</f>
        <v>88.162469087534973</v>
      </c>
      <c r="J18" s="65">
        <f>zs_05052022!AW18</f>
        <v>49.63379322091636</v>
      </c>
      <c r="K18" s="65">
        <f>zs_05052022!I18</f>
        <v>6.2104639655766682</v>
      </c>
      <c r="L18" s="65">
        <f>zs_05052022!AH18</f>
        <v>83.485603135775548</v>
      </c>
      <c r="M18" s="65">
        <f>zs_05052022!AP18</f>
        <v>66.679539563781816</v>
      </c>
      <c r="N18" s="65">
        <f>zs_05052022!Q18</f>
        <v>5.8086940786038275</v>
      </c>
    </row>
    <row r="19" spans="1:14" x14ac:dyDescent="0.25">
      <c r="A19" t="str">
        <f>zy_05052022_2022_03!A19</f>
        <v>RJ</v>
      </c>
      <c r="B19" s="61">
        <f>zy_05052022_2022_03!E19</f>
        <v>74.818473243446817</v>
      </c>
      <c r="C19" s="61">
        <f>zy_05052022_2022_03!J19</f>
        <v>38.879682167372181</v>
      </c>
      <c r="D19" s="61">
        <f>zy_05052022_2022_03!O19</f>
        <v>32.07263621955093</v>
      </c>
      <c r="E19" s="63">
        <f>zf_05052022_2022_03!D19</f>
        <v>50.216029044795306</v>
      </c>
      <c r="F19" s="63">
        <f>zf_05052022_2022_03!G19</f>
        <v>57.625145518044242</v>
      </c>
      <c r="G19" s="65">
        <f>zs_05052022!U19</f>
        <v>0</v>
      </c>
      <c r="H19" s="65">
        <f>zs_05052022!M19</f>
        <v>0</v>
      </c>
      <c r="I19" s="65">
        <f>zs_05052022!AD19</f>
        <v>29.489304610744917</v>
      </c>
      <c r="J19" s="65">
        <f>zs_05052022!AW19</f>
        <v>5.7249894470240621</v>
      </c>
      <c r="K19" s="65">
        <f>zs_05052022!I19</f>
        <v>1.7043943322539328</v>
      </c>
      <c r="L19" s="65">
        <f>zs_05052022!AH19</f>
        <v>61.577908107630186</v>
      </c>
      <c r="M19" s="65">
        <f>zs_05052022!AP19</f>
        <v>100</v>
      </c>
      <c r="N19" s="65">
        <f>zs_05052022!Q19</f>
        <v>40.469672485659082</v>
      </c>
    </row>
    <row r="20" spans="1:14" x14ac:dyDescent="0.25">
      <c r="A20" t="str">
        <f>zy_05052022_2022_03!A20</f>
        <v>RN</v>
      </c>
      <c r="B20" s="61">
        <f>zy_05052022_2022_03!E20</f>
        <v>96.153825553040903</v>
      </c>
      <c r="C20" s="61">
        <f>zy_05052022_2022_03!J20</f>
        <v>100</v>
      </c>
      <c r="D20" s="61">
        <f>zy_05052022_2022_03!O20</f>
        <v>69.982421791301135</v>
      </c>
      <c r="E20" s="63">
        <f>zf_05052022_2022_03!D20</f>
        <v>95.704706196980737</v>
      </c>
      <c r="F20" s="63">
        <f>zf_05052022_2022_03!G20</f>
        <v>92.549476135040749</v>
      </c>
      <c r="G20" s="65">
        <f>zs_05052022!U20</f>
        <v>75.194308515322447</v>
      </c>
      <c r="H20" s="65">
        <f>zs_05052022!M20</f>
        <v>34.684349571975972</v>
      </c>
      <c r="I20" s="65">
        <f>zs_05052022!AD20</f>
        <v>100</v>
      </c>
      <c r="J20" s="65">
        <f>zs_05052022!AW20</f>
        <v>59.293064356723434</v>
      </c>
      <c r="K20" s="65">
        <f>zs_05052022!I20</f>
        <v>74.234524699184576</v>
      </c>
      <c r="L20" s="65">
        <f>zs_05052022!AH20</f>
        <v>95.811352450561444</v>
      </c>
      <c r="M20" s="65">
        <f>zs_05052022!AP20</f>
        <v>100</v>
      </c>
      <c r="N20" s="65">
        <f>zs_05052022!Q20</f>
        <v>65.939323576981494</v>
      </c>
    </row>
    <row r="21" spans="1:14" x14ac:dyDescent="0.25">
      <c r="A21" t="str">
        <f>zy_05052022_2022_03!A21</f>
        <v>RO</v>
      </c>
      <c r="B21" s="61">
        <f>zy_05052022_2022_03!E21</f>
        <v>98.447309794816832</v>
      </c>
      <c r="C21" s="61">
        <f>zy_05052022_2022_03!J21</f>
        <v>0</v>
      </c>
      <c r="D21" s="61">
        <f>zy_05052022_2022_03!O21</f>
        <v>100</v>
      </c>
      <c r="E21" s="63">
        <f>zf_05052022_2022_03!D21</f>
        <v>99.955852905587932</v>
      </c>
      <c r="F21" s="63">
        <f>zf_05052022_2022_03!G21</f>
        <v>96.740395809080326</v>
      </c>
      <c r="G21" s="65">
        <f>zs_05052022!U21</f>
        <v>90.700720064283246</v>
      </c>
      <c r="H21" s="65">
        <f>zs_05052022!M21</f>
        <v>82.894225106364118</v>
      </c>
      <c r="I21" s="65">
        <f>zs_05052022!AD21</f>
        <v>90.639221765194662</v>
      </c>
      <c r="J21" s="65">
        <f>zs_05052022!AW21</f>
        <v>97.236743838685584</v>
      </c>
      <c r="K21" s="65">
        <f>zs_05052022!I21</f>
        <v>68.273871679520113</v>
      </c>
      <c r="L21" s="65">
        <f>zs_05052022!AH21</f>
        <v>97.132415784975393</v>
      </c>
      <c r="M21" s="65">
        <f>zs_05052022!AP21</f>
        <v>43.604139583016746</v>
      </c>
      <c r="N21" s="65">
        <f>zs_05052022!Q21</f>
        <v>62.179772563637805</v>
      </c>
    </row>
    <row r="22" spans="1:14" x14ac:dyDescent="0.25">
      <c r="A22" t="str">
        <f>zy_05052022_2022_03!A22</f>
        <v>RR</v>
      </c>
      <c r="B22" s="61">
        <f>zy_05052022_2022_03!E22</f>
        <v>99.371041381966918</v>
      </c>
      <c r="C22" s="61">
        <f>zy_05052022_2022_03!J22</f>
        <v>33.56103968370607</v>
      </c>
      <c r="D22" s="61">
        <f>zy_05052022_2022_03!O22</f>
        <v>97.736834899309585</v>
      </c>
      <c r="E22" s="63">
        <f>zf_05052022_2022_03!D22</f>
        <v>100</v>
      </c>
      <c r="F22" s="63">
        <f>zf_05052022_2022_03!G22</f>
        <v>98.486612339930147</v>
      </c>
      <c r="G22" s="65">
        <f>zs_05052022!U22</f>
        <v>99.620870646475637</v>
      </c>
      <c r="H22" s="65">
        <f>zs_05052022!M22</f>
        <v>89.430726333559335</v>
      </c>
      <c r="I22" s="65">
        <f>zs_05052022!AD22</f>
        <v>93.347012993724491</v>
      </c>
      <c r="J22" s="65">
        <f>zs_05052022!AW22</f>
        <v>70.226537216828476</v>
      </c>
      <c r="K22" s="65">
        <f>zs_05052022!I22</f>
        <v>95.054345605916382</v>
      </c>
      <c r="L22" s="65">
        <f>zs_05052022!AH22</f>
        <v>99.542453803306714</v>
      </c>
      <c r="M22" s="65">
        <f>zs_05052022!AP22</f>
        <v>10.294779773452307</v>
      </c>
      <c r="N22" s="65">
        <f>zs_05052022!Q22</f>
        <v>85.455138461004154</v>
      </c>
    </row>
    <row r="23" spans="1:14" x14ac:dyDescent="0.25">
      <c r="A23" t="str">
        <f>zy_05052022_2022_03!A23</f>
        <v>RS</v>
      </c>
      <c r="B23" s="61">
        <f>zy_05052022_2022_03!E23</f>
        <v>88.066388557752632</v>
      </c>
      <c r="C23" s="61">
        <f>zy_05052022_2022_03!J23</f>
        <v>21.876967977138477</v>
      </c>
      <c r="D23" s="61">
        <f>zy_05052022_2022_03!O23</f>
        <v>65.64884289583506</v>
      </c>
      <c r="E23" s="63">
        <f>zf_05052022_2022_03!D23</f>
        <v>86.714459497585054</v>
      </c>
      <c r="F23" s="63">
        <f>zf_05052022_2022_03!G23</f>
        <v>87.776484284051222</v>
      </c>
      <c r="G23" s="65">
        <f>zs_05052022!U23</f>
        <v>85.823805713687037</v>
      </c>
      <c r="H23" s="65">
        <f>zs_05052022!M23</f>
        <v>54.273178140271398</v>
      </c>
      <c r="I23" s="65">
        <f>zs_05052022!AD23</f>
        <v>75.214320766714977</v>
      </c>
      <c r="J23" s="65">
        <f>zs_05052022!AW23</f>
        <v>71.851497333515638</v>
      </c>
      <c r="K23" s="65">
        <f>zs_05052022!I23</f>
        <v>16.041547487950318</v>
      </c>
      <c r="L23" s="65">
        <f>zs_05052022!AH23</f>
        <v>85.092540744451966</v>
      </c>
      <c r="M23" s="65">
        <f>zs_05052022!AP23</f>
        <v>51.161737206989244</v>
      </c>
      <c r="N23" s="65">
        <f>zs_05052022!Q23</f>
        <v>12.073009509609964</v>
      </c>
    </row>
    <row r="24" spans="1:14" x14ac:dyDescent="0.25">
      <c r="A24" t="str">
        <f>zy_05052022_2022_03!A24</f>
        <v>SC</v>
      </c>
      <c r="B24" s="61">
        <f>zy_05052022_2022_03!E24</f>
        <v>77.549741460788852</v>
      </c>
      <c r="C24" s="61">
        <f>zy_05052022_2022_03!J24</f>
        <v>38.493762101451289</v>
      </c>
      <c r="D24" s="61">
        <f>zy_05052022_2022_03!O24</f>
        <v>68.023896270513333</v>
      </c>
      <c r="E24" s="63">
        <f>zf_05052022_2022_03!D24</f>
        <v>77.190713203595237</v>
      </c>
      <c r="F24" s="63">
        <f>zf_05052022_2022_03!G24</f>
        <v>80.791618160651922</v>
      </c>
      <c r="G24" s="65">
        <f>zs_05052022!U24</f>
        <v>74.234540570533241</v>
      </c>
      <c r="H24" s="65">
        <f>zs_05052022!M24</f>
        <v>43.270915082679259</v>
      </c>
      <c r="I24" s="65">
        <f>zs_05052022!AD24</f>
        <v>82.730950274802368</v>
      </c>
      <c r="J24" s="65">
        <f>zs_05052022!AW24</f>
        <v>63.560967582688818</v>
      </c>
      <c r="K24" s="65">
        <f>zs_05052022!I24</f>
        <v>0</v>
      </c>
      <c r="L24" s="65">
        <f>zs_05052022!AH24</f>
        <v>92.193716660281154</v>
      </c>
      <c r="M24" s="65">
        <f>zs_05052022!AP24</f>
        <v>76.934836511427804</v>
      </c>
      <c r="N24" s="65">
        <f>zs_05052022!Q24</f>
        <v>0</v>
      </c>
    </row>
    <row r="25" spans="1:14" x14ac:dyDescent="0.25">
      <c r="A25" t="str">
        <f>zy_05052022_2022_03!A25</f>
        <v>SE</v>
      </c>
      <c r="B25" s="61">
        <f>zy_05052022_2022_03!E25</f>
        <v>96.707979725629315</v>
      </c>
      <c r="C25" s="61">
        <f>zy_05052022_2022_03!J25</f>
        <v>66.782108416144993</v>
      </c>
      <c r="D25" s="61">
        <f>zy_05052022_2022_03!O25</f>
        <v>55.999541108971307</v>
      </c>
      <c r="E25" s="63">
        <f>zf_05052022_2022_03!D25</f>
        <v>94.612597662148914</v>
      </c>
      <c r="F25" s="63">
        <f>zf_05052022_2022_03!G25</f>
        <v>93.859138533178111</v>
      </c>
      <c r="G25" s="65">
        <f>zs_05052022!U25</f>
        <v>27.509300503991629</v>
      </c>
      <c r="H25" s="65">
        <f>zs_05052022!M25</f>
        <v>67.471913453253833</v>
      </c>
      <c r="I25" s="65">
        <f>zs_05052022!AD25</f>
        <v>51.067529049272274</v>
      </c>
      <c r="J25" s="65">
        <f>zs_05052022!AW25</f>
        <v>58.990291262135919</v>
      </c>
      <c r="K25" s="65">
        <f>zs_05052022!I25</f>
        <v>73.543487505736664</v>
      </c>
      <c r="L25" s="65">
        <f>zs_05052022!AH25</f>
        <v>97.773422533965999</v>
      </c>
      <c r="M25" s="65">
        <f>zs_05052022!AP25</f>
        <v>100</v>
      </c>
      <c r="N25" s="65">
        <f>zs_05052022!Q25</f>
        <v>83.273678582543582</v>
      </c>
    </row>
    <row r="26" spans="1:14" x14ac:dyDescent="0.25">
      <c r="A26" t="str">
        <f>zy_05052022_2022_03!A26</f>
        <v>SP</v>
      </c>
      <c r="B26" s="61">
        <f>zy_05052022_2022_03!E26</f>
        <v>0</v>
      </c>
      <c r="C26" s="61">
        <f>zy_05052022_2022_03!J26</f>
        <v>61.378316885291781</v>
      </c>
      <c r="D26" s="61">
        <f>zy_05052022_2022_03!O26</f>
        <v>67.610605873559678</v>
      </c>
      <c r="E26" s="63">
        <f>zf_05052022_2022_03!D26</f>
        <v>0</v>
      </c>
      <c r="F26" s="63">
        <f>zf_05052022_2022_03!G26</f>
        <v>0</v>
      </c>
      <c r="G26" s="65">
        <f>zs_05052022!U26</f>
        <v>55.531474364294972</v>
      </c>
      <c r="H26" s="65">
        <f>zs_05052022!M26</f>
        <v>90.208216826939619</v>
      </c>
      <c r="I26" s="65">
        <f>zs_05052022!AD26</f>
        <v>0</v>
      </c>
      <c r="J26" s="65">
        <f>zs_05052022!AW26</f>
        <v>0</v>
      </c>
      <c r="K26" s="65">
        <f>zs_05052022!I26</f>
        <v>12.446532077601589</v>
      </c>
      <c r="L26" s="65">
        <f>zs_05052022!AH26</f>
        <v>0</v>
      </c>
      <c r="M26" s="65">
        <f>zs_05052022!AP26</f>
        <v>100</v>
      </c>
      <c r="N26" s="65">
        <f>zs_05052022!Q26</f>
        <v>21.380477614873385</v>
      </c>
    </row>
    <row r="27" spans="1:14" x14ac:dyDescent="0.25">
      <c r="A27" t="str">
        <f>zy_05052022_2022_03!A27</f>
        <v>TO</v>
      </c>
      <c r="B27" s="61">
        <f>zy_05052022_2022_03!E27</f>
        <v>99.173707140208251</v>
      </c>
      <c r="C27" s="61">
        <f>zy_05052022_2022_03!J27</f>
        <v>64.08325138125646</v>
      </c>
      <c r="D27" s="61">
        <f>zy_05052022_2022_03!O27</f>
        <v>41.742652736864535</v>
      </c>
      <c r="E27" s="63">
        <f>zf_05052022_2022_03!D27</f>
        <v>97.053086045380482</v>
      </c>
      <c r="F27" s="63">
        <f>zf_05052022_2022_03!G27</f>
        <v>93.946449359720603</v>
      </c>
      <c r="G27" s="65">
        <f>zs_05052022!U27</f>
        <v>97.02606404611717</v>
      </c>
      <c r="H27" s="65">
        <f>zs_05052022!M27</f>
        <v>85.619105363041172</v>
      </c>
      <c r="I27" s="65">
        <f>zs_05052022!AD27</f>
        <v>88.414628601324225</v>
      </c>
      <c r="J27" s="65">
        <f>zs_05052022!AW27</f>
        <v>91.698679891038609</v>
      </c>
      <c r="K27" s="65">
        <f>zs_05052022!I27</f>
        <v>82.269452717809429</v>
      </c>
      <c r="L27" s="65">
        <f>zs_05052022!AH27</f>
        <v>98.838819958150353</v>
      </c>
      <c r="M27" s="65">
        <f>zs_05052022!AP27</f>
        <v>100</v>
      </c>
      <c r="N27" s="65">
        <f>zs_05052022!Q27</f>
        <v>47.717688613816655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30"/>
  <sheetViews>
    <sheetView zoomScaleNormal="100"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9" sqref="K19"/>
    </sheetView>
  </sheetViews>
  <sheetFormatPr defaultRowHeight="15" x14ac:dyDescent="0.25"/>
  <cols>
    <col min="1" max="1" width="4" bestFit="1" customWidth="1"/>
    <col min="2" max="2" width="18.5703125" customWidth="1"/>
    <col min="3" max="4" width="16.140625" bestFit="1" customWidth="1"/>
    <col min="5" max="5" width="14.7109375" bestFit="1" customWidth="1"/>
    <col min="6" max="6" width="16.140625" bestFit="1" customWidth="1"/>
    <col min="7" max="7" width="16" bestFit="1" customWidth="1"/>
    <col min="8" max="8" width="16.85546875" bestFit="1" customWidth="1"/>
    <col min="9" max="9" width="18.140625" customWidth="1"/>
    <col min="10" max="10" width="17.42578125" customWidth="1"/>
    <col min="11" max="11" width="19" bestFit="1" customWidth="1"/>
    <col min="12" max="12" width="12.140625" bestFit="1" customWidth="1"/>
    <col min="13" max="13" width="16.140625" bestFit="1" customWidth="1"/>
    <col min="14" max="14" width="15.28515625" bestFit="1" customWidth="1"/>
    <col min="15" max="15" width="15.28515625" customWidth="1"/>
    <col min="16" max="16" width="11.7109375" bestFit="1" customWidth="1"/>
    <col min="17" max="17" width="16.42578125" bestFit="1" customWidth="1"/>
    <col min="18" max="18" width="13.28515625" bestFit="1" customWidth="1"/>
    <col min="19" max="19" width="14" customWidth="1"/>
    <col min="20" max="20" width="17.140625" customWidth="1"/>
  </cols>
  <sheetData>
    <row r="1" spans="1:50" ht="15.75" thickTop="1" x14ac:dyDescent="0.25">
      <c r="A1" s="17" t="s">
        <v>0</v>
      </c>
      <c r="B1" s="6" t="s">
        <v>45</v>
      </c>
      <c r="C1" s="48" t="s">
        <v>45</v>
      </c>
      <c r="D1" s="45" t="s">
        <v>57</v>
      </c>
      <c r="E1" s="42" t="s">
        <v>71</v>
      </c>
      <c r="F1" s="48" t="s">
        <v>71</v>
      </c>
      <c r="G1" s="45" t="s">
        <v>72</v>
      </c>
      <c r="H1" s="6" t="s">
        <v>47</v>
      </c>
      <c r="I1" s="48" t="s">
        <v>47</v>
      </c>
      <c r="J1" s="45" t="s">
        <v>58</v>
      </c>
      <c r="K1" s="8" t="s">
        <v>53</v>
      </c>
      <c r="L1" s="66" t="s">
        <v>73</v>
      </c>
      <c r="M1" s="48" t="s">
        <v>73</v>
      </c>
      <c r="N1" s="45" t="s">
        <v>74</v>
      </c>
      <c r="O1" s="8" t="s">
        <v>55</v>
      </c>
      <c r="P1" s="66" t="s">
        <v>75</v>
      </c>
      <c r="Q1" s="66" t="s">
        <v>76</v>
      </c>
      <c r="R1" s="48" t="s">
        <v>75</v>
      </c>
      <c r="S1" s="45" t="s">
        <v>77</v>
      </c>
      <c r="T1" s="36" t="s">
        <v>49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s="21" t="s">
        <v>1</v>
      </c>
      <c r="B2" s="16">
        <v>24231.811916617004</v>
      </c>
      <c r="C2" s="51">
        <f t="shared" ref="C2:C27" si="0">((B2-MIN($B$2:$B$27))/(MAX($B$2:$B$27)-MIN($B$2:$B$27)))*100</f>
        <v>1.4812904820510115</v>
      </c>
      <c r="D2" s="52">
        <f t="shared" ref="D2:D27" si="1">((B2-MAX($B$2:$B$27))/(MIN($B$2:$B$27)-MAX($B$2:$B$27)))*100</f>
        <v>98.518709517948992</v>
      </c>
      <c r="E2" s="56">
        <f>(B2/zs_05052022!E2)*100</f>
        <v>2.6363426789698039</v>
      </c>
      <c r="F2" s="51">
        <f t="shared" ref="F2:F27" si="2">((E2-MIN($E$2:$E$27))/(MAX($E$2:$E$27)-MIN($E$2:$E$27)))*100</f>
        <v>45.013691438033625</v>
      </c>
      <c r="G2" s="52">
        <f t="shared" ref="G2:G27" si="3">((E2-MAX($E$2:$E$27))/(MIN($E$2:$E$27)-MAX($E$2:$E$27)))*100</f>
        <v>54.986308561966368</v>
      </c>
      <c r="H2" s="16">
        <v>917574.45</v>
      </c>
      <c r="I2" s="51">
        <f t="shared" ref="I2:I27" si="4">((H2-MIN($H$2:$H$27))/(MAX($H$2:$H$27)-MIN($H$2:$H$27)))*100</f>
        <v>0.16499515340202062</v>
      </c>
      <c r="J2" s="52">
        <f t="shared" ref="J2:J27" si="5">((H2-MAX($H$2:$H$27))/(MIN($H$2:$H$27)-MAX($H$2:$H$27)))*100</f>
        <v>99.835004846597997</v>
      </c>
      <c r="K2" s="2">
        <v>336490</v>
      </c>
      <c r="L2" s="56">
        <f>IF(K2,H2/K2,0)</f>
        <v>2.7268996106867958</v>
      </c>
      <c r="M2" s="51">
        <f t="shared" ref="M2:M27" si="6">((L2-MIN($L$2:$L$27))/(MAX($L$2:$L$27)-MIN($L$2:$L$27)))*100</f>
        <v>46.244103199288972</v>
      </c>
      <c r="N2" s="52">
        <f t="shared" ref="N2:N27" si="7">((L2-MAX($L$2:$L$27))/(MIN($L$2:$L$27)-MAX($L$2:$L$27)))*100</f>
        <v>53.755896800711035</v>
      </c>
      <c r="O2" s="2">
        <v>717537.55</v>
      </c>
      <c r="P2" s="56">
        <v>39.030258517</v>
      </c>
      <c r="Q2" s="56">
        <f>O2/B2</f>
        <v>29.61138657187858</v>
      </c>
      <c r="R2" s="51">
        <f t="shared" ref="R2:R27" si="8">((Q2-MIN($Q$2:$Q$27))/(MAX($Q$2:$Q$27)-MIN($Q$2:$Q$27)))*100</f>
        <v>17.94637969343497</v>
      </c>
      <c r="S2" s="52">
        <f t="shared" ref="S2:S27" si="9">((Q2-MAX($Q$2:$Q$27))/(MIN($Q$2:$Q$27)-MAX($Q$2:$Q$27)))*100</f>
        <v>82.053620306565023</v>
      </c>
      <c r="T2" s="37"/>
    </row>
    <row r="3" spans="1:50" x14ac:dyDescent="0.25">
      <c r="A3" s="21" t="s">
        <v>6</v>
      </c>
      <c r="B3" s="16">
        <v>98888.848374114008</v>
      </c>
      <c r="C3" s="51">
        <f t="shared" si="0"/>
        <v>9.4577878418957582</v>
      </c>
      <c r="D3" s="52">
        <f t="shared" si="1"/>
        <v>90.542212158104235</v>
      </c>
      <c r="E3" s="56">
        <f>(B3/zs_05052022!E3)*100</f>
        <v>2.9271977512238934</v>
      </c>
      <c r="F3" s="51">
        <f t="shared" si="2"/>
        <v>51.795179993617211</v>
      </c>
      <c r="G3" s="52">
        <f t="shared" si="3"/>
        <v>48.204820006382789</v>
      </c>
      <c r="H3" s="16">
        <v>5136217.1500000004</v>
      </c>
      <c r="I3" s="51">
        <f t="shared" si="4"/>
        <v>2.4502696414858232</v>
      </c>
      <c r="J3" s="52">
        <f t="shared" si="5"/>
        <v>97.549730358514182</v>
      </c>
      <c r="K3" s="2">
        <v>2693450.8</v>
      </c>
      <c r="L3" s="56">
        <f t="shared" ref="L3:L29" si="10">IF(K3,H3/K3,0)</f>
        <v>1.9069281495693187</v>
      </c>
      <c r="M3" s="51">
        <f t="shared" si="6"/>
        <v>25.377915451830297</v>
      </c>
      <c r="N3" s="52">
        <f t="shared" si="7"/>
        <v>74.62208454816971</v>
      </c>
      <c r="O3" s="2">
        <v>1938211.21</v>
      </c>
      <c r="P3" s="56">
        <v>36.94910067</v>
      </c>
      <c r="Q3" s="56">
        <f t="shared" ref="Q3:Q27" si="11">O3/B3</f>
        <v>19.59989667052653</v>
      </c>
      <c r="R3" s="51">
        <f t="shared" si="8"/>
        <v>8.2124351488773719</v>
      </c>
      <c r="S3" s="52">
        <f t="shared" si="9"/>
        <v>91.787564851122625</v>
      </c>
      <c r="T3" s="37"/>
    </row>
    <row r="4" spans="1:50" x14ac:dyDescent="0.25">
      <c r="A4" s="21" t="s">
        <v>13</v>
      </c>
      <c r="B4" s="16">
        <v>82726.697632553914</v>
      </c>
      <c r="C4" s="51">
        <f t="shared" si="0"/>
        <v>7.7309934386266059</v>
      </c>
      <c r="D4" s="52">
        <f t="shared" si="1"/>
        <v>92.269006561373388</v>
      </c>
      <c r="E4" s="56">
        <f>(B4/zs_05052022!E4)*100</f>
        <v>1.9099165317817424</v>
      </c>
      <c r="F4" s="51">
        <f t="shared" si="2"/>
        <v>28.076559946893724</v>
      </c>
      <c r="G4" s="52">
        <f t="shared" si="3"/>
        <v>71.923440053106276</v>
      </c>
      <c r="H4" s="16">
        <v>9858972</v>
      </c>
      <c r="I4" s="51">
        <f t="shared" si="4"/>
        <v>5.0086259517225358</v>
      </c>
      <c r="J4" s="52">
        <f t="shared" si="5"/>
        <v>94.991374048277464</v>
      </c>
      <c r="K4" s="2">
        <v>3697250.37</v>
      </c>
      <c r="L4" s="56">
        <f t="shared" si="10"/>
        <v>2.6665686695164221</v>
      </c>
      <c r="M4" s="51">
        <f t="shared" si="6"/>
        <v>44.708834223309893</v>
      </c>
      <c r="N4" s="52">
        <f t="shared" si="7"/>
        <v>55.291165776690107</v>
      </c>
      <c r="O4" s="2">
        <v>5315436.12</v>
      </c>
      <c r="P4" s="56">
        <v>90.352293051999993</v>
      </c>
      <c r="Q4" s="56">
        <f t="shared" si="11"/>
        <v>64.252971194492773</v>
      </c>
      <c r="R4" s="51">
        <f t="shared" si="8"/>
        <v>51.627606661120083</v>
      </c>
      <c r="S4" s="52">
        <f t="shared" si="9"/>
        <v>48.372393338879917</v>
      </c>
      <c r="T4" s="37"/>
    </row>
    <row r="5" spans="1:50" x14ac:dyDescent="0.25">
      <c r="A5" s="21" t="s">
        <v>2</v>
      </c>
      <c r="B5" s="16">
        <v>10367.486193982002</v>
      </c>
      <c r="C5" s="51">
        <f t="shared" si="0"/>
        <v>0</v>
      </c>
      <c r="D5" s="52">
        <f t="shared" si="1"/>
        <v>100</v>
      </c>
      <c r="E5" s="56">
        <f>(B5/zs_05052022!E5)*100</f>
        <v>1.1606438706594886</v>
      </c>
      <c r="F5" s="51">
        <f t="shared" si="2"/>
        <v>10.606746073497291</v>
      </c>
      <c r="G5" s="52">
        <f t="shared" si="3"/>
        <v>89.393253926502709</v>
      </c>
      <c r="H5" s="16">
        <v>612991.52</v>
      </c>
      <c r="I5" s="51">
        <f t="shared" si="4"/>
        <v>0</v>
      </c>
      <c r="J5" s="52">
        <f t="shared" si="5"/>
        <v>100</v>
      </c>
      <c r="K5" s="2">
        <v>673868.19</v>
      </c>
      <c r="L5" s="56">
        <f t="shared" si="10"/>
        <v>0.90966086409272418</v>
      </c>
      <c r="M5" s="51">
        <f t="shared" si="6"/>
        <v>0</v>
      </c>
      <c r="N5" s="52">
        <f t="shared" si="7"/>
        <v>100</v>
      </c>
      <c r="O5" s="2">
        <v>711775.62</v>
      </c>
      <c r="P5" s="56">
        <v>323.991661744</v>
      </c>
      <c r="Q5" s="56">
        <f t="shared" si="11"/>
        <v>68.654600226346403</v>
      </c>
      <c r="R5" s="51">
        <f t="shared" si="8"/>
        <v>55.907210728441946</v>
      </c>
      <c r="S5" s="52">
        <f t="shared" si="9"/>
        <v>44.092789271558047</v>
      </c>
      <c r="T5" s="37"/>
    </row>
    <row r="6" spans="1:50" x14ac:dyDescent="0.25">
      <c r="A6" s="21" t="s">
        <v>19</v>
      </c>
      <c r="B6" s="16">
        <v>228726.35078958209</v>
      </c>
      <c r="C6" s="51">
        <f t="shared" si="0"/>
        <v>23.329869354472564</v>
      </c>
      <c r="D6" s="52">
        <f t="shared" si="1"/>
        <v>76.670130645527422</v>
      </c>
      <c r="E6" s="56">
        <f>(B6/zs_05052022!E6)*100</f>
        <v>1.5211391759779349</v>
      </c>
      <c r="F6" s="51">
        <f t="shared" si="2"/>
        <v>19.011945159119488</v>
      </c>
      <c r="G6" s="52">
        <f t="shared" si="3"/>
        <v>80.988054840880494</v>
      </c>
      <c r="H6" s="16">
        <v>28625411.77</v>
      </c>
      <c r="I6" s="51">
        <f t="shared" si="4"/>
        <v>15.174565351743841</v>
      </c>
      <c r="J6" s="52">
        <f t="shared" si="5"/>
        <v>84.825434648256163</v>
      </c>
      <c r="K6" s="2">
        <v>13007050</v>
      </c>
      <c r="L6" s="56">
        <f t="shared" si="10"/>
        <v>2.2007612617772669</v>
      </c>
      <c r="M6" s="51">
        <f t="shared" si="6"/>
        <v>32.855220670960023</v>
      </c>
      <c r="N6" s="52">
        <f t="shared" si="7"/>
        <v>67.144779329039977</v>
      </c>
      <c r="O6" s="2">
        <v>13753844.300000001</v>
      </c>
      <c r="P6" s="56">
        <v>115.097992959</v>
      </c>
      <c r="Q6" s="56">
        <f t="shared" si="11"/>
        <v>60.132312051150222</v>
      </c>
      <c r="R6" s="51">
        <f t="shared" si="8"/>
        <v>47.621183243272583</v>
      </c>
      <c r="S6" s="52">
        <f t="shared" si="9"/>
        <v>52.37881675672741</v>
      </c>
      <c r="T6" s="37"/>
    </row>
    <row r="7" spans="1:50" x14ac:dyDescent="0.25">
      <c r="A7" s="21" t="s">
        <v>7</v>
      </c>
      <c r="B7" s="16">
        <v>123119.81540274908</v>
      </c>
      <c r="C7" s="51">
        <f t="shared" si="0"/>
        <v>12.04666966337588</v>
      </c>
      <c r="D7" s="52">
        <f t="shared" si="1"/>
        <v>87.95333033662412</v>
      </c>
      <c r="E7" s="56">
        <f>(B7/zs_05052022!E7)*100</f>
        <v>1.3248502267351248</v>
      </c>
      <c r="F7" s="51">
        <f t="shared" si="2"/>
        <v>14.435331615606058</v>
      </c>
      <c r="G7" s="52">
        <f t="shared" si="3"/>
        <v>85.56466838439394</v>
      </c>
      <c r="H7" s="16">
        <v>20987673.440000001</v>
      </c>
      <c r="I7" s="51">
        <f t="shared" si="4"/>
        <v>11.037137796618401</v>
      </c>
      <c r="J7" s="52">
        <f t="shared" si="5"/>
        <v>88.962862203381604</v>
      </c>
      <c r="K7" s="2">
        <v>9784920.75</v>
      </c>
      <c r="L7" s="56">
        <f t="shared" si="10"/>
        <v>2.144899685569758</v>
      </c>
      <c r="M7" s="51">
        <f t="shared" si="6"/>
        <v>31.433685663599743</v>
      </c>
      <c r="N7" s="52">
        <f t="shared" si="7"/>
        <v>68.566314336400254</v>
      </c>
      <c r="O7" s="2">
        <v>11012847.300000001</v>
      </c>
      <c r="P7" s="56">
        <v>0</v>
      </c>
      <c r="Q7" s="56">
        <f t="shared" si="11"/>
        <v>89.448211597579288</v>
      </c>
      <c r="R7" s="51">
        <f t="shared" si="8"/>
        <v>76.124367411717301</v>
      </c>
      <c r="S7" s="52">
        <f t="shared" si="9"/>
        <v>23.875632588282709</v>
      </c>
      <c r="T7" s="37"/>
    </row>
    <row r="8" spans="1:50" x14ac:dyDescent="0.25">
      <c r="A8" s="21" t="s">
        <v>14</v>
      </c>
      <c r="B8" s="16">
        <v>92580.246929045068</v>
      </c>
      <c r="C8" s="51">
        <f t="shared" si="0"/>
        <v>8.7837650684422055</v>
      </c>
      <c r="D8" s="52">
        <f t="shared" si="1"/>
        <v>91.216234931557793</v>
      </c>
      <c r="E8" s="56">
        <f>(B8/zs_05052022!E8)*100</f>
        <v>2.2298160859207905</v>
      </c>
      <c r="F8" s="51">
        <f t="shared" si="2"/>
        <v>35.535240823653794</v>
      </c>
      <c r="G8" s="52">
        <f t="shared" si="3"/>
        <v>64.464759176346192</v>
      </c>
      <c r="H8" s="16">
        <v>13703282.98</v>
      </c>
      <c r="I8" s="51">
        <f t="shared" si="4"/>
        <v>7.0911217759966423</v>
      </c>
      <c r="J8" s="52">
        <f t="shared" si="5"/>
        <v>92.908878224003359</v>
      </c>
      <c r="K8" s="2">
        <v>6645664.3700000001</v>
      </c>
      <c r="L8" s="56">
        <f t="shared" si="10"/>
        <v>2.0619884208807857</v>
      </c>
      <c r="M8" s="51">
        <f t="shared" si="6"/>
        <v>29.323804896503784</v>
      </c>
      <c r="N8" s="52">
        <f t="shared" si="7"/>
        <v>70.676195103496227</v>
      </c>
      <c r="O8" s="2">
        <v>7981957.29</v>
      </c>
      <c r="P8" s="56">
        <v>0</v>
      </c>
      <c r="Q8" s="56">
        <f t="shared" si="11"/>
        <v>86.216634268835932</v>
      </c>
      <c r="R8" s="51">
        <f t="shared" si="8"/>
        <v>72.982378075525759</v>
      </c>
      <c r="S8" s="52">
        <f t="shared" si="9"/>
        <v>27.017621924474245</v>
      </c>
      <c r="T8" s="37"/>
    </row>
    <row r="9" spans="1:50" x14ac:dyDescent="0.25">
      <c r="A9" s="21" t="s">
        <v>8</v>
      </c>
      <c r="B9" s="16">
        <v>73607.820809592013</v>
      </c>
      <c r="C9" s="51">
        <f t="shared" si="0"/>
        <v>6.7567155894848865</v>
      </c>
      <c r="D9" s="52">
        <f t="shared" si="1"/>
        <v>93.243284410515102</v>
      </c>
      <c r="E9" s="56">
        <f>(B9/zs_05052022!E9)*100</f>
        <v>0.7057251798290276</v>
      </c>
      <c r="F9" s="51">
        <f t="shared" si="2"/>
        <v>0</v>
      </c>
      <c r="G9" s="52">
        <f t="shared" si="3"/>
        <v>100</v>
      </c>
      <c r="H9" s="16">
        <v>12421152.82</v>
      </c>
      <c r="I9" s="51">
        <f t="shared" si="4"/>
        <v>6.396581006983233</v>
      </c>
      <c r="J9" s="52">
        <f t="shared" si="5"/>
        <v>93.603418993016774</v>
      </c>
      <c r="K9" s="2">
        <v>4899228.33</v>
      </c>
      <c r="L9" s="56">
        <f t="shared" si="10"/>
        <v>2.5353284197717727</v>
      </c>
      <c r="M9" s="51">
        <f t="shared" si="6"/>
        <v>41.369103731393565</v>
      </c>
      <c r="N9" s="52">
        <f t="shared" si="7"/>
        <v>58.630896268606435</v>
      </c>
      <c r="O9" s="2">
        <v>5142492.8099999996</v>
      </c>
      <c r="P9" s="56">
        <v>0</v>
      </c>
      <c r="Q9" s="56">
        <f t="shared" si="11"/>
        <v>69.863402467824031</v>
      </c>
      <c r="R9" s="51">
        <f t="shared" si="8"/>
        <v>57.082501729064248</v>
      </c>
      <c r="S9" s="52">
        <f t="shared" si="9"/>
        <v>42.917498270935745</v>
      </c>
      <c r="T9" s="37"/>
    </row>
    <row r="10" spans="1:50" x14ac:dyDescent="0.25">
      <c r="A10" s="21" t="s">
        <v>15</v>
      </c>
      <c r="B10" s="16">
        <v>79673.412052380998</v>
      </c>
      <c r="C10" s="51">
        <f t="shared" si="0"/>
        <v>7.4047746985756726</v>
      </c>
      <c r="D10" s="52">
        <f t="shared" si="1"/>
        <v>92.595225301424321</v>
      </c>
      <c r="E10" s="56">
        <f>(B10/zs_05052022!E10)*100</f>
        <v>1.107953800463396</v>
      </c>
      <c r="F10" s="51">
        <f t="shared" si="2"/>
        <v>9.3782403945055659</v>
      </c>
      <c r="G10" s="52">
        <f t="shared" si="3"/>
        <v>90.621759605494418</v>
      </c>
      <c r="H10" s="16">
        <v>10032063.92</v>
      </c>
      <c r="I10" s="51">
        <f t="shared" si="4"/>
        <v>5.102391311104463</v>
      </c>
      <c r="J10" s="52">
        <f t="shared" si="5"/>
        <v>94.897608688895545</v>
      </c>
      <c r="K10" s="2">
        <v>4078577.25</v>
      </c>
      <c r="L10" s="56">
        <f t="shared" si="10"/>
        <v>2.4596969249509741</v>
      </c>
      <c r="M10" s="51">
        <f t="shared" si="6"/>
        <v>39.444474588324361</v>
      </c>
      <c r="N10" s="52">
        <f t="shared" si="7"/>
        <v>60.555525411675639</v>
      </c>
      <c r="O10" s="2">
        <v>4765660.59</v>
      </c>
      <c r="P10" s="56">
        <v>0</v>
      </c>
      <c r="Q10" s="56">
        <f t="shared" si="11"/>
        <v>59.814942867851997</v>
      </c>
      <c r="R10" s="51">
        <f t="shared" si="8"/>
        <v>47.312612385106981</v>
      </c>
      <c r="S10" s="52">
        <f t="shared" si="9"/>
        <v>52.687387614893012</v>
      </c>
      <c r="T10" s="37"/>
    </row>
    <row r="11" spans="1:50" x14ac:dyDescent="0.25">
      <c r="A11" s="21" t="s">
        <v>20</v>
      </c>
      <c r="B11" s="16">
        <v>452079.09374663123</v>
      </c>
      <c r="C11" s="51">
        <f t="shared" si="0"/>
        <v>47.193294010034023</v>
      </c>
      <c r="D11" s="52">
        <f t="shared" si="1"/>
        <v>52.806705989965977</v>
      </c>
      <c r="E11" s="56">
        <f>(B11/zs_05052022!E11)*100</f>
        <v>2.1001463236803177</v>
      </c>
      <c r="F11" s="51">
        <f t="shared" si="2"/>
        <v>32.511900017443573</v>
      </c>
      <c r="G11" s="52">
        <f t="shared" si="3"/>
        <v>67.48809998255642</v>
      </c>
      <c r="H11" s="16">
        <v>59493880.649999999</v>
      </c>
      <c r="I11" s="51">
        <f t="shared" si="4"/>
        <v>31.89627644087513</v>
      </c>
      <c r="J11" s="52">
        <f t="shared" si="5"/>
        <v>68.103723559124873</v>
      </c>
      <c r="K11" s="2">
        <v>21850722.699999999</v>
      </c>
      <c r="L11" s="56">
        <f t="shared" si="10"/>
        <v>2.7227420102676971</v>
      </c>
      <c r="M11" s="51">
        <f t="shared" si="6"/>
        <v>46.138302845206411</v>
      </c>
      <c r="N11" s="52">
        <f t="shared" si="7"/>
        <v>53.861697154793596</v>
      </c>
      <c r="O11" s="2">
        <v>22450845</v>
      </c>
      <c r="P11" s="56">
        <v>0</v>
      </c>
      <c r="Q11" s="56">
        <f t="shared" si="11"/>
        <v>49.661321017827532</v>
      </c>
      <c r="R11" s="51">
        <f t="shared" si="8"/>
        <v>37.440476170776002</v>
      </c>
      <c r="S11" s="52">
        <f t="shared" si="9"/>
        <v>62.559523829223998</v>
      </c>
      <c r="T11" s="37"/>
    </row>
    <row r="12" spans="1:50" x14ac:dyDescent="0.25">
      <c r="A12" s="21" t="s">
        <v>16</v>
      </c>
      <c r="B12" s="16">
        <v>97619.279924392031</v>
      </c>
      <c r="C12" s="51">
        <f t="shared" si="0"/>
        <v>9.3221447750414388</v>
      </c>
      <c r="D12" s="52">
        <f t="shared" si="1"/>
        <v>90.677855224958563</v>
      </c>
      <c r="E12" s="56">
        <f>(B12/zs_05052022!E12)*100</f>
        <v>3.403409498322584</v>
      </c>
      <c r="F12" s="51">
        <f t="shared" si="2"/>
        <v>62.89838850209054</v>
      </c>
      <c r="G12" s="52">
        <f t="shared" si="3"/>
        <v>37.10161149790946</v>
      </c>
      <c r="H12" s="16">
        <v>15821471.199999999</v>
      </c>
      <c r="I12" s="51">
        <f t="shared" si="4"/>
        <v>8.2385622786316812</v>
      </c>
      <c r="J12" s="52">
        <f t="shared" si="5"/>
        <v>91.761437721368338</v>
      </c>
      <c r="K12" s="2">
        <v>7653714</v>
      </c>
      <c r="L12" s="56">
        <f t="shared" si="10"/>
        <v>2.0671625827670068</v>
      </c>
      <c r="M12" s="51">
        <f t="shared" si="6"/>
        <v>29.455474153878303</v>
      </c>
      <c r="N12" s="52">
        <f t="shared" si="7"/>
        <v>70.544525846121701</v>
      </c>
      <c r="O12" s="2">
        <v>9787730.5</v>
      </c>
      <c r="P12" s="56">
        <v>0</v>
      </c>
      <c r="Q12" s="56">
        <f t="shared" si="11"/>
        <v>100.26431774113455</v>
      </c>
      <c r="R12" s="51">
        <f t="shared" si="8"/>
        <v>86.640622077788237</v>
      </c>
      <c r="S12" s="52">
        <f t="shared" si="9"/>
        <v>13.35937792221176</v>
      </c>
      <c r="T12" s="37"/>
    </row>
    <row r="13" spans="1:50" x14ac:dyDescent="0.25">
      <c r="A13" s="21" t="s">
        <v>17</v>
      </c>
      <c r="B13" s="16">
        <v>180178.13524329124</v>
      </c>
      <c r="C13" s="51">
        <f t="shared" si="0"/>
        <v>18.142887235906624</v>
      </c>
      <c r="D13" s="52">
        <f t="shared" si="1"/>
        <v>81.857112764093358</v>
      </c>
      <c r="E13" s="56">
        <f>(B13/zs_05052022!E13)*100</f>
        <v>4.9946813561925829</v>
      </c>
      <c r="F13" s="51">
        <f t="shared" si="2"/>
        <v>100</v>
      </c>
      <c r="G13" s="52">
        <f t="shared" si="3"/>
        <v>0</v>
      </c>
      <c r="H13" s="16">
        <v>23633453.190000001</v>
      </c>
      <c r="I13" s="51">
        <f t="shared" si="4"/>
        <v>12.470379100453814</v>
      </c>
      <c r="J13" s="52">
        <f t="shared" si="5"/>
        <v>87.529620899546202</v>
      </c>
      <c r="K13" s="2">
        <v>8289190.25</v>
      </c>
      <c r="L13" s="56">
        <f t="shared" si="10"/>
        <v>2.851117235486301</v>
      </c>
      <c r="M13" s="51">
        <f t="shared" si="6"/>
        <v>49.405125751314728</v>
      </c>
      <c r="N13" s="52">
        <f t="shared" si="7"/>
        <v>50.594874248685272</v>
      </c>
      <c r="O13" s="2">
        <v>8339821.0499999998</v>
      </c>
      <c r="P13" s="56">
        <v>121.88341235199999</v>
      </c>
      <c r="Q13" s="56">
        <f t="shared" si="11"/>
        <v>46.286532151855674</v>
      </c>
      <c r="R13" s="51">
        <f t="shared" si="8"/>
        <v>34.159245505345858</v>
      </c>
      <c r="S13" s="52">
        <f t="shared" si="9"/>
        <v>65.840754494654135</v>
      </c>
      <c r="T13" s="37"/>
    </row>
    <row r="14" spans="1:50" x14ac:dyDescent="0.25">
      <c r="A14" s="21" t="s">
        <v>9</v>
      </c>
      <c r="B14" s="16">
        <v>103707.51963951795</v>
      </c>
      <c r="C14" s="51">
        <f t="shared" si="0"/>
        <v>9.9726236892620861</v>
      </c>
      <c r="D14" s="52">
        <f t="shared" si="1"/>
        <v>90.027376310737907</v>
      </c>
      <c r="E14" s="56">
        <f>(B14/zs_05052022!E14)*100</f>
        <v>1.1702530343636526</v>
      </c>
      <c r="F14" s="51">
        <f t="shared" si="2"/>
        <v>10.830790416900008</v>
      </c>
      <c r="G14" s="52">
        <f t="shared" si="3"/>
        <v>89.169209583099985</v>
      </c>
      <c r="H14" s="16">
        <v>14412415.82</v>
      </c>
      <c r="I14" s="51">
        <f t="shared" si="4"/>
        <v>7.47526504271947</v>
      </c>
      <c r="J14" s="52">
        <f t="shared" si="5"/>
        <v>92.524734957280543</v>
      </c>
      <c r="K14" s="2">
        <v>3800816.64</v>
      </c>
      <c r="L14" s="56">
        <f t="shared" si="10"/>
        <v>3.7919261003866791</v>
      </c>
      <c r="M14" s="51">
        <f t="shared" si="6"/>
        <v>73.346318024922681</v>
      </c>
      <c r="N14" s="52">
        <f t="shared" si="7"/>
        <v>26.653681975077316</v>
      </c>
      <c r="O14" s="2">
        <v>3713493.82</v>
      </c>
      <c r="P14" s="56">
        <v>64.517627423999997</v>
      </c>
      <c r="Q14" s="56">
        <f t="shared" si="11"/>
        <v>35.807372820292251</v>
      </c>
      <c r="R14" s="51">
        <f t="shared" si="8"/>
        <v>23.97059658174798</v>
      </c>
      <c r="S14" s="52">
        <f t="shared" si="9"/>
        <v>76.029403418252031</v>
      </c>
      <c r="T14" s="37"/>
    </row>
    <row r="15" spans="1:50" x14ac:dyDescent="0.25">
      <c r="A15" s="21" t="s">
        <v>21</v>
      </c>
      <c r="B15" s="16">
        <v>178570.963025776</v>
      </c>
      <c r="C15" s="51">
        <f t="shared" si="0"/>
        <v>17.971173951290449</v>
      </c>
      <c r="D15" s="52">
        <f t="shared" si="1"/>
        <v>82.028826048709547</v>
      </c>
      <c r="E15" s="56">
        <f>(B15/zs_05052022!E15)*100</f>
        <v>4.3768283282668738</v>
      </c>
      <c r="F15" s="51">
        <f t="shared" si="2"/>
        <v>85.594326392731674</v>
      </c>
      <c r="G15" s="52">
        <f t="shared" si="3"/>
        <v>14.405673607268316</v>
      </c>
      <c r="H15" s="16">
        <v>9373463.3999999985</v>
      </c>
      <c r="I15" s="51">
        <f t="shared" si="4"/>
        <v>4.745621830201344</v>
      </c>
      <c r="J15" s="52">
        <f t="shared" si="5"/>
        <v>95.254378169798656</v>
      </c>
      <c r="K15" s="2">
        <v>2993760</v>
      </c>
      <c r="L15" s="56">
        <f t="shared" si="10"/>
        <v>3.1310002805836135</v>
      </c>
      <c r="M15" s="51">
        <f t="shared" si="6"/>
        <v>56.527437250268534</v>
      </c>
      <c r="N15" s="52">
        <f t="shared" si="7"/>
        <v>43.472562749731466</v>
      </c>
      <c r="O15" s="2">
        <v>2397784.0299999998</v>
      </c>
      <c r="P15" s="56">
        <v>0</v>
      </c>
      <c r="Q15" s="56">
        <f t="shared" si="11"/>
        <v>13.427625574567179</v>
      </c>
      <c r="R15" s="51">
        <f t="shared" si="8"/>
        <v>2.211275965374603</v>
      </c>
      <c r="S15" s="52">
        <f t="shared" si="9"/>
        <v>97.788724034625403</v>
      </c>
      <c r="T15" s="37"/>
    </row>
    <row r="16" spans="1:50" x14ac:dyDescent="0.25">
      <c r="A16" s="21" t="s">
        <v>22</v>
      </c>
      <c r="B16" s="16">
        <v>150363.50501536307</v>
      </c>
      <c r="C16" s="51">
        <f t="shared" si="0"/>
        <v>14.957436398553769</v>
      </c>
      <c r="D16" s="52">
        <f t="shared" si="1"/>
        <v>85.042563601446219</v>
      </c>
      <c r="E16" s="56">
        <f>(B16/zs_05052022!E16)*100</f>
        <v>1.5450671061520729</v>
      </c>
      <c r="F16" s="51">
        <f t="shared" si="2"/>
        <v>19.569841514088207</v>
      </c>
      <c r="G16" s="52">
        <f t="shared" si="3"/>
        <v>80.43015848591179</v>
      </c>
      <c r="H16" s="16">
        <v>22065745.800000001</v>
      </c>
      <c r="I16" s="51">
        <f t="shared" si="4"/>
        <v>11.621138726731846</v>
      </c>
      <c r="J16" s="52">
        <f t="shared" si="5"/>
        <v>88.378861273268143</v>
      </c>
      <c r="K16" s="2">
        <v>8767443.6099999994</v>
      </c>
      <c r="L16" s="56">
        <f t="shared" si="10"/>
        <v>2.5167821752320347</v>
      </c>
      <c r="M16" s="51">
        <f t="shared" si="6"/>
        <v>40.897148987933278</v>
      </c>
      <c r="N16" s="52">
        <f t="shared" si="7"/>
        <v>59.102851012066729</v>
      </c>
      <c r="O16" s="2">
        <v>9772879.1400000006</v>
      </c>
      <c r="P16" s="56">
        <v>0</v>
      </c>
      <c r="Q16" s="56">
        <f t="shared" si="11"/>
        <v>64.995020826373249</v>
      </c>
      <c r="R16" s="51">
        <f t="shared" si="8"/>
        <v>52.34908468658945</v>
      </c>
      <c r="S16" s="52">
        <f t="shared" si="9"/>
        <v>47.65091531341055</v>
      </c>
      <c r="T16" s="37"/>
    </row>
    <row r="17" spans="1:20" x14ac:dyDescent="0.25">
      <c r="A17" s="21" t="s">
        <v>10</v>
      </c>
      <c r="B17" s="16">
        <v>44245.870535299022</v>
      </c>
      <c r="C17" s="51">
        <f t="shared" si="0"/>
        <v>3.6196299247448147</v>
      </c>
      <c r="D17" s="52">
        <f t="shared" si="1"/>
        <v>96.380370075255172</v>
      </c>
      <c r="E17" s="56">
        <f>(B17/zs_05052022!E17)*100</f>
        <v>1.342487694543834</v>
      </c>
      <c r="F17" s="51">
        <f t="shared" si="2"/>
        <v>14.846561459965613</v>
      </c>
      <c r="G17" s="52">
        <f t="shared" si="3"/>
        <v>85.153438540034372</v>
      </c>
      <c r="H17" s="16">
        <v>7392985.6299999999</v>
      </c>
      <c r="I17" s="51">
        <f t="shared" si="4"/>
        <v>3.672780244921297</v>
      </c>
      <c r="J17" s="52">
        <f t="shared" si="5"/>
        <v>96.327219755078701</v>
      </c>
      <c r="K17" s="2">
        <v>2579723.2999999998</v>
      </c>
      <c r="L17" s="56">
        <f t="shared" si="10"/>
        <v>2.8658056583045166</v>
      </c>
      <c r="M17" s="51">
        <f t="shared" si="6"/>
        <v>49.778908745934139</v>
      </c>
      <c r="N17" s="52">
        <f t="shared" si="7"/>
        <v>50.221091254065861</v>
      </c>
      <c r="O17" s="2">
        <v>3686420.36</v>
      </c>
      <c r="P17" s="56">
        <v>138.83651301800001</v>
      </c>
      <c r="Q17" s="56">
        <f t="shared" si="11"/>
        <v>83.316709907628592</v>
      </c>
      <c r="R17" s="51">
        <f t="shared" si="8"/>
        <v>70.162847396920995</v>
      </c>
      <c r="S17" s="52">
        <f t="shared" si="9"/>
        <v>29.837152603079005</v>
      </c>
      <c r="T17" s="37"/>
    </row>
    <row r="18" spans="1:20" x14ac:dyDescent="0.25">
      <c r="A18" s="21" t="s">
        <v>23</v>
      </c>
      <c r="B18" s="16">
        <v>267542.7730406234</v>
      </c>
      <c r="C18" s="51">
        <f t="shared" si="0"/>
        <v>27.477088482040259</v>
      </c>
      <c r="D18" s="52">
        <f t="shared" si="1"/>
        <v>72.522911517959741</v>
      </c>
      <c r="E18" s="56">
        <f>(B18/zs_05052022!E18)*100</f>
        <v>2.2914571863693491</v>
      </c>
      <c r="F18" s="51">
        <f t="shared" si="2"/>
        <v>36.972446006310186</v>
      </c>
      <c r="G18" s="52">
        <f t="shared" si="3"/>
        <v>63.027553993689814</v>
      </c>
      <c r="H18" s="16">
        <v>46487495.75</v>
      </c>
      <c r="I18" s="51">
        <f t="shared" si="4"/>
        <v>24.850607559230237</v>
      </c>
      <c r="J18" s="52">
        <f t="shared" si="5"/>
        <v>75.149392440769773</v>
      </c>
      <c r="K18" s="2">
        <v>20600340.899999999</v>
      </c>
      <c r="L18" s="56">
        <f t="shared" si="10"/>
        <v>2.2566372069114644</v>
      </c>
      <c r="M18" s="51">
        <f t="shared" si="6"/>
        <v>34.277121330951196</v>
      </c>
      <c r="N18" s="52">
        <f t="shared" si="7"/>
        <v>65.722878669048811</v>
      </c>
      <c r="O18" s="2">
        <v>22202051.699999999</v>
      </c>
      <c r="P18" s="56">
        <v>0</v>
      </c>
      <c r="Q18" s="56">
        <f t="shared" si="11"/>
        <v>82.985054866830069</v>
      </c>
      <c r="R18" s="51">
        <f t="shared" si="8"/>
        <v>69.840386723548107</v>
      </c>
      <c r="S18" s="52">
        <f t="shared" si="9"/>
        <v>30.159613276451893</v>
      </c>
      <c r="T18" s="37"/>
    </row>
    <row r="19" spans="1:20" x14ac:dyDescent="0.25">
      <c r="A19" s="21" t="s">
        <v>24</v>
      </c>
      <c r="B19" s="16">
        <v>332225.95564489998</v>
      </c>
      <c r="C19" s="51">
        <f t="shared" si="0"/>
        <v>34.387960648297486</v>
      </c>
      <c r="D19" s="52">
        <f t="shared" si="1"/>
        <v>65.612039351702506</v>
      </c>
      <c r="E19" s="56">
        <f>(B19/zs_05052022!E19)*100</f>
        <v>1.8923714149207123</v>
      </c>
      <c r="F19" s="51">
        <f t="shared" si="2"/>
        <v>27.667483329190773</v>
      </c>
      <c r="G19" s="52">
        <f t="shared" si="3"/>
        <v>72.332516670809227</v>
      </c>
      <c r="H19" s="16">
        <v>55103357.43</v>
      </c>
      <c r="I19" s="51">
        <f t="shared" si="4"/>
        <v>29.517892819051568</v>
      </c>
      <c r="J19" s="52">
        <f t="shared" si="5"/>
        <v>70.482107180948432</v>
      </c>
      <c r="K19" s="2">
        <v>22788907.800000001</v>
      </c>
      <c r="L19" s="56">
        <f t="shared" si="10"/>
        <v>2.4179902746370319</v>
      </c>
      <c r="M19" s="51">
        <f t="shared" si="6"/>
        <v>38.383146436022187</v>
      </c>
      <c r="N19" s="52">
        <f t="shared" si="7"/>
        <v>61.616853563977813</v>
      </c>
      <c r="O19" s="2">
        <v>26997564.899999999</v>
      </c>
      <c r="P19" s="56">
        <v>0</v>
      </c>
      <c r="Q19" s="56">
        <f t="shared" si="11"/>
        <v>81.262660069992762</v>
      </c>
      <c r="R19" s="51">
        <f t="shared" si="8"/>
        <v>68.165741330959278</v>
      </c>
      <c r="S19" s="52">
        <f t="shared" si="9"/>
        <v>31.834258669040729</v>
      </c>
      <c r="T19" s="37"/>
    </row>
    <row r="20" spans="1:20" x14ac:dyDescent="0.25">
      <c r="A20" s="21" t="s">
        <v>11</v>
      </c>
      <c r="B20" s="16">
        <v>48770.028204005983</v>
      </c>
      <c r="C20" s="51">
        <f t="shared" si="0"/>
        <v>4.1029993887940224</v>
      </c>
      <c r="D20" s="52">
        <f t="shared" si="1"/>
        <v>95.897000611205968</v>
      </c>
      <c r="E20" s="56">
        <f>(B20/zs_05052022!E20)*100</f>
        <v>1.3596434040746899</v>
      </c>
      <c r="F20" s="51">
        <f t="shared" si="2"/>
        <v>15.246558774589648</v>
      </c>
      <c r="G20" s="52">
        <f t="shared" si="3"/>
        <v>84.753441225410356</v>
      </c>
      <c r="H20" s="16">
        <v>6163399.21</v>
      </c>
      <c r="I20" s="51">
        <f t="shared" si="4"/>
        <v>3.0067028649809919</v>
      </c>
      <c r="J20" s="52">
        <f t="shared" si="5"/>
        <v>96.993297135019006</v>
      </c>
      <c r="K20" s="2">
        <v>2928682.84</v>
      </c>
      <c r="L20" s="56">
        <f t="shared" si="10"/>
        <v>2.1044952788400946</v>
      </c>
      <c r="M20" s="51">
        <f t="shared" si="6"/>
        <v>30.405496297720031</v>
      </c>
      <c r="N20" s="52">
        <f t="shared" si="7"/>
        <v>69.594503702279965</v>
      </c>
      <c r="O20" s="2">
        <v>3363384.53</v>
      </c>
      <c r="P20" s="56">
        <v>0</v>
      </c>
      <c r="Q20" s="56">
        <f t="shared" si="11"/>
        <v>68.964170287761505</v>
      </c>
      <c r="R20" s="51">
        <f t="shared" si="8"/>
        <v>56.208198677304878</v>
      </c>
      <c r="S20" s="52">
        <f t="shared" si="9"/>
        <v>43.791801322695115</v>
      </c>
      <c r="T20" s="37"/>
    </row>
    <row r="21" spans="1:20" x14ac:dyDescent="0.25">
      <c r="A21" s="21" t="s">
        <v>3</v>
      </c>
      <c r="B21" s="16">
        <v>44148.786122990969</v>
      </c>
      <c r="C21" s="51">
        <f t="shared" si="0"/>
        <v>3.6092572446170932</v>
      </c>
      <c r="D21" s="52">
        <f t="shared" si="1"/>
        <v>96.390742755382902</v>
      </c>
      <c r="E21" s="56">
        <f>(B21/zs_05052022!E21)*100</f>
        <v>2.4077102358579792</v>
      </c>
      <c r="F21" s="51">
        <f t="shared" si="2"/>
        <v>39.682966811565805</v>
      </c>
      <c r="G21" s="52">
        <f t="shared" si="3"/>
        <v>60.317033188434188</v>
      </c>
      <c r="H21" s="16">
        <v>6542347.5800000001</v>
      </c>
      <c r="I21" s="51">
        <f t="shared" si="4"/>
        <v>3.2119824072048315</v>
      </c>
      <c r="J21" s="52">
        <f t="shared" si="5"/>
        <v>96.788017592795171</v>
      </c>
      <c r="K21" s="2">
        <v>1351912.76</v>
      </c>
      <c r="L21" s="56">
        <f t="shared" si="10"/>
        <v>4.8393267476815591</v>
      </c>
      <c r="M21" s="51">
        <f t="shared" si="6"/>
        <v>100</v>
      </c>
      <c r="N21" s="52">
        <f t="shared" si="7"/>
        <v>0</v>
      </c>
      <c r="O21" s="2">
        <v>1089082.1000000001</v>
      </c>
      <c r="P21" s="56">
        <v>69.522485805000002</v>
      </c>
      <c r="Q21" s="56">
        <f t="shared" si="11"/>
        <v>24.668449478225824</v>
      </c>
      <c r="R21" s="51">
        <f t="shared" si="8"/>
        <v>13.140474075894987</v>
      </c>
      <c r="S21" s="52">
        <f t="shared" si="9"/>
        <v>86.859525924105014</v>
      </c>
      <c r="T21" s="37"/>
    </row>
    <row r="22" spans="1:20" x14ac:dyDescent="0.25">
      <c r="A22" s="21" t="s">
        <v>4</v>
      </c>
      <c r="B22" s="16">
        <v>18509.688179229997</v>
      </c>
      <c r="C22" s="51">
        <f t="shared" si="0"/>
        <v>0.86992808341150585</v>
      </c>
      <c r="D22" s="52">
        <f t="shared" si="1"/>
        <v>99.130071916588491</v>
      </c>
      <c r="E22" s="56">
        <f>(B22/zs_05052022!E22)*100</f>
        <v>2.7615395326384853</v>
      </c>
      <c r="F22" s="51">
        <f t="shared" si="2"/>
        <v>47.932743266043474</v>
      </c>
      <c r="G22" s="52">
        <f t="shared" si="3"/>
        <v>52.067256733956526</v>
      </c>
      <c r="H22" s="16">
        <v>832410.34</v>
      </c>
      <c r="I22" s="51">
        <f t="shared" si="4"/>
        <v>0.11886103356215776</v>
      </c>
      <c r="J22" s="52">
        <f t="shared" si="5"/>
        <v>99.881138966437845</v>
      </c>
      <c r="K22" s="2">
        <v>416449</v>
      </c>
      <c r="L22" s="56">
        <f t="shared" si="10"/>
        <v>1.9988290042718315</v>
      </c>
      <c r="M22" s="51">
        <f t="shared" si="6"/>
        <v>27.716558416014898</v>
      </c>
      <c r="N22" s="52">
        <f t="shared" si="7"/>
        <v>72.283441583985109</v>
      </c>
      <c r="O22" s="2">
        <v>206444.09</v>
      </c>
      <c r="P22" s="56">
        <v>134.74757222400001</v>
      </c>
      <c r="Q22" s="56">
        <f t="shared" si="11"/>
        <v>11.153299180461293</v>
      </c>
      <c r="R22" s="51">
        <f t="shared" si="8"/>
        <v>0</v>
      </c>
      <c r="S22" s="52">
        <f t="shared" si="9"/>
        <v>100</v>
      </c>
      <c r="T22" s="37"/>
    </row>
    <row r="23" spans="1:20" x14ac:dyDescent="0.25">
      <c r="A23" s="21" t="s">
        <v>18</v>
      </c>
      <c r="B23" s="16">
        <v>159850.54849784408</v>
      </c>
      <c r="C23" s="51">
        <f t="shared" si="0"/>
        <v>15.971049861952141</v>
      </c>
      <c r="D23" s="52">
        <f t="shared" si="1"/>
        <v>84.028950138047847</v>
      </c>
      <c r="E23" s="56">
        <f>(B23/zs_05052022!E23)*100</f>
        <v>1.3890498279864649</v>
      </c>
      <c r="F23" s="51">
        <f t="shared" si="2"/>
        <v>15.93219002617095</v>
      </c>
      <c r="G23" s="52">
        <f t="shared" si="3"/>
        <v>84.067809973829043</v>
      </c>
      <c r="H23" s="16">
        <v>33968333</v>
      </c>
      <c r="I23" s="51">
        <f t="shared" si="4"/>
        <v>18.068871043657573</v>
      </c>
      <c r="J23" s="52">
        <f t="shared" si="5"/>
        <v>81.931128956342434</v>
      </c>
      <c r="K23" s="2">
        <v>8300825.21</v>
      </c>
      <c r="L23" s="56">
        <f t="shared" si="10"/>
        <v>4.0921633862472335</v>
      </c>
      <c r="M23" s="51">
        <f t="shared" si="6"/>
        <v>80.986593171835622</v>
      </c>
      <c r="N23" s="52">
        <f t="shared" si="7"/>
        <v>19.013406828164378</v>
      </c>
      <c r="O23" s="2">
        <v>8651604.4199999999</v>
      </c>
      <c r="P23" s="56">
        <v>0</v>
      </c>
      <c r="Q23" s="56">
        <f t="shared" si="11"/>
        <v>54.123082474857348</v>
      </c>
      <c r="R23" s="51">
        <f t="shared" si="8"/>
        <v>41.778545631137483</v>
      </c>
      <c r="S23" s="52">
        <f t="shared" si="9"/>
        <v>58.22145436886251</v>
      </c>
      <c r="T23" s="37"/>
    </row>
    <row r="24" spans="1:20" x14ac:dyDescent="0.25">
      <c r="A24" s="21" t="s">
        <v>25</v>
      </c>
      <c r="B24" s="16">
        <v>264710.37647445605</v>
      </c>
      <c r="C24" s="51">
        <f t="shared" si="0"/>
        <v>27.174469937237323</v>
      </c>
      <c r="D24" s="52">
        <f t="shared" si="1"/>
        <v>72.825530062762667</v>
      </c>
      <c r="E24" s="56">
        <f>(B24/zs_05052022!E24)*100</f>
        <v>3.5663333073912771</v>
      </c>
      <c r="F24" s="51">
        <f t="shared" si="2"/>
        <v>66.697070567590913</v>
      </c>
      <c r="G24" s="52">
        <f t="shared" si="3"/>
        <v>33.302929432409087</v>
      </c>
      <c r="H24" s="16">
        <v>33438403.5</v>
      </c>
      <c r="I24" s="51">
        <f t="shared" si="4"/>
        <v>17.781803744302501</v>
      </c>
      <c r="J24" s="52">
        <f t="shared" si="5"/>
        <v>82.218196255697507</v>
      </c>
      <c r="K24" s="2">
        <v>13220394</v>
      </c>
      <c r="L24" s="56">
        <f t="shared" si="10"/>
        <v>2.5293046107400432</v>
      </c>
      <c r="M24" s="51">
        <f t="shared" si="6"/>
        <v>41.215813115596269</v>
      </c>
      <c r="N24" s="52">
        <f t="shared" si="7"/>
        <v>58.784186884403731</v>
      </c>
      <c r="O24" s="2">
        <v>12872519.699999999</v>
      </c>
      <c r="P24" s="56">
        <v>54.013276713000003</v>
      </c>
      <c r="Q24" s="56">
        <f t="shared" si="11"/>
        <v>48.62869325880834</v>
      </c>
      <c r="R24" s="51">
        <f t="shared" si="8"/>
        <v>36.436475623354369</v>
      </c>
      <c r="S24" s="52">
        <f t="shared" si="9"/>
        <v>63.563524376645631</v>
      </c>
      <c r="T24" s="37"/>
    </row>
    <row r="25" spans="1:20" x14ac:dyDescent="0.25">
      <c r="A25" s="21" t="s">
        <v>12</v>
      </c>
      <c r="B25" s="16">
        <v>70829.217006278966</v>
      </c>
      <c r="C25" s="51">
        <f t="shared" si="0"/>
        <v>6.4598443640405305</v>
      </c>
      <c r="D25" s="52">
        <f t="shared" si="1"/>
        <v>93.540155635959465</v>
      </c>
      <c r="E25" s="56">
        <f>(B25/zs_05052022!E25)*100</f>
        <v>3.0039874209564248</v>
      </c>
      <c r="F25" s="51">
        <f t="shared" si="2"/>
        <v>53.585584618307003</v>
      </c>
      <c r="G25" s="52">
        <f t="shared" si="3"/>
        <v>46.414415381693004</v>
      </c>
      <c r="H25" s="16">
        <v>4704630.6899999995</v>
      </c>
      <c r="I25" s="51">
        <f t="shared" si="4"/>
        <v>2.21647559999461</v>
      </c>
      <c r="J25" s="52">
        <f t="shared" si="5"/>
        <v>97.78352440000539</v>
      </c>
      <c r="K25" s="2">
        <v>2367760</v>
      </c>
      <c r="L25" s="56">
        <f t="shared" si="10"/>
        <v>1.9869542056627358</v>
      </c>
      <c r="M25" s="51">
        <f t="shared" si="6"/>
        <v>27.414374999895792</v>
      </c>
      <c r="N25" s="52">
        <f t="shared" si="7"/>
        <v>72.585625000104216</v>
      </c>
      <c r="O25" s="2">
        <v>2976325.57</v>
      </c>
      <c r="P25" s="56">
        <v>84.463145147999995</v>
      </c>
      <c r="Q25" s="56">
        <f t="shared" si="11"/>
        <v>42.021155898647734</v>
      </c>
      <c r="R25" s="51">
        <f t="shared" si="8"/>
        <v>30.012116924135206</v>
      </c>
      <c r="S25" s="52">
        <f t="shared" si="9"/>
        <v>69.987883075864787</v>
      </c>
      <c r="T25" s="37"/>
    </row>
    <row r="26" spans="1:20" x14ac:dyDescent="0.25">
      <c r="A26" s="21" t="s">
        <v>26</v>
      </c>
      <c r="B26" s="16">
        <v>946330.14109731314</v>
      </c>
      <c r="C26" s="51">
        <f t="shared" si="0"/>
        <v>100</v>
      </c>
      <c r="D26" s="52">
        <f t="shared" si="1"/>
        <v>0</v>
      </c>
      <c r="E26" s="56">
        <f>(B26/zs_05052022!E26)*100</f>
        <v>2.0135785751878021</v>
      </c>
      <c r="F26" s="51">
        <f t="shared" si="2"/>
        <v>30.493512677195366</v>
      </c>
      <c r="G26" s="52">
        <f t="shared" si="3"/>
        <v>69.506487322804617</v>
      </c>
      <c r="H26" s="16">
        <v>185214129.01999998</v>
      </c>
      <c r="I26" s="51">
        <f t="shared" si="4"/>
        <v>100</v>
      </c>
      <c r="J26" s="52">
        <f t="shared" si="5"/>
        <v>0</v>
      </c>
      <c r="K26" s="2">
        <v>89995282.700000003</v>
      </c>
      <c r="L26" s="56">
        <f t="shared" si="10"/>
        <v>2.0580426380504049</v>
      </c>
      <c r="M26" s="51">
        <f t="shared" si="6"/>
        <v>29.223394761208077</v>
      </c>
      <c r="N26" s="52">
        <f t="shared" si="7"/>
        <v>70.776605238791916</v>
      </c>
      <c r="O26" s="2">
        <v>107886002</v>
      </c>
      <c r="P26" s="56">
        <v>0</v>
      </c>
      <c r="Q26" s="56">
        <f t="shared" si="11"/>
        <v>114.00461352198002</v>
      </c>
      <c r="R26" s="51">
        <f t="shared" si="8"/>
        <v>100</v>
      </c>
      <c r="S26" s="52">
        <f t="shared" si="9"/>
        <v>0</v>
      </c>
      <c r="T26" s="37"/>
    </row>
    <row r="27" spans="1:20" x14ac:dyDescent="0.25">
      <c r="A27" s="21" t="s">
        <v>5</v>
      </c>
      <c r="B27" s="16">
        <v>35436.920219559011</v>
      </c>
      <c r="C27" s="51">
        <f t="shared" si="0"/>
        <v>2.6784652030978999</v>
      </c>
      <c r="D27" s="52">
        <f t="shared" si="1"/>
        <v>97.3215347969021</v>
      </c>
      <c r="E27" s="56">
        <f>(B27/zs_05052022!E27)*100</f>
        <v>2.1818305092196515</v>
      </c>
      <c r="F27" s="51">
        <f t="shared" si="2"/>
        <v>34.416423686617335</v>
      </c>
      <c r="G27" s="52">
        <f t="shared" si="3"/>
        <v>65.583576313382665</v>
      </c>
      <c r="H27" s="16">
        <v>3658571.8000000003</v>
      </c>
      <c r="I27" s="51">
        <f t="shared" si="4"/>
        <v>1.6498166377766772</v>
      </c>
      <c r="J27" s="52">
        <f t="shared" si="5"/>
        <v>98.350183362223319</v>
      </c>
      <c r="K27" s="2">
        <v>2056334.26</v>
      </c>
      <c r="L27" s="56">
        <f t="shared" si="10"/>
        <v>1.779171738353472</v>
      </c>
      <c r="M27" s="51">
        <f t="shared" si="6"/>
        <v>22.126839787881714</v>
      </c>
      <c r="N27" s="52">
        <f t="shared" si="7"/>
        <v>77.873160212118293</v>
      </c>
      <c r="O27" s="2">
        <v>2233048.15</v>
      </c>
      <c r="P27" s="56">
        <v>221.729542923</v>
      </c>
      <c r="Q27" s="56">
        <f t="shared" si="11"/>
        <v>63.014735371035265</v>
      </c>
      <c r="R27" s="51">
        <f t="shared" si="8"/>
        <v>50.423698056368629</v>
      </c>
      <c r="S27" s="52">
        <f t="shared" si="9"/>
        <v>49.576301943631364</v>
      </c>
      <c r="T27" s="37"/>
    </row>
    <row r="28" spans="1:20" x14ac:dyDescent="0.25">
      <c r="A28" s="21"/>
      <c r="B28" s="16"/>
      <c r="C28" s="49"/>
      <c r="D28" s="46"/>
      <c r="E28" s="56"/>
      <c r="F28" s="49"/>
      <c r="G28" s="46"/>
      <c r="H28" s="16"/>
      <c r="I28" s="49"/>
      <c r="J28" s="46"/>
      <c r="K28" s="2"/>
      <c r="L28" s="56"/>
      <c r="M28" s="49"/>
      <c r="N28" s="46"/>
      <c r="O28" s="2"/>
      <c r="P28" s="56"/>
      <c r="Q28" s="56"/>
      <c r="R28" s="49"/>
      <c r="S28" s="46"/>
      <c r="T28" s="37"/>
    </row>
    <row r="29" spans="1:20" ht="15.75" thickBot="1" x14ac:dyDescent="0.3">
      <c r="A29" s="22" t="s">
        <v>42</v>
      </c>
      <c r="B29" s="12">
        <f>SUM(B2:B27)</f>
        <v>4209041.2917180881</v>
      </c>
      <c r="C29" s="50"/>
      <c r="D29" s="47"/>
      <c r="E29" s="57">
        <f>(B29/zs_05052022!E29)*100</f>
        <v>1.9592561080190221</v>
      </c>
      <c r="F29" s="50"/>
      <c r="G29" s="47"/>
      <c r="H29" s="12">
        <f>SUM(H2:H27)</f>
        <v>630601834.05999994</v>
      </c>
      <c r="I29" s="50"/>
      <c r="J29" s="47"/>
      <c r="K29" s="14">
        <f>SUM(K2:K27)</f>
        <v>265778760.02999997</v>
      </c>
      <c r="L29" s="57">
        <f t="shared" si="10"/>
        <v>2.3726569948208813</v>
      </c>
      <c r="M29" s="50"/>
      <c r="N29" s="47"/>
      <c r="O29" s="14">
        <f>SUM(O2:O27)</f>
        <v>299966763.8499999</v>
      </c>
      <c r="P29" s="57">
        <v>26.212004515</v>
      </c>
      <c r="Q29" s="57">
        <f>O29/B29</f>
        <v>71.267241887179608</v>
      </c>
      <c r="R29" s="50"/>
      <c r="S29" s="47"/>
      <c r="T29" s="38"/>
    </row>
    <row r="30" spans="1:20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X30"/>
  <sheetViews>
    <sheetView zoomScaleNormal="100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K19" sqref="K19"/>
    </sheetView>
  </sheetViews>
  <sheetFormatPr defaultRowHeight="15" x14ac:dyDescent="0.25"/>
  <cols>
    <col min="1" max="1" width="4" bestFit="1" customWidth="1"/>
    <col min="2" max="2" width="17.85546875" bestFit="1" customWidth="1"/>
    <col min="3" max="3" width="11.28515625" bestFit="1" customWidth="1"/>
    <col min="4" max="4" width="17.85546875" customWidth="1"/>
    <col min="5" max="5" width="15" customWidth="1"/>
    <col min="6" max="6" width="12.85546875" customWidth="1"/>
    <col min="7" max="7" width="13.42578125" customWidth="1"/>
  </cols>
  <sheetData>
    <row r="1" spans="1:50" ht="15.75" thickTop="1" x14ac:dyDescent="0.25">
      <c r="A1" s="17" t="s">
        <v>0</v>
      </c>
      <c r="B1" s="53" t="s">
        <v>90</v>
      </c>
      <c r="C1" s="48" t="s">
        <v>90</v>
      </c>
      <c r="D1" s="45" t="s">
        <v>91</v>
      </c>
      <c r="E1" s="53" t="s">
        <v>92</v>
      </c>
      <c r="F1" s="48" t="s">
        <v>92</v>
      </c>
      <c r="G1" s="45" t="s">
        <v>93</v>
      </c>
      <c r="H1" t="s">
        <v>78</v>
      </c>
      <c r="I1" t="s">
        <v>78</v>
      </c>
      <c r="J1" t="s">
        <v>78</v>
      </c>
      <c r="K1" t="s">
        <v>78</v>
      </c>
      <c r="L1" t="s">
        <v>78</v>
      </c>
      <c r="M1" t="s">
        <v>78</v>
      </c>
      <c r="N1" t="s">
        <v>78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s="21" t="s">
        <v>1</v>
      </c>
      <c r="B2" s="54">
        <v>717537.55</v>
      </c>
      <c r="C2" s="51">
        <f t="shared" ref="C2:C27" si="0">((B2-MIN($B$2:$B$27))/(MAX($B$2:$B$27)-MIN($B$2:$B$27)))*100</f>
        <v>0.47464297766450597</v>
      </c>
      <c r="D2" s="52">
        <f t="shared" ref="D2:D27" si="1">((B2-MAX($B$2:$B$27))/(MIN($B$2:$B$27)-MAX($B$2:$B$27)))*100</f>
        <v>99.525357022335498</v>
      </c>
      <c r="E2" s="54">
        <v>38</v>
      </c>
      <c r="F2" s="51">
        <f t="shared" ref="F2:F27" si="2">((E2-MIN($E$2:$E$27))/(MAX($E$2:$E$27)-MIN($E$2:$E$27)))*100</f>
        <v>0</v>
      </c>
      <c r="G2" s="52">
        <f t="shared" ref="G2:G27" si="3">((E2-MAX($E$2:$E$27))/(MIN($E$2:$E$27)-MAX($E$2:$E$27)))*100</f>
        <v>100</v>
      </c>
    </row>
    <row r="3" spans="1:50" x14ac:dyDescent="0.25">
      <c r="A3" s="21" t="s">
        <v>6</v>
      </c>
      <c r="B3" s="54">
        <v>1938211.21</v>
      </c>
      <c r="C3" s="51">
        <f t="shared" si="0"/>
        <v>1.6082598718016969</v>
      </c>
      <c r="D3" s="52">
        <f t="shared" si="1"/>
        <v>98.391740128198308</v>
      </c>
      <c r="E3" s="54">
        <v>110.25</v>
      </c>
      <c r="F3" s="51">
        <f t="shared" si="2"/>
        <v>8.4109429569266592</v>
      </c>
      <c r="G3" s="52">
        <f t="shared" si="3"/>
        <v>91.589057043073339</v>
      </c>
    </row>
    <row r="4" spans="1:50" x14ac:dyDescent="0.25">
      <c r="A4" s="21" t="s">
        <v>13</v>
      </c>
      <c r="B4" s="54">
        <v>5315436.12</v>
      </c>
      <c r="C4" s="51">
        <f t="shared" si="0"/>
        <v>4.7446257480646086</v>
      </c>
      <c r="D4" s="52">
        <f t="shared" si="1"/>
        <v>95.255374251935393</v>
      </c>
      <c r="E4" s="54">
        <v>102</v>
      </c>
      <c r="F4" s="51">
        <f t="shared" si="2"/>
        <v>7.4505238649592549</v>
      </c>
      <c r="G4" s="52">
        <f t="shared" si="3"/>
        <v>92.549476135040749</v>
      </c>
    </row>
    <row r="5" spans="1:50" x14ac:dyDescent="0.25">
      <c r="A5" s="21" t="s">
        <v>2</v>
      </c>
      <c r="B5" s="54">
        <v>711775.62</v>
      </c>
      <c r="C5" s="51">
        <f t="shared" si="0"/>
        <v>0.46929198058406113</v>
      </c>
      <c r="D5" s="52">
        <f t="shared" si="1"/>
        <v>99.53070801941594</v>
      </c>
      <c r="E5" s="54">
        <v>39</v>
      </c>
      <c r="F5" s="51">
        <f t="shared" si="2"/>
        <v>0.11641443538998836</v>
      </c>
      <c r="G5" s="52">
        <f t="shared" si="3"/>
        <v>99.883585564610016</v>
      </c>
    </row>
    <row r="6" spans="1:50" x14ac:dyDescent="0.25">
      <c r="A6" s="21" t="s">
        <v>19</v>
      </c>
      <c r="B6" s="54">
        <v>13753844.300000001</v>
      </c>
      <c r="C6" s="51">
        <f t="shared" si="0"/>
        <v>12.581218267373551</v>
      </c>
      <c r="D6" s="52">
        <f t="shared" si="1"/>
        <v>87.418781732626456</v>
      </c>
      <c r="E6" s="54">
        <v>331</v>
      </c>
      <c r="F6" s="51">
        <f t="shared" si="2"/>
        <v>34.109429569266595</v>
      </c>
      <c r="G6" s="52">
        <f t="shared" si="3"/>
        <v>65.890570430733405</v>
      </c>
    </row>
    <row r="7" spans="1:50" x14ac:dyDescent="0.25">
      <c r="A7" s="21" t="s">
        <v>7</v>
      </c>
      <c r="B7" s="54">
        <v>11012847.300000001</v>
      </c>
      <c r="C7" s="51">
        <f t="shared" si="0"/>
        <v>10.035705401978095</v>
      </c>
      <c r="D7" s="52">
        <f t="shared" si="1"/>
        <v>89.964294598021908</v>
      </c>
      <c r="E7" s="54">
        <v>208</v>
      </c>
      <c r="F7" s="51">
        <f t="shared" si="2"/>
        <v>19.790454016298021</v>
      </c>
      <c r="G7" s="52">
        <f t="shared" si="3"/>
        <v>80.209545983701986</v>
      </c>
    </row>
    <row r="8" spans="1:50" x14ac:dyDescent="0.25">
      <c r="A8" s="21" t="s">
        <v>14</v>
      </c>
      <c r="B8" s="54">
        <v>7981957.29</v>
      </c>
      <c r="C8" s="51">
        <f t="shared" si="0"/>
        <v>7.2209742971817148</v>
      </c>
      <c r="D8" s="52">
        <f t="shared" si="1"/>
        <v>92.779025702818288</v>
      </c>
      <c r="E8" s="54">
        <v>79</v>
      </c>
      <c r="F8" s="51">
        <f t="shared" si="2"/>
        <v>4.7729918509895226</v>
      </c>
      <c r="G8" s="52">
        <f t="shared" si="3"/>
        <v>95.227008149010473</v>
      </c>
    </row>
    <row r="9" spans="1:50" x14ac:dyDescent="0.25">
      <c r="A9" s="21" t="s">
        <v>8</v>
      </c>
      <c r="B9" s="54">
        <v>5142492.8099999996</v>
      </c>
      <c r="C9" s="51">
        <f t="shared" si="0"/>
        <v>4.5840165169749438</v>
      </c>
      <c r="D9" s="52">
        <f t="shared" si="1"/>
        <v>95.415983483025059</v>
      </c>
      <c r="E9" s="54">
        <v>173</v>
      </c>
      <c r="F9" s="51">
        <f t="shared" si="2"/>
        <v>15.715948777648428</v>
      </c>
      <c r="G9" s="52">
        <f t="shared" si="3"/>
        <v>84.284051222351579</v>
      </c>
    </row>
    <row r="10" spans="1:50" x14ac:dyDescent="0.25">
      <c r="A10" s="21" t="s">
        <v>15</v>
      </c>
      <c r="B10" s="54">
        <v>4765660.59</v>
      </c>
      <c r="C10" s="51">
        <f t="shared" si="0"/>
        <v>4.2340594524084629</v>
      </c>
      <c r="D10" s="52">
        <f t="shared" si="1"/>
        <v>95.765940547591526</v>
      </c>
      <c r="E10" s="54">
        <v>100.5</v>
      </c>
      <c r="F10" s="51">
        <f t="shared" si="2"/>
        <v>7.2759022118742731</v>
      </c>
      <c r="G10" s="52">
        <f t="shared" si="3"/>
        <v>92.724097788125732</v>
      </c>
    </row>
    <row r="11" spans="1:50" x14ac:dyDescent="0.25">
      <c r="A11" s="21" t="s">
        <v>20</v>
      </c>
      <c r="B11" s="54">
        <v>22450845</v>
      </c>
      <c r="C11" s="51">
        <f t="shared" si="0"/>
        <v>20.657960843962755</v>
      </c>
      <c r="D11" s="52">
        <f t="shared" si="1"/>
        <v>79.342039156037245</v>
      </c>
      <c r="E11" s="54">
        <v>221</v>
      </c>
      <c r="F11" s="51">
        <f t="shared" si="2"/>
        <v>21.303841676367867</v>
      </c>
      <c r="G11" s="52">
        <f t="shared" si="3"/>
        <v>78.696158323632119</v>
      </c>
    </row>
    <row r="12" spans="1:50" x14ac:dyDescent="0.25">
      <c r="A12" s="21" t="s">
        <v>16</v>
      </c>
      <c r="B12" s="54">
        <v>9787730.5</v>
      </c>
      <c r="C12" s="51">
        <f t="shared" si="0"/>
        <v>8.897962246472229</v>
      </c>
      <c r="D12" s="52">
        <f t="shared" si="1"/>
        <v>91.102037753527782</v>
      </c>
      <c r="E12" s="54">
        <v>93</v>
      </c>
      <c r="F12" s="51">
        <f t="shared" si="2"/>
        <v>6.4027939464493606</v>
      </c>
      <c r="G12" s="52">
        <f t="shared" si="3"/>
        <v>93.597206053550636</v>
      </c>
    </row>
    <row r="13" spans="1:50" x14ac:dyDescent="0.25">
      <c r="A13" s="21" t="s">
        <v>17</v>
      </c>
      <c r="B13" s="54">
        <v>8339821.0499999998</v>
      </c>
      <c r="C13" s="51">
        <f t="shared" si="0"/>
        <v>7.5533157062160159</v>
      </c>
      <c r="D13" s="52">
        <f t="shared" si="1"/>
        <v>92.446684293783989</v>
      </c>
      <c r="E13" s="54">
        <v>122.25</v>
      </c>
      <c r="F13" s="51">
        <f t="shared" si="2"/>
        <v>9.8079161816065188</v>
      </c>
      <c r="G13" s="52">
        <f t="shared" si="3"/>
        <v>90.192083818393471</v>
      </c>
    </row>
    <row r="14" spans="1:50" x14ac:dyDescent="0.25">
      <c r="A14" s="21" t="s">
        <v>9</v>
      </c>
      <c r="B14" s="54">
        <v>3713493.82</v>
      </c>
      <c r="C14" s="51">
        <f t="shared" si="0"/>
        <v>3.2569317687311075</v>
      </c>
      <c r="D14" s="52">
        <f t="shared" si="1"/>
        <v>96.743068231268907</v>
      </c>
      <c r="E14" s="54">
        <v>81</v>
      </c>
      <c r="F14" s="51">
        <f t="shared" si="2"/>
        <v>5.0058207217694992</v>
      </c>
      <c r="G14" s="52">
        <f t="shared" si="3"/>
        <v>94.994179278230504</v>
      </c>
    </row>
    <row r="15" spans="1:50" x14ac:dyDescent="0.25">
      <c r="A15" s="21" t="s">
        <v>21</v>
      </c>
      <c r="B15" s="54">
        <v>2397784.0299999998</v>
      </c>
      <c r="C15" s="51">
        <f t="shared" si="0"/>
        <v>2.035056590621918</v>
      </c>
      <c r="D15" s="52">
        <f t="shared" si="1"/>
        <v>97.96494340937808</v>
      </c>
      <c r="E15" s="54">
        <v>86</v>
      </c>
      <c r="F15" s="51">
        <f t="shared" si="2"/>
        <v>5.5878928987194412</v>
      </c>
      <c r="G15" s="52">
        <f t="shared" si="3"/>
        <v>94.412107101280569</v>
      </c>
    </row>
    <row r="16" spans="1:50" x14ac:dyDescent="0.25">
      <c r="A16" s="21" t="s">
        <v>22</v>
      </c>
      <c r="B16" s="54">
        <v>9772879.1400000006</v>
      </c>
      <c r="C16" s="51">
        <f t="shared" si="0"/>
        <v>8.8841700650329134</v>
      </c>
      <c r="D16" s="52">
        <f t="shared" si="1"/>
        <v>91.115829934967081</v>
      </c>
      <c r="E16" s="54">
        <v>105.75</v>
      </c>
      <c r="F16" s="51">
        <f t="shared" si="2"/>
        <v>7.8870779976717111</v>
      </c>
      <c r="G16" s="52">
        <f t="shared" si="3"/>
        <v>92.11292200232829</v>
      </c>
    </row>
    <row r="17" spans="1:7" x14ac:dyDescent="0.25">
      <c r="A17" s="21" t="s">
        <v>10</v>
      </c>
      <c r="B17" s="54">
        <v>3686420.36</v>
      </c>
      <c r="C17" s="51">
        <f t="shared" si="0"/>
        <v>3.2317891506469687</v>
      </c>
      <c r="D17" s="52">
        <f t="shared" si="1"/>
        <v>96.768210849353025</v>
      </c>
      <c r="E17" s="54">
        <v>95.25</v>
      </c>
      <c r="F17" s="51">
        <f t="shared" si="2"/>
        <v>6.6647264260768333</v>
      </c>
      <c r="G17" s="52">
        <f t="shared" si="3"/>
        <v>93.33527357392316</v>
      </c>
    </row>
    <row r="18" spans="1:7" x14ac:dyDescent="0.25">
      <c r="A18" s="21" t="s">
        <v>23</v>
      </c>
      <c r="B18" s="54">
        <v>22202051.699999999</v>
      </c>
      <c r="C18" s="51">
        <f t="shared" si="0"/>
        <v>20.426911139795187</v>
      </c>
      <c r="D18" s="52">
        <f t="shared" si="1"/>
        <v>79.573088860204805</v>
      </c>
      <c r="E18" s="54">
        <v>232</v>
      </c>
      <c r="F18" s="51">
        <f t="shared" si="2"/>
        <v>22.58440046565774</v>
      </c>
      <c r="G18" s="52">
        <f t="shared" si="3"/>
        <v>77.415599534342263</v>
      </c>
    </row>
    <row r="19" spans="1:7" x14ac:dyDescent="0.25">
      <c r="A19" s="21" t="s">
        <v>24</v>
      </c>
      <c r="B19" s="54">
        <v>26997564.899999999</v>
      </c>
      <c r="C19" s="51">
        <f t="shared" si="0"/>
        <v>24.880414936688702</v>
      </c>
      <c r="D19" s="52">
        <f t="shared" si="1"/>
        <v>75.119585063311305</v>
      </c>
      <c r="E19" s="54">
        <v>402</v>
      </c>
      <c r="F19" s="51">
        <f t="shared" si="2"/>
        <v>42.374854481955765</v>
      </c>
      <c r="G19" s="52">
        <f t="shared" si="3"/>
        <v>57.625145518044242</v>
      </c>
    </row>
    <row r="20" spans="1:7" x14ac:dyDescent="0.25">
      <c r="A20" s="21" t="s">
        <v>11</v>
      </c>
      <c r="B20" s="54">
        <v>3363384.53</v>
      </c>
      <c r="C20" s="51">
        <f t="shared" si="0"/>
        <v>2.9317917915660581</v>
      </c>
      <c r="D20" s="52">
        <f t="shared" si="1"/>
        <v>97.068208208433944</v>
      </c>
      <c r="E20" s="54">
        <v>102</v>
      </c>
      <c r="F20" s="51">
        <f t="shared" si="2"/>
        <v>7.4505238649592549</v>
      </c>
      <c r="G20" s="52">
        <f t="shared" si="3"/>
        <v>92.549476135040749</v>
      </c>
    </row>
    <row r="21" spans="1:7" x14ac:dyDescent="0.25">
      <c r="A21" s="21" t="s">
        <v>3</v>
      </c>
      <c r="B21" s="54">
        <v>1089082.1000000001</v>
      </c>
      <c r="C21" s="51">
        <f t="shared" si="0"/>
        <v>0.81968948157989352</v>
      </c>
      <c r="D21" s="52">
        <f t="shared" si="1"/>
        <v>99.180310518420114</v>
      </c>
      <c r="E21" s="54">
        <v>66</v>
      </c>
      <c r="F21" s="51">
        <f t="shared" si="2"/>
        <v>3.2596041909196738</v>
      </c>
      <c r="G21" s="52">
        <f t="shared" si="3"/>
        <v>96.740395809080326</v>
      </c>
    </row>
    <row r="22" spans="1:7" x14ac:dyDescent="0.25">
      <c r="A22" s="21" t="s">
        <v>4</v>
      </c>
      <c r="B22" s="54">
        <v>206444.09</v>
      </c>
      <c r="C22" s="51">
        <f t="shared" si="0"/>
        <v>0</v>
      </c>
      <c r="D22" s="52">
        <f t="shared" si="1"/>
        <v>100</v>
      </c>
      <c r="E22" s="54">
        <v>51</v>
      </c>
      <c r="F22" s="51">
        <f t="shared" si="2"/>
        <v>1.5133876600698486</v>
      </c>
      <c r="G22" s="52">
        <f t="shared" si="3"/>
        <v>98.486612339930147</v>
      </c>
    </row>
    <row r="23" spans="1:7" x14ac:dyDescent="0.25">
      <c r="A23" s="21" t="s">
        <v>18</v>
      </c>
      <c r="B23" s="54">
        <v>8651604.4199999999</v>
      </c>
      <c r="C23" s="51">
        <f t="shared" si="0"/>
        <v>7.8428631152614656</v>
      </c>
      <c r="D23" s="52">
        <f t="shared" si="1"/>
        <v>92.157136884738534</v>
      </c>
      <c r="E23" s="54">
        <v>143</v>
      </c>
      <c r="F23" s="51">
        <f t="shared" si="2"/>
        <v>12.223515715948778</v>
      </c>
      <c r="G23" s="52">
        <f t="shared" si="3"/>
        <v>87.776484284051222</v>
      </c>
    </row>
    <row r="24" spans="1:7" x14ac:dyDescent="0.25">
      <c r="A24" s="21" t="s">
        <v>25</v>
      </c>
      <c r="B24" s="54">
        <v>12872519.699999999</v>
      </c>
      <c r="C24" s="51">
        <f t="shared" si="0"/>
        <v>11.762748525199623</v>
      </c>
      <c r="D24" s="52">
        <f t="shared" si="1"/>
        <v>88.237251474800374</v>
      </c>
      <c r="E24" s="54">
        <v>203</v>
      </c>
      <c r="F24" s="51">
        <f t="shared" si="2"/>
        <v>19.208381839348078</v>
      </c>
      <c r="G24" s="52">
        <f t="shared" si="3"/>
        <v>80.791618160651922</v>
      </c>
    </row>
    <row r="25" spans="1:7" x14ac:dyDescent="0.25">
      <c r="A25" s="21" t="s">
        <v>12</v>
      </c>
      <c r="B25" s="54">
        <v>2976325.57</v>
      </c>
      <c r="C25" s="51">
        <f t="shared" si="0"/>
        <v>2.572337344025041</v>
      </c>
      <c r="D25" s="52">
        <f t="shared" si="1"/>
        <v>97.42766265597497</v>
      </c>
      <c r="E25" s="54">
        <v>90.75</v>
      </c>
      <c r="F25" s="51">
        <f t="shared" si="2"/>
        <v>6.1408614668218862</v>
      </c>
      <c r="G25" s="52">
        <f t="shared" si="3"/>
        <v>93.859138533178111</v>
      </c>
    </row>
    <row r="26" spans="1:7" x14ac:dyDescent="0.25">
      <c r="A26" s="21" t="s">
        <v>26</v>
      </c>
      <c r="B26" s="54">
        <v>107886002</v>
      </c>
      <c r="C26" s="51">
        <f t="shared" si="0"/>
        <v>100</v>
      </c>
      <c r="D26" s="52">
        <f t="shared" si="1"/>
        <v>0</v>
      </c>
      <c r="E26" s="54">
        <v>897</v>
      </c>
      <c r="F26" s="51">
        <f t="shared" si="2"/>
        <v>100</v>
      </c>
      <c r="G26" s="52">
        <f t="shared" si="3"/>
        <v>0</v>
      </c>
    </row>
    <row r="27" spans="1:7" x14ac:dyDescent="0.25">
      <c r="A27" s="21" t="s">
        <v>5</v>
      </c>
      <c r="B27" s="54">
        <v>2233048.15</v>
      </c>
      <c r="C27" s="51">
        <f t="shared" si="0"/>
        <v>1.8820694469175498</v>
      </c>
      <c r="D27" s="52">
        <f t="shared" si="1"/>
        <v>98.117930553082445</v>
      </c>
      <c r="E27" s="54">
        <v>90</v>
      </c>
      <c r="F27" s="51">
        <f t="shared" si="2"/>
        <v>6.0535506402793944</v>
      </c>
      <c r="G27" s="52">
        <f t="shared" si="3"/>
        <v>93.946449359720603</v>
      </c>
    </row>
    <row r="28" spans="1:7" x14ac:dyDescent="0.25">
      <c r="A28" s="21"/>
      <c r="B28" s="54"/>
      <c r="C28" s="49"/>
      <c r="D28" s="46"/>
      <c r="E28" s="54"/>
      <c r="F28" s="49"/>
      <c r="G28" s="46"/>
    </row>
    <row r="29" spans="1:7" ht="15.75" thickBot="1" x14ac:dyDescent="0.3">
      <c r="A29" s="22" t="s">
        <v>42</v>
      </c>
      <c r="B29" s="55">
        <f>SUM(B2:B27)</f>
        <v>299966763.8499999</v>
      </c>
      <c r="C29" s="50"/>
      <c r="D29" s="47"/>
      <c r="E29" s="55">
        <f>SUM(E2:E27)</f>
        <v>4261.75</v>
      </c>
      <c r="F29" s="50"/>
      <c r="G29" s="47"/>
    </row>
    <row r="30" spans="1:7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58"/>
  <sheetViews>
    <sheetView zoomScaleNormal="100"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E1" sqref="E1:E29"/>
    </sheetView>
  </sheetViews>
  <sheetFormatPr defaultRowHeight="15" x14ac:dyDescent="0.25"/>
  <cols>
    <col min="1" max="1" width="4" bestFit="1" customWidth="1"/>
    <col min="2" max="2" width="27.140625" bestFit="1" customWidth="1"/>
    <col min="3" max="3" width="30" bestFit="1" customWidth="1"/>
    <col min="4" max="4" width="17.85546875" customWidth="1"/>
    <col min="5" max="6" width="19.85546875" customWidth="1"/>
    <col min="7" max="7" width="13.28515625" customWidth="1"/>
    <col min="8" max="9" width="11.42578125" customWidth="1"/>
    <col min="10" max="10" width="27.85546875" bestFit="1" customWidth="1"/>
    <col min="11" max="13" width="11.42578125" customWidth="1"/>
    <col min="14" max="14" width="29.28515625" bestFit="1" customWidth="1"/>
    <col min="15" max="15" width="19" customWidth="1"/>
    <col min="16" max="16" width="23.42578125" customWidth="1"/>
    <col min="17" max="17" width="22.42578125" customWidth="1"/>
    <col min="18" max="18" width="28.5703125" customWidth="1"/>
    <col min="19" max="19" width="12.140625" customWidth="1"/>
    <col min="20" max="20" width="14" customWidth="1"/>
    <col min="21" max="21" width="13" customWidth="1"/>
    <col min="22" max="22" width="23.85546875" bestFit="1" customWidth="1"/>
    <col min="23" max="23" width="24.7109375" bestFit="1" customWidth="1"/>
    <col min="24" max="24" width="21" bestFit="1" customWidth="1"/>
    <col min="25" max="25" width="25.5703125" bestFit="1" customWidth="1"/>
    <col min="26" max="26" width="18.28515625" bestFit="1" customWidth="1"/>
    <col min="27" max="27" width="19.28515625" bestFit="1" customWidth="1"/>
    <col min="28" max="28" width="13.28515625" customWidth="1"/>
    <col min="29" max="29" width="19.42578125" customWidth="1"/>
    <col min="30" max="30" width="21" customWidth="1"/>
    <col min="31" max="31" width="23.5703125" customWidth="1"/>
    <col min="32" max="34" width="14.28515625" customWidth="1"/>
    <col min="35" max="35" width="24.85546875" bestFit="1" customWidth="1"/>
    <col min="36" max="36" width="16.42578125" customWidth="1"/>
    <col min="37" max="38" width="33.5703125" customWidth="1"/>
    <col min="39" max="39" width="30.140625" bestFit="1" customWidth="1"/>
    <col min="40" max="40" width="14.28515625" customWidth="1"/>
    <col min="41" max="41" width="19.42578125" customWidth="1"/>
    <col min="42" max="42" width="21" customWidth="1"/>
    <col min="43" max="43" width="24.7109375" bestFit="1" customWidth="1"/>
    <col min="44" max="44" width="27.140625" bestFit="1" customWidth="1"/>
    <col min="45" max="45" width="23" bestFit="1" customWidth="1"/>
    <col min="46" max="46" width="25.28515625" bestFit="1" customWidth="1"/>
    <col min="47" max="47" width="11.85546875" customWidth="1"/>
    <col min="48" max="48" width="19.42578125" customWidth="1"/>
    <col min="49" max="49" width="21" customWidth="1"/>
    <col min="50" max="50" width="15.5703125" customWidth="1"/>
    <col min="53" max="53" width="25.28515625" bestFit="1" customWidth="1"/>
  </cols>
  <sheetData>
    <row r="1" spans="1:53" ht="15.75" thickTop="1" x14ac:dyDescent="0.25">
      <c r="A1" s="17" t="s">
        <v>0</v>
      </c>
      <c r="B1" s="6" t="s">
        <v>28</v>
      </c>
      <c r="C1" s="8" t="s">
        <v>109</v>
      </c>
      <c r="D1" s="9" t="s">
        <v>110</v>
      </c>
      <c r="E1" s="6" t="s">
        <v>111</v>
      </c>
      <c r="F1" s="8" t="s">
        <v>27</v>
      </c>
      <c r="G1" s="39" t="s">
        <v>59</v>
      </c>
      <c r="H1" s="48" t="s">
        <v>59</v>
      </c>
      <c r="I1" s="45" t="s">
        <v>60</v>
      </c>
      <c r="J1" s="6" t="s">
        <v>112</v>
      </c>
      <c r="K1" s="42" t="s">
        <v>61</v>
      </c>
      <c r="L1" s="48" t="s">
        <v>61</v>
      </c>
      <c r="M1" s="45" t="s">
        <v>62</v>
      </c>
      <c r="N1" s="6" t="s">
        <v>113</v>
      </c>
      <c r="O1" s="39" t="s">
        <v>114</v>
      </c>
      <c r="P1" s="48" t="s">
        <v>115</v>
      </c>
      <c r="Q1" s="45" t="s">
        <v>116</v>
      </c>
      <c r="R1" s="8" t="s">
        <v>29</v>
      </c>
      <c r="S1" s="42" t="s">
        <v>63</v>
      </c>
      <c r="T1" s="48" t="s">
        <v>63</v>
      </c>
      <c r="U1" s="45" t="s">
        <v>64</v>
      </c>
      <c r="V1" s="6" t="s">
        <v>36</v>
      </c>
      <c r="W1" s="7" t="s">
        <v>37</v>
      </c>
      <c r="X1" s="8" t="s">
        <v>41</v>
      </c>
      <c r="Y1" s="7" t="s">
        <v>117</v>
      </c>
      <c r="Z1" s="8" t="s">
        <v>34</v>
      </c>
      <c r="AA1" s="7" t="s">
        <v>35</v>
      </c>
      <c r="AB1" s="30" t="s">
        <v>65</v>
      </c>
      <c r="AC1" s="48" t="s">
        <v>65</v>
      </c>
      <c r="AD1" s="45" t="s">
        <v>66</v>
      </c>
      <c r="AE1" s="6" t="s">
        <v>40</v>
      </c>
      <c r="AF1" s="70" t="s">
        <v>118</v>
      </c>
      <c r="AG1" s="48" t="s">
        <v>118</v>
      </c>
      <c r="AH1" s="45" t="s">
        <v>119</v>
      </c>
      <c r="AI1" s="6" t="s">
        <v>51</v>
      </c>
      <c r="AJ1" s="8" t="s">
        <v>31</v>
      </c>
      <c r="AK1" s="7" t="s">
        <v>43</v>
      </c>
      <c r="AL1" s="8" t="s">
        <v>52</v>
      </c>
      <c r="AM1" s="7" t="s">
        <v>44</v>
      </c>
      <c r="AN1" s="30" t="s">
        <v>67</v>
      </c>
      <c r="AO1" s="48" t="s">
        <v>67</v>
      </c>
      <c r="AP1" s="45" t="s">
        <v>68</v>
      </c>
      <c r="AQ1" s="6" t="s">
        <v>32</v>
      </c>
      <c r="AR1" s="7" t="s">
        <v>38</v>
      </c>
      <c r="AS1" s="8" t="s">
        <v>33</v>
      </c>
      <c r="AT1" s="7" t="s">
        <v>39</v>
      </c>
      <c r="AU1" s="30" t="s">
        <v>69</v>
      </c>
      <c r="AV1" s="48" t="s">
        <v>69</v>
      </c>
      <c r="AW1" s="45" t="s">
        <v>70</v>
      </c>
      <c r="AX1" t="s">
        <v>30</v>
      </c>
    </row>
    <row r="2" spans="1:53" x14ac:dyDescent="0.25">
      <c r="A2" s="21" t="s">
        <v>1</v>
      </c>
      <c r="B2" s="16">
        <v>164173.43100000001</v>
      </c>
      <c r="C2" s="2">
        <v>0</v>
      </c>
      <c r="D2" s="11">
        <f>B2-C2</f>
        <v>164173.43100000001</v>
      </c>
      <c r="E2" s="16">
        <v>919145</v>
      </c>
      <c r="F2" s="2">
        <v>997.7</v>
      </c>
      <c r="G2" s="40">
        <f>(F2/E2)*1000</f>
        <v>1.0854652965527747</v>
      </c>
      <c r="H2" s="49">
        <f t="shared" ref="H2:H27" si="0">((G2-MIN($G$2:$G$27))/(MAX($G$2:$G$27)-MIN($G$2:$G$27)))*100</f>
        <v>0</v>
      </c>
      <c r="I2" s="46">
        <f t="shared" ref="I2:I27" si="1">((G2-MAX($G$2:$G$27))/(MIN($G$2:$G$27)-MAX($G$2:$G$27)))*100</f>
        <v>100</v>
      </c>
      <c r="J2" s="16">
        <v>1177.5999999999999</v>
      </c>
      <c r="K2" s="43">
        <f>J2/D2</f>
        <v>7.1729024168350345E-3</v>
      </c>
      <c r="L2" s="49">
        <f>((K2-MIN($K$2:$K$27))/(MAX($K$2:$K$27)-MIN($K$2:$K$27)))*100</f>
        <v>15.511434001031571</v>
      </c>
      <c r="M2" s="46">
        <f>((K2-MAX($K$2:$K$27))/(MIN($K$2:$K$27)-MAX($K$2:$K$27)))*100</f>
        <v>84.48856599896844</v>
      </c>
      <c r="N2" s="16">
        <v>17061</v>
      </c>
      <c r="O2" s="40">
        <f t="shared" ref="O2:O27" si="2">(N2/E2)</f>
        <v>1.8561815600367734E-2</v>
      </c>
      <c r="P2" s="49">
        <f t="shared" ref="P2:P27" si="3">((O2-MIN($O$2:$O$27))/(MAX($O$2:$O$27)-MIN($O$2:$O$27)))*100</f>
        <v>12.600577424598741</v>
      </c>
      <c r="Q2" s="46">
        <f t="shared" ref="Q2:Q27" si="4">((O2-MAX($O$2:$O$27))/(MIN($O$2:$O$27)-MAX($O$2:$O$27)))*100</f>
        <v>87.39942257540126</v>
      </c>
      <c r="R2" s="2">
        <v>7521436.1999999983</v>
      </c>
      <c r="S2" s="56">
        <f t="shared" ref="S2:S27" si="5">R2/D2</f>
        <v>45.813967303881206</v>
      </c>
      <c r="T2" s="49">
        <f t="shared" ref="T2:T27" si="6">((S2-MIN($S$2:$S$27))/(MAX($S$2:$S$27)-MIN($S$2:$S$27)))*100</f>
        <v>0</v>
      </c>
      <c r="U2" s="46">
        <f t="shared" ref="U2:U27" si="7">((S2-MAX($S$2:$S$27))/(MIN($S$2:$S$27)-MAX($S$2:$S$27)))*100</f>
        <v>100</v>
      </c>
      <c r="V2" s="10">
        <v>21</v>
      </c>
      <c r="W2" s="3">
        <f t="shared" ref="W2:W27" si="8">V2/AJ2</f>
        <v>0.95454545454545459</v>
      </c>
      <c r="X2" s="5">
        <v>28</v>
      </c>
      <c r="Y2" s="23">
        <f t="shared" ref="Y2:Y27" si="9">(X2/E2)*1000</f>
        <v>3.046309341833987E-2</v>
      </c>
      <c r="Z2" s="5">
        <v>5</v>
      </c>
      <c r="AA2" s="23">
        <f t="shared" ref="AA2:AA27" si="10">Z2/AJ2</f>
        <v>0.22727272727272727</v>
      </c>
      <c r="AB2" s="58">
        <f>(0.5*Y2)+(0.5*AA2)</f>
        <v>0.12886791034553358</v>
      </c>
      <c r="AC2" s="49">
        <f t="shared" ref="AC2:AC27" si="11">((AB2-MIN($AB$2:$AB$27))/(MAX($AB$2:$AB$27)-MIN($AB$2:$AB$27)))*100</f>
        <v>18.242240193606033</v>
      </c>
      <c r="AD2" s="46">
        <f t="shared" ref="AD2:AD27" si="12">((AB2-MAX($AB$2:$AB$27))/(MIN($AB$2:$AB$27)-MAX($AB$2:$AB$27)))*100</f>
        <v>81.757759806393977</v>
      </c>
      <c r="AE2" s="15">
        <v>2501</v>
      </c>
      <c r="AF2" s="71">
        <v>2501</v>
      </c>
      <c r="AG2" s="49">
        <f t="shared" ref="AG2:AG27" si="13">((AF2-MIN($AF$2:$AF$27))/(MAX($AF$2:$AF$27)-MIN($AF$2:$AF$27)))*100</f>
        <v>0.69258200465650877</v>
      </c>
      <c r="AH2" s="46">
        <f t="shared" ref="AH2:AH27" si="14">((AF2-MAX($AF$2:$AF$27))/(MIN($AF$2:$AF$27)-MAX($AF$2:$AF$27)))*100</f>
        <v>99.307417995343499</v>
      </c>
      <c r="AI2" s="10">
        <v>22</v>
      </c>
      <c r="AJ2" s="5">
        <v>22</v>
      </c>
      <c r="AK2" s="19">
        <f>AI2/AJ2</f>
        <v>1</v>
      </c>
      <c r="AL2" s="19">
        <v>144922.64499999996</v>
      </c>
      <c r="AM2" s="19">
        <f t="shared" ref="AM2:AM27" si="15">AL2/B2</f>
        <v>0.88274116047437634</v>
      </c>
      <c r="AN2" s="33">
        <f>(0.5*AK2)+(0.5*AM2)</f>
        <v>0.94137058023718811</v>
      </c>
      <c r="AO2" s="49">
        <f t="shared" ref="AO2:AO27" si="16">((AN2-MIN($AN$2:$AN$27))/(MAX($AN$2:$AN$27)-MIN($AN$2:$AN$27)))*100</f>
        <v>100</v>
      </c>
      <c r="AP2" s="46">
        <f t="shared" ref="AP2:AP27" si="17">((AN2-MAX($AN$2:$AN$27))/(MIN($AN$2:$AN$27)-MAX($AN$2:$AN$27)))*100</f>
        <v>0</v>
      </c>
      <c r="AQ2" s="10">
        <v>3</v>
      </c>
      <c r="AR2" s="28">
        <f t="shared" ref="AR2:AR27" si="18">AQ2/AJ2</f>
        <v>0.13636363636363635</v>
      </c>
      <c r="AS2" s="5">
        <v>22</v>
      </c>
      <c r="AT2" s="28">
        <f t="shared" ref="AT2:AT27" si="19">AS2/AJ2</f>
        <v>1</v>
      </c>
      <c r="AU2" s="31">
        <f>(0.5*AR2)+(0.5*AT2)</f>
        <v>0.56818181818181812</v>
      </c>
      <c r="AV2" s="49">
        <f t="shared" ref="AV2:AV27" si="20">((AU2-MIN($AU$2:$AU$27))/(MAX($AU$2:$AU$27)-MIN($AU$2:$AU$27)))*100</f>
        <v>9.0247131509267415</v>
      </c>
      <c r="AW2" s="46">
        <f t="shared" ref="AW2:AW27" si="21">((AU2-MAX($AU$2:$AU$27))/(MIN($AU$2:$AU$27)-MAX($AU$2:$AU$27)))*100</f>
        <v>90.975286849073257</v>
      </c>
      <c r="BA2" s="1"/>
    </row>
    <row r="3" spans="1:53" x14ac:dyDescent="0.25">
      <c r="A3" s="21" t="s">
        <v>6</v>
      </c>
      <c r="B3" s="16">
        <v>27830.661</v>
      </c>
      <c r="C3" s="2">
        <v>2120.5700500000003</v>
      </c>
      <c r="D3" s="11">
        <f t="shared" ref="D3:D27" si="22">B3-C3</f>
        <v>25710.090949999998</v>
      </c>
      <c r="E3" s="16">
        <v>3378277</v>
      </c>
      <c r="F3" s="2">
        <v>6411.7</v>
      </c>
      <c r="G3" s="40">
        <f t="shared" ref="G3:G27" si="23">(F3/E3)*1000</f>
        <v>1.8979201527879448</v>
      </c>
      <c r="H3" s="49">
        <f t="shared" si="0"/>
        <v>9.5555396259539016</v>
      </c>
      <c r="I3" s="46">
        <f t="shared" si="1"/>
        <v>90.444460374046088</v>
      </c>
      <c r="J3" s="16">
        <v>824.59999999999991</v>
      </c>
      <c r="K3" s="43">
        <f t="shared" ref="K3:K29" si="24">J3/D3</f>
        <v>3.2073009838963634E-2</v>
      </c>
      <c r="L3" s="49">
        <f t="shared" ref="L3:L27" si="25">((K3-MIN($K$2:$K$27))/(MAX($K$2:$K$27)-MIN($K$2:$K$27)))*100</f>
        <v>73.090717043555614</v>
      </c>
      <c r="M3" s="46">
        <f t="shared" ref="M3:M27" si="26">((K3-MAX($K$2:$K$27))/(MIN($K$2:$K$27)-MAX($K$2:$K$27)))*100</f>
        <v>26.909282956444379</v>
      </c>
      <c r="N3" s="16">
        <v>68195</v>
      </c>
      <c r="O3" s="40">
        <f t="shared" si="2"/>
        <v>2.0186325751263143E-2</v>
      </c>
      <c r="P3" s="49">
        <f t="shared" si="3"/>
        <v>20.481543449411372</v>
      </c>
      <c r="Q3" s="46">
        <f t="shared" si="4"/>
        <v>79.518456550588624</v>
      </c>
      <c r="R3" s="2">
        <v>145042362.79999998</v>
      </c>
      <c r="S3" s="56">
        <f t="shared" si="5"/>
        <v>5641.4566203625191</v>
      </c>
      <c r="T3" s="49">
        <f t="shared" si="6"/>
        <v>56.795760892242853</v>
      </c>
      <c r="U3" s="46">
        <f t="shared" si="7"/>
        <v>43.204239107757139</v>
      </c>
      <c r="V3" s="10">
        <v>101</v>
      </c>
      <c r="W3" s="3">
        <f t="shared" si="8"/>
        <v>0.99019607843137258</v>
      </c>
      <c r="X3" s="5">
        <v>119</v>
      </c>
      <c r="Y3" s="23">
        <f t="shared" si="9"/>
        <v>3.5225057033511462E-2</v>
      </c>
      <c r="Z3" s="5">
        <v>14</v>
      </c>
      <c r="AA3" s="23">
        <f t="shared" si="10"/>
        <v>0.13725490196078433</v>
      </c>
      <c r="AB3" s="58">
        <f t="shared" ref="AB3:AB29" si="27">(0.5*Y3)+(0.5*AA3)</f>
        <v>8.6239979497147901E-2</v>
      </c>
      <c r="AC3" s="49">
        <f t="shared" si="11"/>
        <v>7.0898933991351161</v>
      </c>
      <c r="AD3" s="46">
        <f t="shared" si="12"/>
        <v>92.910106600864879</v>
      </c>
      <c r="AE3" s="15">
        <v>5039</v>
      </c>
      <c r="AF3" s="71">
        <v>5039</v>
      </c>
      <c r="AG3" s="49">
        <f t="shared" si="13"/>
        <v>2.5625534172290827</v>
      </c>
      <c r="AH3" s="46">
        <f t="shared" si="14"/>
        <v>97.437446582770917</v>
      </c>
      <c r="AI3" s="10">
        <v>0</v>
      </c>
      <c r="AJ3" s="5">
        <v>102</v>
      </c>
      <c r="AK3" s="19">
        <f t="shared" ref="AK3:AK27" si="28">AI3/AJ3</f>
        <v>0</v>
      </c>
      <c r="AL3" s="19">
        <v>0</v>
      </c>
      <c r="AM3" s="19">
        <f t="shared" si="15"/>
        <v>0</v>
      </c>
      <c r="AN3" s="33">
        <f t="shared" ref="AN3:AN27" si="29">(0.5*AK3)+(0.5*AM3)</f>
        <v>0</v>
      </c>
      <c r="AO3" s="49">
        <f t="shared" si="16"/>
        <v>0</v>
      </c>
      <c r="AP3" s="46">
        <f t="shared" si="17"/>
        <v>100</v>
      </c>
      <c r="AQ3" s="10">
        <v>33</v>
      </c>
      <c r="AR3" s="28">
        <f t="shared" si="18"/>
        <v>0.3235294117647059</v>
      </c>
      <c r="AS3" s="5">
        <v>100</v>
      </c>
      <c r="AT3" s="28">
        <f t="shared" si="19"/>
        <v>0.98039215686274506</v>
      </c>
      <c r="AU3" s="31">
        <f t="shared" ref="AU3:AU29" si="30">(0.5*AR3)+(0.5*AT3)</f>
        <v>0.65196078431372551</v>
      </c>
      <c r="AV3" s="49">
        <f t="shared" si="20"/>
        <v>26.675233200076161</v>
      </c>
      <c r="AW3" s="46">
        <f t="shared" si="21"/>
        <v>73.32476679992385</v>
      </c>
      <c r="BA3" s="1"/>
    </row>
    <row r="4" spans="1:53" x14ac:dyDescent="0.25">
      <c r="A4" s="21" t="s">
        <v>13</v>
      </c>
      <c r="B4" s="16">
        <v>1559167.878</v>
      </c>
      <c r="C4" s="2">
        <v>1524.1020000000001</v>
      </c>
      <c r="D4" s="11">
        <f t="shared" si="22"/>
        <v>1557643.7760000001</v>
      </c>
      <c r="E4" s="16">
        <v>4331430</v>
      </c>
      <c r="F4" s="2">
        <v>32982.6</v>
      </c>
      <c r="G4" s="40">
        <f t="shared" si="23"/>
        <v>7.6147138473898917</v>
      </c>
      <c r="H4" s="49">
        <f t="shared" si="0"/>
        <v>76.792566105564447</v>
      </c>
      <c r="I4" s="46">
        <f t="shared" si="1"/>
        <v>23.207433894435546</v>
      </c>
      <c r="J4" s="16">
        <v>724.3</v>
      </c>
      <c r="K4" s="43">
        <f t="shared" si="24"/>
        <v>4.649972035711456E-4</v>
      </c>
      <c r="L4" s="49">
        <f t="shared" si="25"/>
        <v>0</v>
      </c>
      <c r="M4" s="46">
        <f t="shared" si="26"/>
        <v>100</v>
      </c>
      <c r="N4" s="16">
        <v>73101</v>
      </c>
      <c r="O4" s="40">
        <f t="shared" si="2"/>
        <v>1.6876874380978107E-2</v>
      </c>
      <c r="P4" s="49">
        <f t="shared" si="3"/>
        <v>4.4264429038037685</v>
      </c>
      <c r="Q4" s="46">
        <f t="shared" si="4"/>
        <v>95.573557096196225</v>
      </c>
      <c r="R4" s="2">
        <v>103000322.80000003</v>
      </c>
      <c r="S4" s="56">
        <f t="shared" si="5"/>
        <v>66.125724242614012</v>
      </c>
      <c r="T4" s="49">
        <f t="shared" si="6"/>
        <v>0.20616428923727667</v>
      </c>
      <c r="U4" s="46">
        <f t="shared" si="7"/>
        <v>99.793835710762707</v>
      </c>
      <c r="V4" s="10">
        <v>62</v>
      </c>
      <c r="W4" s="3">
        <f t="shared" si="8"/>
        <v>1</v>
      </c>
      <c r="X4" s="5">
        <v>93</v>
      </c>
      <c r="Y4" s="23">
        <f t="shared" si="9"/>
        <v>2.1470969171843941E-2</v>
      </c>
      <c r="Z4" s="5">
        <v>9</v>
      </c>
      <c r="AA4" s="23">
        <f t="shared" si="10"/>
        <v>0.14516129032258066</v>
      </c>
      <c r="AB4" s="58">
        <f t="shared" si="27"/>
        <v>8.3316129747212295E-2</v>
      </c>
      <c r="AC4" s="49">
        <f t="shared" si="11"/>
        <v>6.3249539395543843</v>
      </c>
      <c r="AD4" s="46">
        <f t="shared" si="12"/>
        <v>93.675046060445609</v>
      </c>
      <c r="AE4" s="15">
        <v>6641</v>
      </c>
      <c r="AF4" s="71">
        <v>6641</v>
      </c>
      <c r="AG4" s="49">
        <f t="shared" si="13"/>
        <v>3.742889982611771</v>
      </c>
      <c r="AH4" s="46">
        <f t="shared" si="14"/>
        <v>96.257110017388229</v>
      </c>
      <c r="AI4" s="10">
        <v>19</v>
      </c>
      <c r="AJ4" s="5">
        <v>62</v>
      </c>
      <c r="AK4" s="19">
        <f t="shared" si="28"/>
        <v>0.30645161290322581</v>
      </c>
      <c r="AL4" s="19">
        <v>363159.22599999991</v>
      </c>
      <c r="AM4" s="19">
        <f t="shared" si="15"/>
        <v>0.23291861711891931</v>
      </c>
      <c r="AN4" s="33">
        <f t="shared" si="29"/>
        <v>0.26968511501107256</v>
      </c>
      <c r="AO4" s="49">
        <f t="shared" si="16"/>
        <v>28.648135035526877</v>
      </c>
      <c r="AP4" s="46">
        <f t="shared" si="17"/>
        <v>71.351864964473108</v>
      </c>
      <c r="AQ4" s="10">
        <v>8</v>
      </c>
      <c r="AR4" s="28">
        <f t="shared" si="18"/>
        <v>0.12903225806451613</v>
      </c>
      <c r="AS4" s="5">
        <v>60</v>
      </c>
      <c r="AT4" s="28">
        <f t="shared" si="19"/>
        <v>0.967741935483871</v>
      </c>
      <c r="AU4" s="31">
        <f t="shared" si="30"/>
        <v>0.54838709677419351</v>
      </c>
      <c r="AV4" s="49">
        <f t="shared" si="20"/>
        <v>4.8543689320388372</v>
      </c>
      <c r="AW4" s="46">
        <f t="shared" si="21"/>
        <v>95.145631067961162</v>
      </c>
      <c r="BA4" s="1"/>
    </row>
    <row r="5" spans="1:53" x14ac:dyDescent="0.25">
      <c r="A5" s="21" t="s">
        <v>2</v>
      </c>
      <c r="B5" s="16">
        <v>142470.76199999999</v>
      </c>
      <c r="C5" s="2">
        <v>0</v>
      </c>
      <c r="D5" s="11">
        <f t="shared" si="22"/>
        <v>142470.76199999999</v>
      </c>
      <c r="E5" s="16">
        <v>893253</v>
      </c>
      <c r="F5" s="2">
        <v>1524.6</v>
      </c>
      <c r="G5" s="40">
        <f t="shared" si="23"/>
        <v>1.7067952752467666</v>
      </c>
      <c r="H5" s="49">
        <f t="shared" si="0"/>
        <v>7.3076592337888489</v>
      </c>
      <c r="I5" s="46">
        <f t="shared" si="1"/>
        <v>92.692340766211146</v>
      </c>
      <c r="J5" s="16">
        <v>467.4</v>
      </c>
      <c r="K5" s="43">
        <f t="shared" si="24"/>
        <v>3.2806731250584597E-3</v>
      </c>
      <c r="L5" s="49">
        <f t="shared" si="25"/>
        <v>6.5110000567812198</v>
      </c>
      <c r="M5" s="46">
        <f t="shared" si="26"/>
        <v>93.488999943218772</v>
      </c>
      <c r="N5" s="16">
        <v>15757</v>
      </c>
      <c r="O5" s="40">
        <f t="shared" si="2"/>
        <v>1.7640019121122459E-2</v>
      </c>
      <c r="P5" s="49">
        <f t="shared" si="3"/>
        <v>8.1286775532930875</v>
      </c>
      <c r="Q5" s="46">
        <f t="shared" si="4"/>
        <v>91.871322446706913</v>
      </c>
      <c r="R5" s="2">
        <v>34328285.199999988</v>
      </c>
      <c r="S5" s="56">
        <f t="shared" si="5"/>
        <v>240.94968482024396</v>
      </c>
      <c r="T5" s="49">
        <f t="shared" si="6"/>
        <v>1.9806271130515389</v>
      </c>
      <c r="U5" s="46">
        <f t="shared" si="7"/>
        <v>98.01937288694846</v>
      </c>
      <c r="V5" s="10">
        <v>17</v>
      </c>
      <c r="W5" s="3">
        <f t="shared" si="8"/>
        <v>1.0625</v>
      </c>
      <c r="X5" s="5">
        <v>28</v>
      </c>
      <c r="Y5" s="23">
        <f t="shared" si="9"/>
        <v>3.1346102392043461E-2</v>
      </c>
      <c r="Z5" s="5">
        <v>5</v>
      </c>
      <c r="AA5" s="23">
        <f t="shared" si="10"/>
        <v>0.3125</v>
      </c>
      <c r="AB5" s="58">
        <f t="shared" si="27"/>
        <v>0.17192305119602172</v>
      </c>
      <c r="AC5" s="49">
        <f t="shared" si="11"/>
        <v>29.506353944687131</v>
      </c>
      <c r="AD5" s="46">
        <f t="shared" si="12"/>
        <v>70.493646055312865</v>
      </c>
      <c r="AE5" s="15">
        <v>1561</v>
      </c>
      <c r="AF5" s="71">
        <v>1561</v>
      </c>
      <c r="AG5" s="49">
        <f t="shared" si="13"/>
        <v>0</v>
      </c>
      <c r="AH5" s="46">
        <f t="shared" si="14"/>
        <v>100</v>
      </c>
      <c r="AI5" s="10">
        <v>8</v>
      </c>
      <c r="AJ5" s="5">
        <v>16</v>
      </c>
      <c r="AK5" s="19">
        <f t="shared" si="28"/>
        <v>0.5</v>
      </c>
      <c r="AL5" s="19">
        <v>70286.501000000004</v>
      </c>
      <c r="AM5" s="19">
        <f t="shared" si="15"/>
        <v>0.49333982645505897</v>
      </c>
      <c r="AN5" s="33">
        <f t="shared" si="29"/>
        <v>0.49666991322752951</v>
      </c>
      <c r="AO5" s="49">
        <f t="shared" si="16"/>
        <v>52.760296917542114</v>
      </c>
      <c r="AP5" s="46">
        <f t="shared" si="17"/>
        <v>47.239703082457886</v>
      </c>
      <c r="AQ5" s="10">
        <v>6</v>
      </c>
      <c r="AR5" s="28">
        <f t="shared" si="18"/>
        <v>0.375</v>
      </c>
      <c r="AS5" s="5">
        <v>16</v>
      </c>
      <c r="AT5" s="28">
        <f t="shared" si="19"/>
        <v>1</v>
      </c>
      <c r="AU5" s="31">
        <f t="shared" si="30"/>
        <v>0.6875</v>
      </c>
      <c r="AV5" s="49">
        <f t="shared" si="20"/>
        <v>34.162621359223309</v>
      </c>
      <c r="AW5" s="46">
        <f t="shared" si="21"/>
        <v>65.837378640776691</v>
      </c>
      <c r="BA5" s="1"/>
    </row>
    <row r="6" spans="1:53" x14ac:dyDescent="0.25">
      <c r="A6" s="21" t="s">
        <v>19</v>
      </c>
      <c r="B6" s="16">
        <v>564760.429</v>
      </c>
      <c r="C6" s="2">
        <v>6844.9841500000002</v>
      </c>
      <c r="D6" s="11">
        <f t="shared" si="22"/>
        <v>557915.44484999997</v>
      </c>
      <c r="E6" s="16">
        <v>15036517</v>
      </c>
      <c r="F6" s="2">
        <v>56013.5</v>
      </c>
      <c r="G6" s="40">
        <f t="shared" si="23"/>
        <v>3.7251645444220896</v>
      </c>
      <c r="H6" s="49">
        <f t="shared" si="0"/>
        <v>31.046341307503706</v>
      </c>
      <c r="I6" s="46">
        <f t="shared" si="1"/>
        <v>68.95365869249629</v>
      </c>
      <c r="J6" s="16">
        <v>6441.00000000001</v>
      </c>
      <c r="K6" s="43">
        <f t="shared" si="24"/>
        <v>1.1544760159367383E-2</v>
      </c>
      <c r="L6" s="49">
        <f t="shared" si="25"/>
        <v>25.620966064945904</v>
      </c>
      <c r="M6" s="46">
        <f t="shared" si="26"/>
        <v>74.37903393505411</v>
      </c>
      <c r="N6" s="16">
        <v>366040</v>
      </c>
      <c r="O6" s="40">
        <f t="shared" si="2"/>
        <v>2.4343403462384273E-2</v>
      </c>
      <c r="P6" s="49">
        <f t="shared" si="3"/>
        <v>40.64872319020499</v>
      </c>
      <c r="Q6" s="46">
        <f t="shared" si="4"/>
        <v>59.351276809795017</v>
      </c>
      <c r="R6" s="2">
        <v>466740688.43000007</v>
      </c>
      <c r="S6" s="56">
        <f t="shared" si="5"/>
        <v>836.57961567184623</v>
      </c>
      <c r="T6" s="49">
        <f t="shared" si="6"/>
        <v>8.0262696299873415</v>
      </c>
      <c r="U6" s="46">
        <f t="shared" si="7"/>
        <v>91.973730370012646</v>
      </c>
      <c r="V6" s="10">
        <v>416</v>
      </c>
      <c r="W6" s="3">
        <f t="shared" si="8"/>
        <v>0.99760191846522783</v>
      </c>
      <c r="X6" s="5">
        <v>477</v>
      </c>
      <c r="Y6" s="23">
        <f t="shared" si="9"/>
        <v>3.1722771969067039E-2</v>
      </c>
      <c r="Z6" s="5">
        <v>117</v>
      </c>
      <c r="AA6" s="23">
        <f t="shared" si="10"/>
        <v>0.2805755395683453</v>
      </c>
      <c r="AB6" s="58">
        <f t="shared" si="27"/>
        <v>0.15614915576870617</v>
      </c>
      <c r="AC6" s="49">
        <f t="shared" si="11"/>
        <v>25.379577237395836</v>
      </c>
      <c r="AD6" s="46">
        <f t="shared" si="12"/>
        <v>74.620422762604164</v>
      </c>
      <c r="AE6" s="15">
        <v>25006</v>
      </c>
      <c r="AF6" s="71">
        <v>25006</v>
      </c>
      <c r="AG6" s="49">
        <f t="shared" si="13"/>
        <v>17.274026701246648</v>
      </c>
      <c r="AH6" s="46">
        <f t="shared" si="14"/>
        <v>82.72597329875336</v>
      </c>
      <c r="AI6" s="10">
        <v>0</v>
      </c>
      <c r="AJ6" s="5">
        <v>417</v>
      </c>
      <c r="AK6" s="19">
        <f t="shared" si="28"/>
        <v>0</v>
      </c>
      <c r="AL6" s="19">
        <v>0</v>
      </c>
      <c r="AM6" s="19">
        <f t="shared" si="15"/>
        <v>0</v>
      </c>
      <c r="AN6" s="33">
        <f t="shared" si="29"/>
        <v>0</v>
      </c>
      <c r="AO6" s="49">
        <f t="shared" si="16"/>
        <v>0</v>
      </c>
      <c r="AP6" s="46">
        <f t="shared" si="17"/>
        <v>100</v>
      </c>
      <c r="AQ6" s="10">
        <v>253</v>
      </c>
      <c r="AR6" s="28">
        <f t="shared" si="18"/>
        <v>0.60671462829736211</v>
      </c>
      <c r="AS6" s="5">
        <v>416</v>
      </c>
      <c r="AT6" s="28">
        <f t="shared" si="19"/>
        <v>0.99760191846522783</v>
      </c>
      <c r="AU6" s="31">
        <f t="shared" si="30"/>
        <v>0.80215827338129497</v>
      </c>
      <c r="AV6" s="49">
        <f t="shared" si="20"/>
        <v>58.318781867709724</v>
      </c>
      <c r="AW6" s="46">
        <f t="shared" si="21"/>
        <v>41.681218132290276</v>
      </c>
      <c r="BA6" s="1"/>
    </row>
    <row r="7" spans="1:53" x14ac:dyDescent="0.25">
      <c r="A7" s="21" t="s">
        <v>7</v>
      </c>
      <c r="B7" s="16">
        <v>148894.44699999999</v>
      </c>
      <c r="C7" s="2">
        <v>12709.864299999999</v>
      </c>
      <c r="D7" s="11">
        <f t="shared" si="22"/>
        <v>136184.5827</v>
      </c>
      <c r="E7" s="16">
        <v>9293112</v>
      </c>
      <c r="F7" s="2">
        <v>24407.7</v>
      </c>
      <c r="G7" s="40">
        <f t="shared" si="23"/>
        <v>2.6264291229891557</v>
      </c>
      <c r="H7" s="49">
        <f t="shared" si="0"/>
        <v>18.12376502235125</v>
      </c>
      <c r="I7" s="46">
        <f t="shared" si="1"/>
        <v>81.87623497764875</v>
      </c>
      <c r="J7" s="16">
        <v>2179.8000000000002</v>
      </c>
      <c r="K7" s="43">
        <f t="shared" si="24"/>
        <v>1.600621712666158E-2</v>
      </c>
      <c r="L7" s="49">
        <f t="shared" si="25"/>
        <v>35.937688364448071</v>
      </c>
      <c r="M7" s="46">
        <f t="shared" si="26"/>
        <v>64.062311635551922</v>
      </c>
      <c r="N7" s="16">
        <v>224253</v>
      </c>
      <c r="O7" s="40">
        <f t="shared" si="2"/>
        <v>2.4131098387709091E-2</v>
      </c>
      <c r="P7" s="49">
        <f t="shared" si="3"/>
        <v>39.618770204384504</v>
      </c>
      <c r="Q7" s="46">
        <f t="shared" si="4"/>
        <v>60.381229795615496</v>
      </c>
      <c r="R7" s="2">
        <v>140737348.0999999</v>
      </c>
      <c r="S7" s="56">
        <f t="shared" si="5"/>
        <v>1033.4308429760304</v>
      </c>
      <c r="T7" s="49">
        <f t="shared" si="6"/>
        <v>10.024309163695182</v>
      </c>
      <c r="U7" s="46">
        <f t="shared" si="7"/>
        <v>89.975690836304807</v>
      </c>
      <c r="V7" s="10">
        <v>183</v>
      </c>
      <c r="W7" s="3">
        <f t="shared" si="8"/>
        <v>0.99456521739130432</v>
      </c>
      <c r="X7" s="5">
        <v>228</v>
      </c>
      <c r="Y7" s="23">
        <f t="shared" si="9"/>
        <v>2.4534300243018697E-2</v>
      </c>
      <c r="Z7" s="5">
        <v>40</v>
      </c>
      <c r="AA7" s="23">
        <f t="shared" si="10"/>
        <v>0.21739130434782608</v>
      </c>
      <c r="AB7" s="58">
        <f t="shared" si="27"/>
        <v>0.12096280229542239</v>
      </c>
      <c r="AC7" s="49">
        <f t="shared" si="11"/>
        <v>16.174100721010863</v>
      </c>
      <c r="AD7" s="46">
        <f t="shared" si="12"/>
        <v>83.825899278989141</v>
      </c>
      <c r="AE7" s="15">
        <v>17798</v>
      </c>
      <c r="AF7" s="71">
        <v>17798</v>
      </c>
      <c r="AG7" s="49">
        <f t="shared" si="13"/>
        <v>11.963248946391206</v>
      </c>
      <c r="AH7" s="46">
        <f t="shared" si="14"/>
        <v>88.036751053608796</v>
      </c>
      <c r="AI7" s="10">
        <v>0</v>
      </c>
      <c r="AJ7" s="5">
        <v>184</v>
      </c>
      <c r="AK7" s="19">
        <f t="shared" si="28"/>
        <v>0</v>
      </c>
      <c r="AL7" s="19">
        <v>0</v>
      </c>
      <c r="AM7" s="19">
        <f t="shared" si="15"/>
        <v>0</v>
      </c>
      <c r="AN7" s="33">
        <f t="shared" si="29"/>
        <v>0</v>
      </c>
      <c r="AO7" s="49">
        <f t="shared" si="16"/>
        <v>0</v>
      </c>
      <c r="AP7" s="46">
        <f t="shared" si="17"/>
        <v>100</v>
      </c>
      <c r="AQ7" s="10">
        <v>116</v>
      </c>
      <c r="AR7" s="28">
        <f t="shared" si="18"/>
        <v>0.63043478260869568</v>
      </c>
      <c r="AS7" s="5">
        <v>184</v>
      </c>
      <c r="AT7" s="28">
        <f t="shared" si="19"/>
        <v>1</v>
      </c>
      <c r="AU7" s="31">
        <f t="shared" si="30"/>
        <v>0.81521739130434789</v>
      </c>
      <c r="AV7" s="49">
        <f t="shared" si="20"/>
        <v>61.070071760236409</v>
      </c>
      <c r="AW7" s="46">
        <f t="shared" si="21"/>
        <v>38.929928239763598</v>
      </c>
      <c r="BA7" s="1"/>
    </row>
    <row r="8" spans="1:53" x14ac:dyDescent="0.25">
      <c r="A8" s="21" t="s">
        <v>14</v>
      </c>
      <c r="B8" s="16">
        <v>46074.447999999997</v>
      </c>
      <c r="C8" s="2">
        <v>1150.0192</v>
      </c>
      <c r="D8" s="11">
        <f t="shared" si="22"/>
        <v>44924.428799999994</v>
      </c>
      <c r="E8" s="16">
        <v>4151923</v>
      </c>
      <c r="F8" s="2">
        <v>30481.8</v>
      </c>
      <c r="G8" s="40">
        <f t="shared" si="23"/>
        <v>7.3416101406504888</v>
      </c>
      <c r="H8" s="49">
        <f t="shared" si="0"/>
        <v>73.580506664088389</v>
      </c>
      <c r="I8" s="46">
        <f t="shared" si="1"/>
        <v>26.419493335911614</v>
      </c>
      <c r="J8" s="16">
        <v>965</v>
      </c>
      <c r="K8" s="43">
        <f t="shared" si="24"/>
        <v>2.1480517967097674E-2</v>
      </c>
      <c r="L8" s="49">
        <f t="shared" si="25"/>
        <v>48.596522007522033</v>
      </c>
      <c r="M8" s="46">
        <f t="shared" si="26"/>
        <v>51.403477992477974</v>
      </c>
      <c r="N8" s="16">
        <v>137789</v>
      </c>
      <c r="O8" s="40">
        <f t="shared" si="2"/>
        <v>3.3186790795494039E-2</v>
      </c>
      <c r="P8" s="49">
        <f t="shared" si="3"/>
        <v>83.550538902517886</v>
      </c>
      <c r="Q8" s="46">
        <f t="shared" si="4"/>
        <v>16.449461097482125</v>
      </c>
      <c r="R8" s="2">
        <v>73678439.189999998</v>
      </c>
      <c r="S8" s="56">
        <f t="shared" si="5"/>
        <v>1640.0528878844646</v>
      </c>
      <c r="T8" s="49">
        <f t="shared" si="6"/>
        <v>16.181521614663644</v>
      </c>
      <c r="U8" s="46">
        <f t="shared" si="7"/>
        <v>83.818478385336334</v>
      </c>
      <c r="V8" s="10">
        <v>79</v>
      </c>
      <c r="W8" s="3">
        <f t="shared" si="8"/>
        <v>1.0128205128205128</v>
      </c>
      <c r="X8" s="5">
        <v>126</v>
      </c>
      <c r="Y8" s="23">
        <f t="shared" si="9"/>
        <v>3.0347383609956157E-2</v>
      </c>
      <c r="Z8" s="5">
        <v>24</v>
      </c>
      <c r="AA8" s="23">
        <f t="shared" si="10"/>
        <v>0.30769230769230771</v>
      </c>
      <c r="AB8" s="58">
        <f t="shared" si="27"/>
        <v>0.16901984565113193</v>
      </c>
      <c r="AC8" s="49">
        <f t="shared" si="11"/>
        <v>28.746815435360961</v>
      </c>
      <c r="AD8" s="46">
        <f t="shared" si="12"/>
        <v>71.253184564639042</v>
      </c>
      <c r="AE8" s="15">
        <v>14115</v>
      </c>
      <c r="AF8" s="71">
        <v>14115</v>
      </c>
      <c r="AG8" s="49">
        <f t="shared" si="13"/>
        <v>9.2496537089976716</v>
      </c>
      <c r="AH8" s="46">
        <f t="shared" si="14"/>
        <v>90.75034629100233</v>
      </c>
      <c r="AI8" s="10">
        <v>0</v>
      </c>
      <c r="AJ8" s="5">
        <v>78</v>
      </c>
      <c r="AK8" s="19">
        <f t="shared" si="28"/>
        <v>0</v>
      </c>
      <c r="AL8" s="19">
        <v>0</v>
      </c>
      <c r="AM8" s="19">
        <f t="shared" si="15"/>
        <v>0</v>
      </c>
      <c r="AN8" s="33">
        <f t="shared" si="29"/>
        <v>0</v>
      </c>
      <c r="AO8" s="49">
        <f t="shared" si="16"/>
        <v>0</v>
      </c>
      <c r="AP8" s="46">
        <f t="shared" si="17"/>
        <v>100</v>
      </c>
      <c r="AQ8" s="10">
        <v>76</v>
      </c>
      <c r="AR8" s="28">
        <f t="shared" si="18"/>
        <v>0.97435897435897434</v>
      </c>
      <c r="AS8" s="5">
        <v>78</v>
      </c>
      <c r="AT8" s="28">
        <f t="shared" si="19"/>
        <v>1</v>
      </c>
      <c r="AU8" s="31">
        <f t="shared" si="30"/>
        <v>0.98717948717948723</v>
      </c>
      <c r="AV8" s="49">
        <f t="shared" si="20"/>
        <v>97.298979337814302</v>
      </c>
      <c r="AW8" s="46">
        <f t="shared" si="21"/>
        <v>2.7010206621857007</v>
      </c>
      <c r="BA8" s="1"/>
    </row>
    <row r="9" spans="1:53" x14ac:dyDescent="0.25">
      <c r="A9" s="21" t="s">
        <v>8</v>
      </c>
      <c r="B9" s="16">
        <v>346003.64</v>
      </c>
      <c r="C9" s="2">
        <v>8956.4698000000008</v>
      </c>
      <c r="D9" s="11">
        <f t="shared" si="22"/>
        <v>337047.17019999999</v>
      </c>
      <c r="E9" s="16">
        <v>10430097</v>
      </c>
      <c r="F9" s="2">
        <v>48631.5</v>
      </c>
      <c r="G9" s="40">
        <f t="shared" si="23"/>
        <v>4.6626124378325535</v>
      </c>
      <c r="H9" s="49">
        <f t="shared" si="0"/>
        <v>42.071963745481732</v>
      </c>
      <c r="I9" s="46">
        <f t="shared" si="1"/>
        <v>57.928036254518268</v>
      </c>
      <c r="J9" s="16">
        <v>3627.2000000000003</v>
      </c>
      <c r="K9" s="43">
        <f t="shared" si="24"/>
        <v>1.0761698422946737E-2</v>
      </c>
      <c r="L9" s="49">
        <f t="shared" si="25"/>
        <v>23.81020546874602</v>
      </c>
      <c r="M9" s="46">
        <f t="shared" si="26"/>
        <v>76.189794531253995</v>
      </c>
      <c r="N9" s="16">
        <v>321490</v>
      </c>
      <c r="O9" s="40">
        <f t="shared" si="2"/>
        <v>3.0823299150525639E-2</v>
      </c>
      <c r="P9" s="49">
        <f t="shared" si="3"/>
        <v>72.084561085353897</v>
      </c>
      <c r="Q9" s="46">
        <f t="shared" si="4"/>
        <v>27.915438914646113</v>
      </c>
      <c r="R9" s="2">
        <v>379958935.07000011</v>
      </c>
      <c r="S9" s="56">
        <f t="shared" si="5"/>
        <v>1127.3167932089054</v>
      </c>
      <c r="T9" s="49">
        <f t="shared" si="6"/>
        <v>10.977251356608928</v>
      </c>
      <c r="U9" s="46">
        <f t="shared" si="7"/>
        <v>89.022748643391068</v>
      </c>
      <c r="V9" s="10">
        <v>239</v>
      </c>
      <c r="W9" s="3">
        <f t="shared" si="8"/>
        <v>0.96761133603238869</v>
      </c>
      <c r="X9" s="5">
        <v>383</v>
      </c>
      <c r="Y9" s="23">
        <f t="shared" si="9"/>
        <v>3.6720655618063765E-2</v>
      </c>
      <c r="Z9" s="5">
        <v>42</v>
      </c>
      <c r="AA9" s="23">
        <f t="shared" si="10"/>
        <v>0.17004048582995951</v>
      </c>
      <c r="AB9" s="58">
        <f t="shared" si="27"/>
        <v>0.10338057072401163</v>
      </c>
      <c r="AC9" s="49">
        <f t="shared" si="11"/>
        <v>11.57422594401371</v>
      </c>
      <c r="AD9" s="46">
        <f t="shared" si="12"/>
        <v>88.425774055986295</v>
      </c>
      <c r="AE9" s="15">
        <v>17833</v>
      </c>
      <c r="AF9" s="71">
        <v>17833</v>
      </c>
      <c r="AG9" s="49">
        <f t="shared" si="13"/>
        <v>11.989036574224162</v>
      </c>
      <c r="AH9" s="46">
        <f t="shared" si="14"/>
        <v>88.010963425775827</v>
      </c>
      <c r="AI9" s="10">
        <v>0</v>
      </c>
      <c r="AJ9" s="5">
        <v>247</v>
      </c>
      <c r="AK9" s="19">
        <f t="shared" si="28"/>
        <v>0</v>
      </c>
      <c r="AL9" s="19">
        <v>0</v>
      </c>
      <c r="AM9" s="19">
        <f t="shared" si="15"/>
        <v>0</v>
      </c>
      <c r="AN9" s="33">
        <f t="shared" si="29"/>
        <v>0</v>
      </c>
      <c r="AO9" s="49">
        <f t="shared" si="16"/>
        <v>0</v>
      </c>
      <c r="AP9" s="46">
        <f t="shared" si="17"/>
        <v>100</v>
      </c>
      <c r="AQ9" s="10">
        <v>85</v>
      </c>
      <c r="AR9" s="28">
        <f t="shared" si="18"/>
        <v>0.34412955465587042</v>
      </c>
      <c r="AS9" s="5">
        <v>247</v>
      </c>
      <c r="AT9" s="28">
        <f t="shared" si="19"/>
        <v>1</v>
      </c>
      <c r="AU9" s="31">
        <f t="shared" si="30"/>
        <v>0.67206477732793524</v>
      </c>
      <c r="AV9" s="49">
        <f t="shared" si="20"/>
        <v>30.910734640933935</v>
      </c>
      <c r="AW9" s="46">
        <f t="shared" si="21"/>
        <v>69.089265359066061</v>
      </c>
      <c r="BA9" s="1"/>
    </row>
    <row r="10" spans="1:53" x14ac:dyDescent="0.25">
      <c r="A10" s="21" t="s">
        <v>15</v>
      </c>
      <c r="B10" s="16">
        <v>329651.49599999998</v>
      </c>
      <c r="C10" s="2">
        <v>1240.8772833333333</v>
      </c>
      <c r="D10" s="11">
        <f t="shared" si="22"/>
        <v>328410.61871666665</v>
      </c>
      <c r="E10" s="16">
        <v>7191041</v>
      </c>
      <c r="F10" s="2">
        <v>14568.6</v>
      </c>
      <c r="G10" s="40">
        <f t="shared" si="23"/>
        <v>2.0259375520178513</v>
      </c>
      <c r="H10" s="49">
        <f t="shared" si="0"/>
        <v>11.061192920736902</v>
      </c>
      <c r="I10" s="46">
        <f t="shared" si="1"/>
        <v>88.9388070792631</v>
      </c>
      <c r="J10" s="16">
        <v>3171.9</v>
      </c>
      <c r="K10" s="43">
        <f t="shared" si="24"/>
        <v>9.658335690833823E-3</v>
      </c>
      <c r="L10" s="49">
        <f t="shared" si="25"/>
        <v>21.258777317297863</v>
      </c>
      <c r="M10" s="46">
        <f t="shared" si="26"/>
        <v>78.741222682702144</v>
      </c>
      <c r="N10" s="16">
        <v>114801</v>
      </c>
      <c r="O10" s="40">
        <f t="shared" si="2"/>
        <v>1.5964447984652012E-2</v>
      </c>
      <c r="P10" s="49">
        <f t="shared" si="3"/>
        <v>0</v>
      </c>
      <c r="Q10" s="46">
        <f t="shared" si="4"/>
        <v>100</v>
      </c>
      <c r="R10" s="2">
        <v>132325478.49000005</v>
      </c>
      <c r="S10" s="56">
        <f t="shared" si="5"/>
        <v>402.92691815840061</v>
      </c>
      <c r="T10" s="49">
        <f t="shared" si="6"/>
        <v>3.6246956830186297</v>
      </c>
      <c r="U10" s="46">
        <f t="shared" si="7"/>
        <v>96.375304316981357</v>
      </c>
      <c r="V10" s="10">
        <v>207</v>
      </c>
      <c r="W10" s="3">
        <f t="shared" si="8"/>
        <v>0.95391705069124422</v>
      </c>
      <c r="X10" s="5">
        <v>237</v>
      </c>
      <c r="Y10" s="23">
        <f t="shared" si="9"/>
        <v>3.2957676086118826E-2</v>
      </c>
      <c r="Z10" s="5">
        <v>53</v>
      </c>
      <c r="AA10" s="23">
        <f t="shared" si="10"/>
        <v>0.24423963133640553</v>
      </c>
      <c r="AB10" s="58">
        <f t="shared" si="27"/>
        <v>0.13859865371126218</v>
      </c>
      <c r="AC10" s="49">
        <f t="shared" si="11"/>
        <v>20.788003556331205</v>
      </c>
      <c r="AD10" s="46">
        <f t="shared" si="12"/>
        <v>79.211996443668795</v>
      </c>
      <c r="AE10" s="15">
        <v>10683</v>
      </c>
      <c r="AF10" s="71">
        <v>10683</v>
      </c>
      <c r="AG10" s="49">
        <f t="shared" si="13"/>
        <v>6.7209926026347597</v>
      </c>
      <c r="AH10" s="46">
        <f t="shared" si="14"/>
        <v>93.279007397365248</v>
      </c>
      <c r="AI10" s="10">
        <v>0</v>
      </c>
      <c r="AJ10" s="5">
        <v>217</v>
      </c>
      <c r="AK10" s="19">
        <f t="shared" si="28"/>
        <v>0</v>
      </c>
      <c r="AL10" s="19">
        <v>0</v>
      </c>
      <c r="AM10" s="19">
        <f t="shared" si="15"/>
        <v>0</v>
      </c>
      <c r="AN10" s="33">
        <f t="shared" si="29"/>
        <v>0</v>
      </c>
      <c r="AO10" s="49">
        <f t="shared" si="16"/>
        <v>0</v>
      </c>
      <c r="AP10" s="46">
        <f t="shared" si="17"/>
        <v>100</v>
      </c>
      <c r="AQ10" s="10">
        <v>14</v>
      </c>
      <c r="AR10" s="28">
        <f t="shared" si="18"/>
        <v>6.4516129032258063E-2</v>
      </c>
      <c r="AS10" s="5">
        <v>214</v>
      </c>
      <c r="AT10" s="28">
        <f t="shared" si="19"/>
        <v>0.98617511520737322</v>
      </c>
      <c r="AU10" s="31">
        <f t="shared" si="30"/>
        <v>0.52534562211981561</v>
      </c>
      <c r="AV10" s="49">
        <f t="shared" si="20"/>
        <v>0</v>
      </c>
      <c r="AW10" s="46">
        <f t="shared" si="21"/>
        <v>100</v>
      </c>
      <c r="BA10" s="1"/>
    </row>
    <row r="11" spans="1:53" x14ac:dyDescent="0.25">
      <c r="A11" s="21" t="s">
        <v>20</v>
      </c>
      <c r="B11" s="16">
        <v>586513.98300000001</v>
      </c>
      <c r="C11" s="2">
        <v>5562.3683999999994</v>
      </c>
      <c r="D11" s="11">
        <f t="shared" si="22"/>
        <v>580951.61459999997</v>
      </c>
      <c r="E11" s="16">
        <v>21526076</v>
      </c>
      <c r="F11" s="2">
        <v>154833.60000000001</v>
      </c>
      <c r="G11" s="40">
        <f t="shared" si="23"/>
        <v>7.1928390478599074</v>
      </c>
      <c r="H11" s="49">
        <f t="shared" si="0"/>
        <v>71.830762587298253</v>
      </c>
      <c r="I11" s="46">
        <f t="shared" si="1"/>
        <v>28.16923741270174</v>
      </c>
      <c r="J11" s="16">
        <v>8167.7599999999993</v>
      </c>
      <c r="K11" s="43">
        <f t="shared" si="24"/>
        <v>1.4059277562424387E-2</v>
      </c>
      <c r="L11" s="49">
        <f t="shared" si="25"/>
        <v>31.43556384203432</v>
      </c>
      <c r="M11" s="46">
        <f t="shared" si="26"/>
        <v>68.564436157965673</v>
      </c>
      <c r="N11" s="16">
        <v>663667</v>
      </c>
      <c r="O11" s="40">
        <f t="shared" si="2"/>
        <v>3.083083976847429E-2</v>
      </c>
      <c r="P11" s="49">
        <f t="shared" si="3"/>
        <v>72.121142792046612</v>
      </c>
      <c r="Q11" s="46">
        <f t="shared" si="4"/>
        <v>27.878857207953384</v>
      </c>
      <c r="R11" s="2">
        <v>777377945.82000005</v>
      </c>
      <c r="S11" s="56">
        <f t="shared" si="5"/>
        <v>1338.1113440148447</v>
      </c>
      <c r="T11" s="49">
        <f t="shared" si="6"/>
        <v>13.11681559386731</v>
      </c>
      <c r="U11" s="46">
        <f t="shared" si="7"/>
        <v>86.883184406132699</v>
      </c>
      <c r="V11" s="10">
        <v>841</v>
      </c>
      <c r="W11" s="3">
        <f t="shared" si="8"/>
        <v>0.98593200468933173</v>
      </c>
      <c r="X11" s="5">
        <v>1045</v>
      </c>
      <c r="Y11" s="23">
        <f t="shared" si="9"/>
        <v>4.8545773042889935E-2</v>
      </c>
      <c r="Z11" s="5">
        <v>142</v>
      </c>
      <c r="AA11" s="23">
        <f t="shared" si="10"/>
        <v>0.16647127784290738</v>
      </c>
      <c r="AB11" s="58">
        <f t="shared" si="27"/>
        <v>0.10750852544289866</v>
      </c>
      <c r="AC11" s="49">
        <f t="shared" si="11"/>
        <v>12.654184123092069</v>
      </c>
      <c r="AD11" s="46">
        <f t="shared" si="12"/>
        <v>87.345815876907935</v>
      </c>
      <c r="AE11" s="15">
        <v>23597</v>
      </c>
      <c r="AF11" s="71">
        <v>23597</v>
      </c>
      <c r="AG11" s="49">
        <f t="shared" si="13"/>
        <v>16.235890483628541</v>
      </c>
      <c r="AH11" s="46">
        <f t="shared" si="14"/>
        <v>83.764109516371448</v>
      </c>
      <c r="AI11" s="10">
        <v>0</v>
      </c>
      <c r="AJ11" s="5">
        <v>853</v>
      </c>
      <c r="AK11" s="19">
        <f t="shared" si="28"/>
        <v>0</v>
      </c>
      <c r="AL11" s="19">
        <v>0</v>
      </c>
      <c r="AM11" s="19">
        <f t="shared" si="15"/>
        <v>0</v>
      </c>
      <c r="AN11" s="33">
        <f t="shared" si="29"/>
        <v>0</v>
      </c>
      <c r="AO11" s="49">
        <f t="shared" si="16"/>
        <v>0</v>
      </c>
      <c r="AP11" s="46">
        <f t="shared" si="17"/>
        <v>100</v>
      </c>
      <c r="AQ11" s="10">
        <v>792</v>
      </c>
      <c r="AR11" s="28">
        <f t="shared" si="18"/>
        <v>0.92848769050410318</v>
      </c>
      <c r="AS11" s="5">
        <v>853</v>
      </c>
      <c r="AT11" s="28">
        <f t="shared" si="19"/>
        <v>1</v>
      </c>
      <c r="AU11" s="31">
        <f t="shared" si="30"/>
        <v>0.96424384525205165</v>
      </c>
      <c r="AV11" s="49">
        <f t="shared" si="20"/>
        <v>92.466907203587581</v>
      </c>
      <c r="AW11" s="46">
        <f t="shared" si="21"/>
        <v>7.5330927964124186</v>
      </c>
      <c r="BA11" s="1"/>
    </row>
    <row r="12" spans="1:53" x14ac:dyDescent="0.25">
      <c r="A12" s="21" t="s">
        <v>16</v>
      </c>
      <c r="B12" s="16">
        <v>357147.995</v>
      </c>
      <c r="C12" s="2">
        <v>3350.6279666666669</v>
      </c>
      <c r="D12" s="11">
        <f t="shared" si="22"/>
        <v>353797.36703333334</v>
      </c>
      <c r="E12" s="16">
        <v>2868279</v>
      </c>
      <c r="F12" s="2">
        <v>20483.599999999999</v>
      </c>
      <c r="G12" s="40">
        <f t="shared" si="23"/>
        <v>7.1414252239757703</v>
      </c>
      <c r="H12" s="49">
        <f t="shared" si="0"/>
        <v>71.22606827391418</v>
      </c>
      <c r="I12" s="46">
        <f t="shared" si="1"/>
        <v>28.77393172608582</v>
      </c>
      <c r="J12" s="16">
        <v>3816.2</v>
      </c>
      <c r="K12" s="43">
        <f t="shared" si="24"/>
        <v>1.0786400226772895E-2</v>
      </c>
      <c r="L12" s="49">
        <f t="shared" si="25"/>
        <v>23.867326192366001</v>
      </c>
      <c r="M12" s="46">
        <f t="shared" si="26"/>
        <v>76.132673807634006</v>
      </c>
      <c r="N12" s="16">
        <v>85833</v>
      </c>
      <c r="O12" s="40">
        <f t="shared" si="2"/>
        <v>2.9924913162213299E-2</v>
      </c>
      <c r="P12" s="49">
        <f t="shared" si="3"/>
        <v>67.726232239483167</v>
      </c>
      <c r="Q12" s="46">
        <f t="shared" si="4"/>
        <v>32.273767760516833</v>
      </c>
      <c r="R12" s="2">
        <v>202062240.87999976</v>
      </c>
      <c r="S12" s="56">
        <f t="shared" si="5"/>
        <v>571.12420754946515</v>
      </c>
      <c r="T12" s="49">
        <f t="shared" si="6"/>
        <v>5.331897808543312</v>
      </c>
      <c r="U12" s="46">
        <f t="shared" si="7"/>
        <v>94.668102191456683</v>
      </c>
      <c r="V12" s="10">
        <v>75</v>
      </c>
      <c r="W12" s="3">
        <f t="shared" si="8"/>
        <v>0.94936708860759489</v>
      </c>
      <c r="X12" s="5">
        <v>106</v>
      </c>
      <c r="Y12" s="23">
        <f t="shared" si="9"/>
        <v>3.6955958607931799E-2</v>
      </c>
      <c r="Z12" s="5">
        <v>30</v>
      </c>
      <c r="AA12" s="23">
        <f t="shared" si="10"/>
        <v>0.379746835443038</v>
      </c>
      <c r="AB12" s="58">
        <f t="shared" si="27"/>
        <v>0.20835139702548489</v>
      </c>
      <c r="AC12" s="49">
        <f t="shared" si="11"/>
        <v>39.036761303281139</v>
      </c>
      <c r="AD12" s="46">
        <f t="shared" si="12"/>
        <v>60.963238696718868</v>
      </c>
      <c r="AE12" s="15">
        <v>6269</v>
      </c>
      <c r="AF12" s="71">
        <v>6269</v>
      </c>
      <c r="AG12" s="49">
        <f t="shared" si="13"/>
        <v>3.4688043382157909</v>
      </c>
      <c r="AH12" s="46">
        <f t="shared" si="14"/>
        <v>96.53119566178421</v>
      </c>
      <c r="AI12" s="10">
        <v>45</v>
      </c>
      <c r="AJ12" s="5">
        <v>79</v>
      </c>
      <c r="AK12" s="19">
        <f t="shared" si="28"/>
        <v>0.569620253164557</v>
      </c>
      <c r="AL12" s="19">
        <v>143484.31400000007</v>
      </c>
      <c r="AM12" s="19">
        <f t="shared" si="15"/>
        <v>0.40175029962018988</v>
      </c>
      <c r="AN12" s="33">
        <f t="shared" si="29"/>
        <v>0.48568527639237347</v>
      </c>
      <c r="AO12" s="49">
        <f t="shared" si="16"/>
        <v>51.593419912273021</v>
      </c>
      <c r="AP12" s="46">
        <f t="shared" si="17"/>
        <v>48.406580087726979</v>
      </c>
      <c r="AQ12" s="10">
        <v>53</v>
      </c>
      <c r="AR12" s="28">
        <f t="shared" si="18"/>
        <v>0.67088607594936711</v>
      </c>
      <c r="AS12" s="5">
        <v>79</v>
      </c>
      <c r="AT12" s="28">
        <f t="shared" si="19"/>
        <v>1</v>
      </c>
      <c r="AU12" s="31">
        <f t="shared" si="30"/>
        <v>0.83544303797468356</v>
      </c>
      <c r="AV12" s="49">
        <f t="shared" si="20"/>
        <v>65.331203146122647</v>
      </c>
      <c r="AW12" s="46">
        <f t="shared" si="21"/>
        <v>34.668796853877346</v>
      </c>
      <c r="BA12" s="1"/>
    </row>
    <row r="13" spans="1:53" x14ac:dyDescent="0.25">
      <c r="A13" s="21" t="s">
        <v>17</v>
      </c>
      <c r="B13" s="16">
        <v>903207.04700000002</v>
      </c>
      <c r="C13" s="2">
        <v>1795.97045</v>
      </c>
      <c r="D13" s="11">
        <f t="shared" si="22"/>
        <v>901411.07655</v>
      </c>
      <c r="E13" s="16">
        <v>3607400</v>
      </c>
      <c r="F13" s="2">
        <v>20585.099999999999</v>
      </c>
      <c r="G13" s="40">
        <f t="shared" si="23"/>
        <v>5.7063536064755773</v>
      </c>
      <c r="H13" s="49">
        <f t="shared" si="0"/>
        <v>54.347735155630026</v>
      </c>
      <c r="I13" s="46">
        <f t="shared" si="1"/>
        <v>45.652264844369967</v>
      </c>
      <c r="J13" s="16">
        <v>4246.3999999999996</v>
      </c>
      <c r="K13" s="43">
        <f t="shared" si="24"/>
        <v>4.7108362771094234E-3</v>
      </c>
      <c r="L13" s="49">
        <f t="shared" si="25"/>
        <v>9.8181251037900026</v>
      </c>
      <c r="M13" s="46">
        <f t="shared" si="26"/>
        <v>90.181874896210005</v>
      </c>
      <c r="N13" s="16">
        <v>117748</v>
      </c>
      <c r="O13" s="40">
        <f t="shared" si="2"/>
        <v>3.2640683040416923E-2</v>
      </c>
      <c r="P13" s="49">
        <f t="shared" si="3"/>
        <v>80.901213097273001</v>
      </c>
      <c r="Q13" s="46">
        <f t="shared" si="4"/>
        <v>19.098786902726996</v>
      </c>
      <c r="R13" s="2">
        <v>135535118.72000003</v>
      </c>
      <c r="S13" s="56">
        <f t="shared" si="5"/>
        <v>150.35883432755008</v>
      </c>
      <c r="T13" s="49">
        <f t="shared" si="6"/>
        <v>1.0611301754128295</v>
      </c>
      <c r="U13" s="46">
        <f t="shared" si="7"/>
        <v>98.938869824587172</v>
      </c>
      <c r="V13" s="10">
        <v>131</v>
      </c>
      <c r="W13" s="3">
        <f t="shared" si="8"/>
        <v>0.92907801418439717</v>
      </c>
      <c r="X13" s="5">
        <v>161</v>
      </c>
      <c r="Y13" s="23">
        <f t="shared" si="9"/>
        <v>4.4630481787436935E-2</v>
      </c>
      <c r="Z13" s="5">
        <v>42</v>
      </c>
      <c r="AA13" s="23">
        <f t="shared" si="10"/>
        <v>0.2978723404255319</v>
      </c>
      <c r="AB13" s="58">
        <f t="shared" si="27"/>
        <v>0.17125141110648442</v>
      </c>
      <c r="AC13" s="49">
        <f t="shared" si="11"/>
        <v>29.330639030767653</v>
      </c>
      <c r="AD13" s="46">
        <f t="shared" si="12"/>
        <v>70.669360969232358</v>
      </c>
      <c r="AE13" s="15">
        <v>6591</v>
      </c>
      <c r="AF13" s="71">
        <v>6591</v>
      </c>
      <c r="AG13" s="49">
        <f t="shared" si="13"/>
        <v>3.7060505142789779</v>
      </c>
      <c r="AH13" s="46">
        <f t="shared" si="14"/>
        <v>96.293949485721015</v>
      </c>
      <c r="AI13" s="10">
        <v>28</v>
      </c>
      <c r="AJ13" s="5">
        <v>141</v>
      </c>
      <c r="AK13" s="19">
        <f t="shared" si="28"/>
        <v>0.19858156028368795</v>
      </c>
      <c r="AL13" s="19">
        <v>111164.675</v>
      </c>
      <c r="AM13" s="19">
        <f t="shared" si="15"/>
        <v>0.12307773214262797</v>
      </c>
      <c r="AN13" s="33">
        <f t="shared" si="29"/>
        <v>0.16082964621315796</v>
      </c>
      <c r="AO13" s="49">
        <f t="shared" si="16"/>
        <v>17.084626351148053</v>
      </c>
      <c r="AP13" s="46">
        <f t="shared" si="17"/>
        <v>82.91537364885194</v>
      </c>
      <c r="AQ13" s="10">
        <v>40</v>
      </c>
      <c r="AR13" s="28">
        <f t="shared" si="18"/>
        <v>0.28368794326241137</v>
      </c>
      <c r="AS13" s="5">
        <v>138</v>
      </c>
      <c r="AT13" s="28">
        <f t="shared" si="19"/>
        <v>0.97872340425531912</v>
      </c>
      <c r="AU13" s="31">
        <f t="shared" si="30"/>
        <v>0.63120567375886527</v>
      </c>
      <c r="AV13" s="49">
        <f t="shared" si="20"/>
        <v>22.302554568615314</v>
      </c>
      <c r="AW13" s="46">
        <f t="shared" si="21"/>
        <v>77.697445431384679</v>
      </c>
      <c r="BA13" s="1"/>
    </row>
    <row r="14" spans="1:53" x14ac:dyDescent="0.25">
      <c r="A14" s="21" t="s">
        <v>9</v>
      </c>
      <c r="B14" s="16">
        <v>1245870.7</v>
      </c>
      <c r="C14" s="2">
        <v>20636.161400000001</v>
      </c>
      <c r="D14" s="11">
        <f t="shared" si="22"/>
        <v>1225234.5385999999</v>
      </c>
      <c r="E14" s="16">
        <v>8861974</v>
      </c>
      <c r="F14" s="2">
        <v>55476.7</v>
      </c>
      <c r="G14" s="40">
        <f t="shared" si="23"/>
        <v>6.2600838142833632</v>
      </c>
      <c r="H14" s="49">
        <f t="shared" si="0"/>
        <v>60.860332012166538</v>
      </c>
      <c r="I14" s="46">
        <f t="shared" si="1"/>
        <v>39.139667987833462</v>
      </c>
      <c r="J14" s="16">
        <v>2703.1</v>
      </c>
      <c r="K14" s="43">
        <f t="shared" si="24"/>
        <v>2.2061898476096391E-3</v>
      </c>
      <c r="L14" s="49">
        <f t="shared" si="25"/>
        <v>4.0263530748287337</v>
      </c>
      <c r="M14" s="46">
        <f t="shared" si="26"/>
        <v>95.97364692517128</v>
      </c>
      <c r="N14" s="16">
        <v>155896</v>
      </c>
      <c r="O14" s="40">
        <f t="shared" si="2"/>
        <v>1.7591565942305855E-2</v>
      </c>
      <c r="P14" s="49">
        <f t="shared" si="3"/>
        <v>7.8936172455213232</v>
      </c>
      <c r="Q14" s="46">
        <f t="shared" si="4"/>
        <v>92.106382754478673</v>
      </c>
      <c r="R14" s="2">
        <v>615688405.92000008</v>
      </c>
      <c r="S14" s="56">
        <f t="shared" si="5"/>
        <v>502.50657039386869</v>
      </c>
      <c r="T14" s="49">
        <f t="shared" si="6"/>
        <v>4.6354289390114651</v>
      </c>
      <c r="U14" s="46">
        <f t="shared" si="7"/>
        <v>95.364571060988524</v>
      </c>
      <c r="V14" s="10">
        <v>143</v>
      </c>
      <c r="W14" s="3">
        <f t="shared" si="8"/>
        <v>0.99305555555555558</v>
      </c>
      <c r="X14" s="5">
        <v>185</v>
      </c>
      <c r="Y14" s="23">
        <f t="shared" si="9"/>
        <v>2.0875710084457481E-2</v>
      </c>
      <c r="Z14" s="5">
        <v>74</v>
      </c>
      <c r="AA14" s="23">
        <f t="shared" si="10"/>
        <v>0.51388888888888884</v>
      </c>
      <c r="AB14" s="58">
        <f t="shared" si="27"/>
        <v>0.26738229948667314</v>
      </c>
      <c r="AC14" s="49">
        <f t="shared" si="11"/>
        <v>54.480464122900621</v>
      </c>
      <c r="AD14" s="46">
        <f t="shared" si="12"/>
        <v>45.519535877099379</v>
      </c>
      <c r="AE14" s="15">
        <v>12630</v>
      </c>
      <c r="AF14" s="71">
        <v>12630</v>
      </c>
      <c r="AG14" s="49">
        <f t="shared" si="13"/>
        <v>8.1555214995137195</v>
      </c>
      <c r="AH14" s="46">
        <f t="shared" si="14"/>
        <v>91.844478500486275</v>
      </c>
      <c r="AI14" s="10">
        <v>5</v>
      </c>
      <c r="AJ14" s="5">
        <v>144</v>
      </c>
      <c r="AK14" s="19">
        <f t="shared" si="28"/>
        <v>3.4722222222222224E-2</v>
      </c>
      <c r="AL14" s="19">
        <v>92371.82699999999</v>
      </c>
      <c r="AM14" s="19">
        <f t="shared" si="15"/>
        <v>7.4142386525343273E-2</v>
      </c>
      <c r="AN14" s="33">
        <f t="shared" si="29"/>
        <v>5.4432304373782749E-2</v>
      </c>
      <c r="AO14" s="49">
        <f t="shared" si="16"/>
        <v>5.7822398018926791</v>
      </c>
      <c r="AP14" s="46">
        <f t="shared" si="17"/>
        <v>94.217760198107314</v>
      </c>
      <c r="AQ14" s="10">
        <v>16</v>
      </c>
      <c r="AR14" s="28">
        <f t="shared" si="18"/>
        <v>0.1111111111111111</v>
      </c>
      <c r="AS14" s="5">
        <v>137</v>
      </c>
      <c r="AT14" s="28">
        <f t="shared" si="19"/>
        <v>0.95138888888888884</v>
      </c>
      <c r="AU14" s="31">
        <f t="shared" si="30"/>
        <v>0.53125</v>
      </c>
      <c r="AV14" s="49">
        <f t="shared" si="20"/>
        <v>1.2439320388349626</v>
      </c>
      <c r="AW14" s="46">
        <f t="shared" si="21"/>
        <v>98.756067961165044</v>
      </c>
      <c r="BA14" s="1"/>
    </row>
    <row r="15" spans="1:53" x14ac:dyDescent="0.25">
      <c r="A15" s="21" t="s">
        <v>21</v>
      </c>
      <c r="B15" s="16">
        <v>56467.241999999998</v>
      </c>
      <c r="C15" s="2">
        <v>149.17790000000002</v>
      </c>
      <c r="D15" s="11">
        <f t="shared" si="22"/>
        <v>56318.064099999996</v>
      </c>
      <c r="E15" s="16">
        <v>4079917</v>
      </c>
      <c r="F15" s="2">
        <v>9255.7000000000007</v>
      </c>
      <c r="G15" s="40">
        <f t="shared" si="23"/>
        <v>2.2686000720112687</v>
      </c>
      <c r="H15" s="49">
        <f t="shared" si="0"/>
        <v>13.915223895794238</v>
      </c>
      <c r="I15" s="46">
        <f t="shared" si="1"/>
        <v>86.084776104205758</v>
      </c>
      <c r="J15" s="16">
        <v>1279.6999999999998</v>
      </c>
      <c r="K15" s="43">
        <f t="shared" si="24"/>
        <v>2.2722727076124761E-2</v>
      </c>
      <c r="L15" s="49">
        <f t="shared" si="25"/>
        <v>51.469020052374162</v>
      </c>
      <c r="M15" s="46">
        <f t="shared" si="26"/>
        <v>48.530979947625845</v>
      </c>
      <c r="N15" s="16">
        <v>94006</v>
      </c>
      <c r="O15" s="40">
        <f t="shared" si="2"/>
        <v>2.304115500388856E-2</v>
      </c>
      <c r="P15" s="49">
        <f t="shared" si="3"/>
        <v>34.33114133230616</v>
      </c>
      <c r="Q15" s="46">
        <f t="shared" si="4"/>
        <v>65.66885866769384</v>
      </c>
      <c r="R15" s="2">
        <v>29479356.000000007</v>
      </c>
      <c r="S15" s="56">
        <f t="shared" si="5"/>
        <v>523.44405780098555</v>
      </c>
      <c r="T15" s="49">
        <f t="shared" si="6"/>
        <v>4.8479443911568856</v>
      </c>
      <c r="U15" s="46">
        <f t="shared" si="7"/>
        <v>95.152055608843114</v>
      </c>
      <c r="V15" s="10">
        <v>176</v>
      </c>
      <c r="W15" s="3">
        <f t="shared" si="8"/>
        <v>0.78923766816143492</v>
      </c>
      <c r="X15" s="5">
        <v>216</v>
      </c>
      <c r="Y15" s="23">
        <f t="shared" si="9"/>
        <v>5.2942253482117403E-2</v>
      </c>
      <c r="Z15" s="5">
        <v>20</v>
      </c>
      <c r="AA15" s="23">
        <f t="shared" si="10"/>
        <v>8.9686098654708515E-2</v>
      </c>
      <c r="AB15" s="58">
        <f t="shared" si="27"/>
        <v>7.1314176068412963E-2</v>
      </c>
      <c r="AC15" s="49">
        <f t="shared" si="11"/>
        <v>3.1849950681466002</v>
      </c>
      <c r="AD15" s="46">
        <f t="shared" si="12"/>
        <v>96.815004931853409</v>
      </c>
      <c r="AE15" s="15">
        <v>4690</v>
      </c>
      <c r="AF15" s="71">
        <v>4690</v>
      </c>
      <c r="AG15" s="49">
        <f t="shared" si="13"/>
        <v>2.3054139282661876</v>
      </c>
      <c r="AH15" s="46">
        <f t="shared" si="14"/>
        <v>97.694586071733809</v>
      </c>
      <c r="AI15" s="10">
        <v>0</v>
      </c>
      <c r="AJ15" s="5">
        <v>223</v>
      </c>
      <c r="AK15" s="19">
        <f t="shared" si="28"/>
        <v>0</v>
      </c>
      <c r="AL15" s="19">
        <v>0</v>
      </c>
      <c r="AM15" s="19">
        <f t="shared" si="15"/>
        <v>0</v>
      </c>
      <c r="AN15" s="33">
        <f t="shared" si="29"/>
        <v>0</v>
      </c>
      <c r="AO15" s="49">
        <f t="shared" si="16"/>
        <v>0</v>
      </c>
      <c r="AP15" s="46">
        <f t="shared" si="17"/>
        <v>100</v>
      </c>
      <c r="AQ15" s="10">
        <v>180</v>
      </c>
      <c r="AR15" s="28">
        <f t="shared" si="18"/>
        <v>0.80717488789237668</v>
      </c>
      <c r="AS15" s="5">
        <v>199</v>
      </c>
      <c r="AT15" s="28">
        <f t="shared" si="19"/>
        <v>0.8923766816143498</v>
      </c>
      <c r="AU15" s="31">
        <f t="shared" si="30"/>
        <v>0.84977578475336324</v>
      </c>
      <c r="AV15" s="49">
        <f t="shared" si="20"/>
        <v>68.350820671339648</v>
      </c>
      <c r="AW15" s="46">
        <f t="shared" si="21"/>
        <v>31.649179328660367</v>
      </c>
      <c r="BA15" s="1"/>
    </row>
    <row r="16" spans="1:53" x14ac:dyDescent="0.25">
      <c r="A16" s="21" t="s">
        <v>22</v>
      </c>
      <c r="B16" s="16">
        <v>98067.876999999993</v>
      </c>
      <c r="C16" s="2">
        <v>6815.5754166666675</v>
      </c>
      <c r="D16" s="11">
        <f t="shared" si="22"/>
        <v>91252.301583333319</v>
      </c>
      <c r="E16" s="16">
        <v>9731843</v>
      </c>
      <c r="F16" s="2">
        <v>33358.6</v>
      </c>
      <c r="G16" s="40">
        <f t="shared" si="23"/>
        <v>3.4277782738583018</v>
      </c>
      <c r="H16" s="49">
        <f t="shared" si="0"/>
        <v>27.548686919966414</v>
      </c>
      <c r="I16" s="46">
        <f t="shared" si="1"/>
        <v>72.451313080033586</v>
      </c>
      <c r="J16" s="16">
        <v>2151.6</v>
      </c>
      <c r="K16" s="43">
        <f t="shared" si="24"/>
        <v>2.3578583363567201E-2</v>
      </c>
      <c r="L16" s="49">
        <f t="shared" si="25"/>
        <v>53.448111571255616</v>
      </c>
      <c r="M16" s="46">
        <f t="shared" si="26"/>
        <v>46.551888428744384</v>
      </c>
      <c r="N16" s="16">
        <v>198747</v>
      </c>
      <c r="O16" s="40">
        <f t="shared" si="2"/>
        <v>2.0422339324627413E-2</v>
      </c>
      <c r="P16" s="49">
        <f t="shared" si="3"/>
        <v>21.626513182012438</v>
      </c>
      <c r="Q16" s="46">
        <f t="shared" si="4"/>
        <v>78.373486817987555</v>
      </c>
      <c r="R16" s="2">
        <v>162367105.26999995</v>
      </c>
      <c r="S16" s="56">
        <f t="shared" si="5"/>
        <v>1779.3206577011458</v>
      </c>
      <c r="T16" s="49">
        <f t="shared" si="6"/>
        <v>17.595089178736121</v>
      </c>
      <c r="U16" s="46">
        <f t="shared" si="7"/>
        <v>82.404910821263869</v>
      </c>
      <c r="V16" s="10">
        <v>168</v>
      </c>
      <c r="W16" s="3">
        <f t="shared" si="8"/>
        <v>0.90810810810810816</v>
      </c>
      <c r="X16" s="5">
        <v>229</v>
      </c>
      <c r="Y16" s="23">
        <f t="shared" si="9"/>
        <v>2.3531000243222171E-2</v>
      </c>
      <c r="Z16" s="5">
        <v>26</v>
      </c>
      <c r="AA16" s="23">
        <f t="shared" si="10"/>
        <v>0.14054054054054055</v>
      </c>
      <c r="AB16" s="58">
        <f t="shared" si="27"/>
        <v>8.2035770391881355E-2</v>
      </c>
      <c r="AC16" s="49">
        <f t="shared" si="11"/>
        <v>5.9899854982527909</v>
      </c>
      <c r="AD16" s="46">
        <f t="shared" si="12"/>
        <v>94.010014501747207</v>
      </c>
      <c r="AE16" s="15">
        <v>22995</v>
      </c>
      <c r="AF16" s="71">
        <v>22995</v>
      </c>
      <c r="AG16" s="49">
        <f t="shared" si="13"/>
        <v>15.792343284901714</v>
      </c>
      <c r="AH16" s="46">
        <f t="shared" si="14"/>
        <v>84.207656715098295</v>
      </c>
      <c r="AI16" s="10">
        <v>0</v>
      </c>
      <c r="AJ16" s="5">
        <v>185</v>
      </c>
      <c r="AK16" s="19">
        <f t="shared" si="28"/>
        <v>0</v>
      </c>
      <c r="AL16" s="19">
        <v>0</v>
      </c>
      <c r="AM16" s="19">
        <f t="shared" si="15"/>
        <v>0</v>
      </c>
      <c r="AN16" s="33">
        <f t="shared" si="29"/>
        <v>0</v>
      </c>
      <c r="AO16" s="49">
        <f t="shared" si="16"/>
        <v>0</v>
      </c>
      <c r="AP16" s="46">
        <f t="shared" si="17"/>
        <v>100</v>
      </c>
      <c r="AQ16" s="10">
        <v>149</v>
      </c>
      <c r="AR16" s="28">
        <f t="shared" si="18"/>
        <v>0.80540540540540539</v>
      </c>
      <c r="AS16" s="5">
        <v>184</v>
      </c>
      <c r="AT16" s="28">
        <f t="shared" si="19"/>
        <v>0.99459459459459465</v>
      </c>
      <c r="AU16" s="31">
        <f t="shared" si="30"/>
        <v>0.9</v>
      </c>
      <c r="AV16" s="49">
        <f t="shared" si="20"/>
        <v>78.93203883495147</v>
      </c>
      <c r="AW16" s="46">
        <f t="shared" si="21"/>
        <v>21.067961165048537</v>
      </c>
      <c r="BA16" s="1"/>
    </row>
    <row r="17" spans="1:53" x14ac:dyDescent="0.25">
      <c r="A17" s="21" t="s">
        <v>10</v>
      </c>
      <c r="B17" s="16">
        <v>251755.481</v>
      </c>
      <c r="C17" s="2">
        <v>12625.144949999998</v>
      </c>
      <c r="D17" s="11">
        <f t="shared" si="22"/>
        <v>239130.33605000001</v>
      </c>
      <c r="E17" s="16">
        <v>3295812</v>
      </c>
      <c r="F17" s="2">
        <v>5778.2</v>
      </c>
      <c r="G17" s="40">
        <f t="shared" si="23"/>
        <v>1.7531946603750457</v>
      </c>
      <c r="H17" s="49">
        <f t="shared" si="0"/>
        <v>7.8533771402183854</v>
      </c>
      <c r="I17" s="46">
        <f t="shared" si="1"/>
        <v>92.146622859781615</v>
      </c>
      <c r="J17" s="16">
        <v>2479.9</v>
      </c>
      <c r="K17" s="43">
        <f t="shared" si="24"/>
        <v>1.0370495190879819E-2</v>
      </c>
      <c r="L17" s="49">
        <f t="shared" si="25"/>
        <v>22.905582800077802</v>
      </c>
      <c r="M17" s="46">
        <f t="shared" si="26"/>
        <v>77.094417199922205</v>
      </c>
      <c r="N17" s="16">
        <v>78294</v>
      </c>
      <c r="O17" s="40">
        <f t="shared" si="2"/>
        <v>2.3755602564709394E-2</v>
      </c>
      <c r="P17" s="49">
        <f t="shared" si="3"/>
        <v>37.797131957379051</v>
      </c>
      <c r="Q17" s="46">
        <f t="shared" si="4"/>
        <v>62.202868042620942</v>
      </c>
      <c r="R17" s="2">
        <v>58460802</v>
      </c>
      <c r="S17" s="56">
        <f t="shared" si="5"/>
        <v>244.47254566554187</v>
      </c>
      <c r="T17" s="49">
        <f t="shared" si="6"/>
        <v>2.016384143053592</v>
      </c>
      <c r="U17" s="46">
        <f t="shared" si="7"/>
        <v>97.9836158569464</v>
      </c>
      <c r="V17" s="10">
        <v>171</v>
      </c>
      <c r="W17" s="3">
        <f t="shared" si="8"/>
        <v>0.7633928571428571</v>
      </c>
      <c r="X17" s="5">
        <v>200</v>
      </c>
      <c r="Y17" s="23">
        <f t="shared" si="9"/>
        <v>6.0683072942267338E-2</v>
      </c>
      <c r="Z17" s="5">
        <v>24</v>
      </c>
      <c r="AA17" s="23">
        <f t="shared" si="10"/>
        <v>0.10714285714285714</v>
      </c>
      <c r="AB17" s="58">
        <f t="shared" si="27"/>
        <v>8.3912965042562238E-2</v>
      </c>
      <c r="AC17" s="49">
        <f t="shared" si="11"/>
        <v>6.4810983749152467</v>
      </c>
      <c r="AD17" s="46">
        <f t="shared" si="12"/>
        <v>93.518901625084766</v>
      </c>
      <c r="AE17" s="15">
        <v>8753</v>
      </c>
      <c r="AF17" s="71">
        <v>8753</v>
      </c>
      <c r="AG17" s="49">
        <f t="shared" si="13"/>
        <v>5.2989891249889478</v>
      </c>
      <c r="AH17" s="46">
        <f t="shared" si="14"/>
        <v>94.70101087501105</v>
      </c>
      <c r="AI17" s="10">
        <v>0</v>
      </c>
      <c r="AJ17" s="5">
        <v>224</v>
      </c>
      <c r="AK17" s="19">
        <f t="shared" si="28"/>
        <v>0</v>
      </c>
      <c r="AL17" s="19">
        <v>0</v>
      </c>
      <c r="AM17" s="19">
        <f t="shared" si="15"/>
        <v>0</v>
      </c>
      <c r="AN17" s="33">
        <f t="shared" si="29"/>
        <v>0</v>
      </c>
      <c r="AO17" s="49">
        <f t="shared" si="16"/>
        <v>0</v>
      </c>
      <c r="AP17" s="46">
        <f t="shared" si="17"/>
        <v>100</v>
      </c>
      <c r="AQ17" s="10">
        <v>25</v>
      </c>
      <c r="AR17" s="28">
        <f t="shared" si="18"/>
        <v>0.11160714285714286</v>
      </c>
      <c r="AS17" s="5">
        <v>220</v>
      </c>
      <c r="AT17" s="28">
        <f t="shared" si="19"/>
        <v>0.9821428571428571</v>
      </c>
      <c r="AU17" s="31">
        <f t="shared" si="30"/>
        <v>0.546875</v>
      </c>
      <c r="AV17" s="49">
        <f t="shared" si="20"/>
        <v>4.5358009708737974</v>
      </c>
      <c r="AW17" s="46">
        <f t="shared" si="21"/>
        <v>95.464199029126206</v>
      </c>
      <c r="BA17" s="1"/>
    </row>
    <row r="18" spans="1:53" x14ac:dyDescent="0.25">
      <c r="A18" s="21" t="s">
        <v>23</v>
      </c>
      <c r="B18" s="16">
        <v>199298.981</v>
      </c>
      <c r="C18" s="2">
        <v>4762.8597666666665</v>
      </c>
      <c r="D18" s="11">
        <f t="shared" si="22"/>
        <v>194536.12123333334</v>
      </c>
      <c r="E18" s="16">
        <v>11675661</v>
      </c>
      <c r="F18" s="2">
        <v>105780</v>
      </c>
      <c r="G18" s="40">
        <f t="shared" si="23"/>
        <v>9.0598724988675166</v>
      </c>
      <c r="H18" s="49">
        <f t="shared" si="0"/>
        <v>93.789536034423335</v>
      </c>
      <c r="I18" s="46">
        <f t="shared" si="1"/>
        <v>6.2104639655766682</v>
      </c>
      <c r="J18" s="16">
        <v>3847.4000000000005</v>
      </c>
      <c r="K18" s="43">
        <f t="shared" si="24"/>
        <v>1.977730395572808E-2</v>
      </c>
      <c r="L18" s="49">
        <f t="shared" si="25"/>
        <v>44.657991141768086</v>
      </c>
      <c r="M18" s="46">
        <f t="shared" si="26"/>
        <v>55.342008858231928</v>
      </c>
      <c r="N18" s="16">
        <v>413087</v>
      </c>
      <c r="O18" s="40">
        <f t="shared" si="2"/>
        <v>3.538018104499608E-2</v>
      </c>
      <c r="P18" s="49">
        <f t="shared" si="3"/>
        <v>94.191305921396179</v>
      </c>
      <c r="Q18" s="46">
        <f t="shared" si="4"/>
        <v>5.8086940786038275</v>
      </c>
      <c r="R18" s="2">
        <v>770737398.28999984</v>
      </c>
      <c r="S18" s="56">
        <f t="shared" si="5"/>
        <v>3961.9243634736131</v>
      </c>
      <c r="T18" s="49">
        <f t="shared" si="6"/>
        <v>39.748512097516844</v>
      </c>
      <c r="U18" s="46">
        <f t="shared" si="7"/>
        <v>60.251487902483149</v>
      </c>
      <c r="V18" s="10">
        <v>368</v>
      </c>
      <c r="W18" s="3">
        <f t="shared" si="8"/>
        <v>0.92230576441102752</v>
      </c>
      <c r="X18" s="5">
        <v>477</v>
      </c>
      <c r="Y18" s="23">
        <f t="shared" si="9"/>
        <v>4.0854218018149036E-2</v>
      </c>
      <c r="Z18" s="5">
        <v>67</v>
      </c>
      <c r="AA18" s="23">
        <f t="shared" si="10"/>
        <v>0.16791979949874686</v>
      </c>
      <c r="AB18" s="58">
        <f t="shared" si="27"/>
        <v>0.10438700875844795</v>
      </c>
      <c r="AC18" s="49">
        <f t="shared" si="11"/>
        <v>11.837530912465034</v>
      </c>
      <c r="AD18" s="46">
        <f t="shared" si="12"/>
        <v>88.162469087534973</v>
      </c>
      <c r="AE18" s="15">
        <v>23975</v>
      </c>
      <c r="AF18" s="71">
        <v>23975</v>
      </c>
      <c r="AG18" s="49">
        <f t="shared" si="13"/>
        <v>16.514396864224455</v>
      </c>
      <c r="AH18" s="46">
        <f t="shared" si="14"/>
        <v>83.485603135775548</v>
      </c>
      <c r="AI18" s="10">
        <v>139</v>
      </c>
      <c r="AJ18" s="5">
        <v>399</v>
      </c>
      <c r="AK18" s="19">
        <f t="shared" si="28"/>
        <v>0.34837092731829572</v>
      </c>
      <c r="AL18" s="19">
        <v>55597.858000000007</v>
      </c>
      <c r="AM18" s="19">
        <f t="shared" si="15"/>
        <v>0.27896709617396392</v>
      </c>
      <c r="AN18" s="33">
        <f t="shared" si="29"/>
        <v>0.31366901174612982</v>
      </c>
      <c r="AO18" s="49">
        <f t="shared" si="16"/>
        <v>33.320460436218184</v>
      </c>
      <c r="AP18" s="46">
        <f t="shared" si="17"/>
        <v>66.679539563781816</v>
      </c>
      <c r="AQ18" s="10">
        <v>211</v>
      </c>
      <c r="AR18" s="28">
        <f t="shared" si="18"/>
        <v>0.52882205513784464</v>
      </c>
      <c r="AS18" s="5">
        <v>399</v>
      </c>
      <c r="AT18" s="28">
        <f t="shared" si="19"/>
        <v>1</v>
      </c>
      <c r="AU18" s="31">
        <f t="shared" si="30"/>
        <v>0.76441102756892232</v>
      </c>
      <c r="AV18" s="49">
        <f t="shared" si="20"/>
        <v>50.366206779083647</v>
      </c>
      <c r="AW18" s="46">
        <f t="shared" si="21"/>
        <v>49.63379322091636</v>
      </c>
      <c r="BA18" s="1"/>
    </row>
    <row r="19" spans="1:53" x14ac:dyDescent="0.25">
      <c r="A19" s="21" t="s">
        <v>24</v>
      </c>
      <c r="B19" s="16">
        <v>43750.425000000003</v>
      </c>
      <c r="C19" s="2">
        <v>4921.6965999999993</v>
      </c>
      <c r="D19" s="11">
        <f t="shared" si="22"/>
        <v>38828.728400000007</v>
      </c>
      <c r="E19" s="16">
        <v>17556065</v>
      </c>
      <c r="F19" s="2">
        <v>165781.9</v>
      </c>
      <c r="G19" s="40">
        <f t="shared" si="23"/>
        <v>9.4429987585486828</v>
      </c>
      <c r="H19" s="49">
        <f t="shared" si="0"/>
        <v>98.295605667746059</v>
      </c>
      <c r="I19" s="46">
        <f t="shared" si="1"/>
        <v>1.7043943322539328</v>
      </c>
      <c r="J19" s="16">
        <v>1697.1999999999998</v>
      </c>
      <c r="K19" s="43">
        <f t="shared" si="24"/>
        <v>4.3709904236781533E-2</v>
      </c>
      <c r="L19" s="49">
        <f t="shared" si="25"/>
        <v>100</v>
      </c>
      <c r="M19" s="46">
        <f t="shared" si="26"/>
        <v>0</v>
      </c>
      <c r="N19" s="16">
        <v>495704</v>
      </c>
      <c r="O19" s="40">
        <f t="shared" si="2"/>
        <v>2.8235484432303025E-2</v>
      </c>
      <c r="P19" s="49">
        <f t="shared" si="3"/>
        <v>59.530327514340918</v>
      </c>
      <c r="Q19" s="46">
        <f t="shared" si="4"/>
        <v>40.469672485659082</v>
      </c>
      <c r="R19" s="2">
        <v>384328027.4399997</v>
      </c>
      <c r="S19" s="56">
        <f t="shared" si="5"/>
        <v>9898.0328039792221</v>
      </c>
      <c r="T19" s="49">
        <f t="shared" si="6"/>
        <v>100</v>
      </c>
      <c r="U19" s="46">
        <f t="shared" si="7"/>
        <v>0</v>
      </c>
      <c r="V19" s="10">
        <v>85</v>
      </c>
      <c r="W19" s="3">
        <f t="shared" si="8"/>
        <v>0.92391304347826086</v>
      </c>
      <c r="X19" s="5">
        <v>281</v>
      </c>
      <c r="Y19" s="23">
        <f t="shared" si="9"/>
        <v>1.6005864639940668E-2</v>
      </c>
      <c r="Z19" s="5">
        <v>59</v>
      </c>
      <c r="AA19" s="23">
        <f t="shared" si="10"/>
        <v>0.64130434782608692</v>
      </c>
      <c r="AB19" s="58">
        <f t="shared" si="27"/>
        <v>0.32865510623301381</v>
      </c>
      <c r="AC19" s="49">
        <f t="shared" si="11"/>
        <v>70.510695389255091</v>
      </c>
      <c r="AD19" s="46">
        <f t="shared" si="12"/>
        <v>29.489304610744917</v>
      </c>
      <c r="AE19" s="15">
        <v>53709</v>
      </c>
      <c r="AF19" s="71">
        <v>53709</v>
      </c>
      <c r="AG19" s="49">
        <f t="shared" si="13"/>
        <v>38.422091892369806</v>
      </c>
      <c r="AH19" s="46">
        <f t="shared" si="14"/>
        <v>61.577908107630186</v>
      </c>
      <c r="AI19" s="10">
        <v>0</v>
      </c>
      <c r="AJ19" s="5">
        <v>92</v>
      </c>
      <c r="AK19" s="19">
        <f t="shared" si="28"/>
        <v>0</v>
      </c>
      <c r="AL19" s="19">
        <v>0</v>
      </c>
      <c r="AM19" s="19">
        <f t="shared" si="15"/>
        <v>0</v>
      </c>
      <c r="AN19" s="33">
        <f t="shared" si="29"/>
        <v>0</v>
      </c>
      <c r="AO19" s="49">
        <f t="shared" si="16"/>
        <v>0</v>
      </c>
      <c r="AP19" s="46">
        <f t="shared" si="17"/>
        <v>100</v>
      </c>
      <c r="AQ19" s="10">
        <v>87</v>
      </c>
      <c r="AR19" s="28">
        <f t="shared" si="18"/>
        <v>0.94565217391304346</v>
      </c>
      <c r="AS19" s="5">
        <v>92</v>
      </c>
      <c r="AT19" s="28">
        <f t="shared" si="19"/>
        <v>1</v>
      </c>
      <c r="AU19" s="31">
        <f t="shared" si="30"/>
        <v>0.97282608695652173</v>
      </c>
      <c r="AV19" s="49">
        <f t="shared" si="20"/>
        <v>94.275010552975942</v>
      </c>
      <c r="AW19" s="46">
        <f t="shared" si="21"/>
        <v>5.7249894470240621</v>
      </c>
      <c r="BA19" s="1"/>
    </row>
    <row r="20" spans="1:53" x14ac:dyDescent="0.25">
      <c r="A20" s="21" t="s">
        <v>11</v>
      </c>
      <c r="B20" s="16">
        <v>52809.599000000002</v>
      </c>
      <c r="C20" s="2">
        <v>0</v>
      </c>
      <c r="D20" s="11">
        <f t="shared" si="22"/>
        <v>52809.599000000002</v>
      </c>
      <c r="E20" s="16">
        <v>3586972</v>
      </c>
      <c r="F20" s="2">
        <v>11751.5</v>
      </c>
      <c r="G20" s="40">
        <f t="shared" si="23"/>
        <v>3.2761616204419775</v>
      </c>
      <c r="H20" s="49">
        <f t="shared" si="0"/>
        <v>25.765475300815421</v>
      </c>
      <c r="I20" s="46">
        <f t="shared" si="1"/>
        <v>74.234524699184576</v>
      </c>
      <c r="J20" s="16">
        <v>1516.2</v>
      </c>
      <c r="K20" s="43">
        <f t="shared" si="24"/>
        <v>2.871068950930682E-2</v>
      </c>
      <c r="L20" s="49">
        <f t="shared" si="25"/>
        <v>65.315650428024043</v>
      </c>
      <c r="M20" s="46">
        <f t="shared" si="26"/>
        <v>34.684349571975972</v>
      </c>
      <c r="N20" s="16">
        <v>82448</v>
      </c>
      <c r="O20" s="40">
        <f t="shared" si="2"/>
        <v>2.2985403844802802E-2</v>
      </c>
      <c r="P20" s="49">
        <f t="shared" si="3"/>
        <v>34.060676423018506</v>
      </c>
      <c r="Q20" s="46">
        <f t="shared" si="4"/>
        <v>65.939323576981494</v>
      </c>
      <c r="R20" s="2">
        <v>131481377.62000002</v>
      </c>
      <c r="S20" s="56">
        <f t="shared" si="5"/>
        <v>2489.7249763248537</v>
      </c>
      <c r="T20" s="49">
        <f t="shared" si="6"/>
        <v>24.805691484677546</v>
      </c>
      <c r="U20" s="46">
        <f t="shared" si="7"/>
        <v>75.194308515322447</v>
      </c>
      <c r="V20" s="10">
        <v>145</v>
      </c>
      <c r="W20" s="3">
        <f t="shared" si="8"/>
        <v>0.86826347305389218</v>
      </c>
      <c r="X20" s="5">
        <v>188</v>
      </c>
      <c r="Y20" s="23">
        <f t="shared" si="9"/>
        <v>5.241189504685289E-2</v>
      </c>
      <c r="Z20" s="5">
        <v>11</v>
      </c>
      <c r="AA20" s="23">
        <f t="shared" si="10"/>
        <v>6.5868263473053898E-2</v>
      </c>
      <c r="AB20" s="58">
        <f t="shared" si="27"/>
        <v>5.914007925995339E-2</v>
      </c>
      <c r="AC20" s="49">
        <f t="shared" si="11"/>
        <v>0</v>
      </c>
      <c r="AD20" s="46">
        <f t="shared" si="12"/>
        <v>100</v>
      </c>
      <c r="AE20" s="15">
        <v>7246</v>
      </c>
      <c r="AF20" s="71">
        <v>7246</v>
      </c>
      <c r="AG20" s="49">
        <f t="shared" si="13"/>
        <v>4.1886475494385662</v>
      </c>
      <c r="AH20" s="46">
        <f t="shared" si="14"/>
        <v>95.811352450561444</v>
      </c>
      <c r="AI20" s="10">
        <v>0</v>
      </c>
      <c r="AJ20" s="5">
        <v>167</v>
      </c>
      <c r="AK20" s="19">
        <f t="shared" si="28"/>
        <v>0</v>
      </c>
      <c r="AL20" s="19">
        <v>0</v>
      </c>
      <c r="AM20" s="19">
        <f t="shared" si="15"/>
        <v>0</v>
      </c>
      <c r="AN20" s="33">
        <f t="shared" si="29"/>
        <v>0</v>
      </c>
      <c r="AO20" s="49">
        <f t="shared" si="16"/>
        <v>0</v>
      </c>
      <c r="AP20" s="46">
        <f t="shared" si="17"/>
        <v>100</v>
      </c>
      <c r="AQ20" s="10">
        <v>76</v>
      </c>
      <c r="AR20" s="28">
        <f t="shared" si="18"/>
        <v>0.45508982035928142</v>
      </c>
      <c r="AS20" s="5">
        <v>164</v>
      </c>
      <c r="AT20" s="28">
        <f t="shared" si="19"/>
        <v>0.98203592814371254</v>
      </c>
      <c r="AU20" s="31">
        <f t="shared" si="30"/>
        <v>0.71856287425149701</v>
      </c>
      <c r="AV20" s="49">
        <f t="shared" si="20"/>
        <v>40.706935643276559</v>
      </c>
      <c r="AW20" s="46">
        <f t="shared" si="21"/>
        <v>59.293064356723434</v>
      </c>
      <c r="BA20" s="1"/>
    </row>
    <row r="21" spans="1:53" x14ac:dyDescent="0.25">
      <c r="A21" s="21" t="s">
        <v>3</v>
      </c>
      <c r="B21" s="16">
        <v>237765.34700000001</v>
      </c>
      <c r="C21" s="2">
        <v>0</v>
      </c>
      <c r="D21" s="11">
        <f t="shared" si="22"/>
        <v>237765.34700000001</v>
      </c>
      <c r="E21" s="16">
        <v>1833642</v>
      </c>
      <c r="F21" s="2">
        <v>6936.6</v>
      </c>
      <c r="G21" s="40">
        <f t="shared" si="23"/>
        <v>3.7829630865785147</v>
      </c>
      <c r="H21" s="49">
        <f t="shared" si="0"/>
        <v>31.72612832047988</v>
      </c>
      <c r="I21" s="46">
        <f t="shared" si="1"/>
        <v>68.273871679520113</v>
      </c>
      <c r="J21" s="16">
        <v>1869.3999999999999</v>
      </c>
      <c r="K21" s="43">
        <f t="shared" si="24"/>
        <v>7.8623736536342272E-3</v>
      </c>
      <c r="L21" s="49">
        <f t="shared" si="25"/>
        <v>17.105774893635886</v>
      </c>
      <c r="M21" s="46">
        <f t="shared" si="26"/>
        <v>82.894225106364118</v>
      </c>
      <c r="N21" s="16">
        <v>43568</v>
      </c>
      <c r="O21" s="40">
        <f t="shared" si="2"/>
        <v>2.376036325520467E-2</v>
      </c>
      <c r="P21" s="49">
        <f t="shared" si="3"/>
        <v>37.820227436362202</v>
      </c>
      <c r="Q21" s="46">
        <f t="shared" si="4"/>
        <v>62.179772563637805</v>
      </c>
      <c r="R21" s="2">
        <v>228730115.63999996</v>
      </c>
      <c r="S21" s="56">
        <f t="shared" si="5"/>
        <v>961.9993768057376</v>
      </c>
      <c r="T21" s="49">
        <f t="shared" si="6"/>
        <v>9.2992799357167524</v>
      </c>
      <c r="U21" s="46">
        <f t="shared" si="7"/>
        <v>90.700720064283246</v>
      </c>
      <c r="V21" s="10">
        <v>51</v>
      </c>
      <c r="W21" s="3">
        <f t="shared" si="8"/>
        <v>0.98076923076923073</v>
      </c>
      <c r="X21" s="5">
        <v>66</v>
      </c>
      <c r="Y21" s="23">
        <f t="shared" si="9"/>
        <v>3.5993939929386431E-2</v>
      </c>
      <c r="Z21" s="5">
        <v>8</v>
      </c>
      <c r="AA21" s="23">
        <f t="shared" si="10"/>
        <v>0.15384615384615385</v>
      </c>
      <c r="AB21" s="58">
        <f t="shared" si="27"/>
        <v>9.4920046887770143E-2</v>
      </c>
      <c r="AC21" s="49">
        <f t="shared" si="11"/>
        <v>9.3607782348053288</v>
      </c>
      <c r="AD21" s="46">
        <f t="shared" si="12"/>
        <v>90.639221765194662</v>
      </c>
      <c r="AE21" s="15">
        <v>5453</v>
      </c>
      <c r="AF21" s="71">
        <v>5453</v>
      </c>
      <c r="AG21" s="49">
        <f t="shared" si="13"/>
        <v>2.8675842150246087</v>
      </c>
      <c r="AH21" s="46">
        <f t="shared" si="14"/>
        <v>97.132415784975393</v>
      </c>
      <c r="AI21" s="10">
        <v>28</v>
      </c>
      <c r="AJ21" s="5">
        <v>52</v>
      </c>
      <c r="AK21" s="19">
        <f t="shared" si="28"/>
        <v>0.53846153846153844</v>
      </c>
      <c r="AL21" s="19">
        <v>124428.916</v>
      </c>
      <c r="AM21" s="19">
        <f t="shared" si="15"/>
        <v>0.52332653841268129</v>
      </c>
      <c r="AN21" s="33">
        <f t="shared" si="29"/>
        <v>0.53089403843710992</v>
      </c>
      <c r="AO21" s="49">
        <f t="shared" si="16"/>
        <v>56.395860416983247</v>
      </c>
      <c r="AP21" s="46">
        <f t="shared" si="17"/>
        <v>43.604139583016746</v>
      </c>
      <c r="AQ21" s="10">
        <v>6</v>
      </c>
      <c r="AR21" s="28">
        <f t="shared" si="18"/>
        <v>0.11538461538461539</v>
      </c>
      <c r="AS21" s="5">
        <v>50</v>
      </c>
      <c r="AT21" s="28">
        <f t="shared" si="19"/>
        <v>0.96153846153846156</v>
      </c>
      <c r="AU21" s="31">
        <f t="shared" si="30"/>
        <v>0.53846153846153844</v>
      </c>
      <c r="AV21" s="49">
        <f t="shared" si="20"/>
        <v>2.7632561613144193</v>
      </c>
      <c r="AW21" s="46">
        <f t="shared" si="21"/>
        <v>97.236743838685584</v>
      </c>
      <c r="BA21" s="1"/>
    </row>
    <row r="22" spans="1:53" x14ac:dyDescent="0.25">
      <c r="A22" s="21" t="s">
        <v>4</v>
      </c>
      <c r="B22" s="16">
        <v>223644.53</v>
      </c>
      <c r="C22" s="2">
        <v>0</v>
      </c>
      <c r="D22" s="11">
        <f t="shared" si="22"/>
        <v>223644.53</v>
      </c>
      <c r="E22" s="16">
        <v>670267</v>
      </c>
      <c r="F22" s="2">
        <v>1009.4</v>
      </c>
      <c r="G22" s="40">
        <f t="shared" si="23"/>
        <v>1.50596702508105</v>
      </c>
      <c r="H22" s="49">
        <f t="shared" si="0"/>
        <v>4.9456543940836202</v>
      </c>
      <c r="I22" s="46">
        <f t="shared" si="1"/>
        <v>95.054345605916382</v>
      </c>
      <c r="J22" s="16">
        <v>1126.2</v>
      </c>
      <c r="K22" s="43">
        <f t="shared" si="24"/>
        <v>5.0356697747089996E-3</v>
      </c>
      <c r="L22" s="49">
        <f t="shared" si="25"/>
        <v>10.569273666440667</v>
      </c>
      <c r="M22" s="46">
        <f t="shared" si="26"/>
        <v>89.430726333559335</v>
      </c>
      <c r="N22" s="16">
        <v>12710</v>
      </c>
      <c r="O22" s="40">
        <f t="shared" si="2"/>
        <v>1.8962592519100596E-2</v>
      </c>
      <c r="P22" s="49">
        <f t="shared" si="3"/>
        <v>14.544861538995843</v>
      </c>
      <c r="Q22" s="46">
        <f t="shared" si="4"/>
        <v>85.455138461004154</v>
      </c>
      <c r="R22" s="2">
        <v>18599759.840000007</v>
      </c>
      <c r="S22" s="56">
        <f t="shared" si="5"/>
        <v>83.166620887173082</v>
      </c>
      <c r="T22" s="49">
        <f t="shared" si="6"/>
        <v>0.37912935352435423</v>
      </c>
      <c r="U22" s="46">
        <f t="shared" si="7"/>
        <v>99.620870646475637</v>
      </c>
      <c r="V22" s="10">
        <v>12</v>
      </c>
      <c r="W22" s="3">
        <f t="shared" si="8"/>
        <v>0.8</v>
      </c>
      <c r="X22" s="5">
        <v>24</v>
      </c>
      <c r="Y22" s="23">
        <f t="shared" si="9"/>
        <v>3.5806626314588065E-2</v>
      </c>
      <c r="Z22" s="5">
        <v>2</v>
      </c>
      <c r="AA22" s="23">
        <f t="shared" si="10"/>
        <v>0.13333333333333333</v>
      </c>
      <c r="AB22" s="58">
        <f t="shared" si="27"/>
        <v>8.4569979823960695E-2</v>
      </c>
      <c r="AC22" s="49">
        <f t="shared" si="11"/>
        <v>6.652987006275513</v>
      </c>
      <c r="AD22" s="46">
        <f t="shared" si="12"/>
        <v>93.347012993724491</v>
      </c>
      <c r="AE22" s="15">
        <v>2182</v>
      </c>
      <c r="AF22" s="71">
        <v>2182</v>
      </c>
      <c r="AG22" s="49">
        <f t="shared" si="13"/>
        <v>0.45754619669328933</v>
      </c>
      <c r="AH22" s="46">
        <f t="shared" si="14"/>
        <v>99.542453803306714</v>
      </c>
      <c r="AI22" s="10">
        <v>15</v>
      </c>
      <c r="AJ22" s="5">
        <v>15</v>
      </c>
      <c r="AK22" s="19">
        <f t="shared" si="28"/>
        <v>1</v>
      </c>
      <c r="AL22" s="19">
        <v>154072.54200000002</v>
      </c>
      <c r="AM22" s="19">
        <f t="shared" si="15"/>
        <v>0.68891710429939879</v>
      </c>
      <c r="AN22" s="33">
        <f t="shared" si="29"/>
        <v>0.84445855214969945</v>
      </c>
      <c r="AO22" s="49">
        <f t="shared" si="16"/>
        <v>89.705220226547695</v>
      </c>
      <c r="AP22" s="46">
        <f t="shared" si="17"/>
        <v>10.294779773452307</v>
      </c>
      <c r="AQ22" s="10">
        <v>5</v>
      </c>
      <c r="AR22" s="28">
        <f t="shared" si="18"/>
        <v>0.33333333333333331</v>
      </c>
      <c r="AS22" s="5">
        <v>15</v>
      </c>
      <c r="AT22" s="28">
        <f t="shared" si="19"/>
        <v>1</v>
      </c>
      <c r="AU22" s="31">
        <f t="shared" si="30"/>
        <v>0.66666666666666663</v>
      </c>
      <c r="AV22" s="49">
        <f t="shared" si="20"/>
        <v>29.773462783171524</v>
      </c>
      <c r="AW22" s="46">
        <f t="shared" si="21"/>
        <v>70.226537216828476</v>
      </c>
      <c r="BA22" s="1"/>
    </row>
    <row r="23" spans="1:53" x14ac:dyDescent="0.25">
      <c r="A23" s="21" t="s">
        <v>18</v>
      </c>
      <c r="B23" s="16">
        <v>281707.15100000001</v>
      </c>
      <c r="C23" s="2">
        <v>3167.9202</v>
      </c>
      <c r="D23" s="11">
        <f t="shared" si="22"/>
        <v>278539.23080000002</v>
      </c>
      <c r="E23" s="16">
        <v>11507906</v>
      </c>
      <c r="F23" s="2">
        <v>94640.9</v>
      </c>
      <c r="G23" s="40">
        <f t="shared" si="23"/>
        <v>8.2239896641491494</v>
      </c>
      <c r="H23" s="49">
        <f t="shared" si="0"/>
        <v>83.958452512049689</v>
      </c>
      <c r="I23" s="46">
        <f t="shared" si="1"/>
        <v>16.041547487950318</v>
      </c>
      <c r="J23" s="16">
        <v>5637.5</v>
      </c>
      <c r="K23" s="43">
        <f t="shared" si="24"/>
        <v>2.0239518806052507E-2</v>
      </c>
      <c r="L23" s="49">
        <f t="shared" si="25"/>
        <v>45.726821859728609</v>
      </c>
      <c r="M23" s="46">
        <f t="shared" si="26"/>
        <v>54.273178140271398</v>
      </c>
      <c r="N23" s="16">
        <v>392292</v>
      </c>
      <c r="O23" s="40">
        <f t="shared" si="2"/>
        <v>3.4088912439847872E-2</v>
      </c>
      <c r="P23" s="49">
        <f t="shared" si="3"/>
        <v>87.92699049039004</v>
      </c>
      <c r="Q23" s="46">
        <f t="shared" si="4"/>
        <v>12.073009509609964</v>
      </c>
      <c r="R23" s="2">
        <v>401788286.62000024</v>
      </c>
      <c r="S23" s="56">
        <f t="shared" si="5"/>
        <v>1442.4836511037001</v>
      </c>
      <c r="T23" s="49">
        <f t="shared" si="6"/>
        <v>14.17619428631296</v>
      </c>
      <c r="U23" s="46">
        <f t="shared" si="7"/>
        <v>85.823805713687037</v>
      </c>
      <c r="V23" s="10">
        <v>455</v>
      </c>
      <c r="W23" s="3">
        <f t="shared" si="8"/>
        <v>0.91549295774647887</v>
      </c>
      <c r="X23" s="5">
        <v>601</v>
      </c>
      <c r="Y23" s="23">
        <f t="shared" si="9"/>
        <v>5.222496603639272E-2</v>
      </c>
      <c r="Z23" s="5">
        <v>127</v>
      </c>
      <c r="AA23" s="23">
        <f t="shared" si="10"/>
        <v>0.25553319919517103</v>
      </c>
      <c r="AB23" s="58">
        <f t="shared" si="27"/>
        <v>0.15387908261578187</v>
      </c>
      <c r="AC23" s="49">
        <f t="shared" si="11"/>
        <v>24.785679233285027</v>
      </c>
      <c r="AD23" s="46">
        <f t="shared" si="12"/>
        <v>75.214320766714977</v>
      </c>
      <c r="AE23" s="15">
        <v>21794</v>
      </c>
      <c r="AF23" s="71">
        <v>21794</v>
      </c>
      <c r="AG23" s="49">
        <f t="shared" si="13"/>
        <v>14.907459255548025</v>
      </c>
      <c r="AH23" s="46">
        <f t="shared" si="14"/>
        <v>85.092540744451966</v>
      </c>
      <c r="AI23" s="10">
        <v>198</v>
      </c>
      <c r="AJ23" s="5">
        <v>497</v>
      </c>
      <c r="AK23" s="19">
        <f t="shared" si="28"/>
        <v>0.39839034205231388</v>
      </c>
      <c r="AL23" s="19">
        <v>146799.77499999994</v>
      </c>
      <c r="AM23" s="19">
        <f t="shared" si="15"/>
        <v>0.52110773361234242</v>
      </c>
      <c r="AN23" s="33">
        <f t="shared" si="29"/>
        <v>0.45974903783232812</v>
      </c>
      <c r="AO23" s="49">
        <f t="shared" si="16"/>
        <v>48.838262793010756</v>
      </c>
      <c r="AP23" s="46">
        <f t="shared" si="17"/>
        <v>51.161737206989244</v>
      </c>
      <c r="AQ23" s="10">
        <v>159</v>
      </c>
      <c r="AR23" s="28">
        <f t="shared" si="18"/>
        <v>0.31991951710261568</v>
      </c>
      <c r="AS23" s="5">
        <v>496</v>
      </c>
      <c r="AT23" s="28">
        <f t="shared" si="19"/>
        <v>0.99798792756539234</v>
      </c>
      <c r="AU23" s="31">
        <f t="shared" si="30"/>
        <v>0.65895372233400407</v>
      </c>
      <c r="AV23" s="49">
        <f t="shared" si="20"/>
        <v>28.148502666484358</v>
      </c>
      <c r="AW23" s="46">
        <f t="shared" si="21"/>
        <v>71.851497333515638</v>
      </c>
      <c r="BA23" s="1"/>
    </row>
    <row r="24" spans="1:53" x14ac:dyDescent="0.25">
      <c r="A24" s="21" t="s">
        <v>25</v>
      </c>
      <c r="B24" s="16">
        <v>95730.69</v>
      </c>
      <c r="C24" s="2">
        <v>1593.0399</v>
      </c>
      <c r="D24" s="11">
        <f t="shared" si="22"/>
        <v>94137.650099999999</v>
      </c>
      <c r="E24" s="16">
        <v>7422480</v>
      </c>
      <c r="F24" s="2">
        <v>71166.100000000006</v>
      </c>
      <c r="G24" s="40">
        <f t="shared" si="23"/>
        <v>9.5879140125672304</v>
      </c>
      <c r="H24" s="49">
        <f t="shared" si="0"/>
        <v>100</v>
      </c>
      <c r="I24" s="46">
        <f t="shared" si="1"/>
        <v>0</v>
      </c>
      <c r="J24" s="16">
        <v>2353.1999999999998</v>
      </c>
      <c r="K24" s="43">
        <f t="shared" si="24"/>
        <v>2.4997437236857475E-2</v>
      </c>
      <c r="L24" s="49">
        <f t="shared" si="25"/>
        <v>56.729084917320748</v>
      </c>
      <c r="M24" s="46">
        <f t="shared" si="26"/>
        <v>43.270915082679259</v>
      </c>
      <c r="N24" s="16">
        <v>271496</v>
      </c>
      <c r="O24" s="40">
        <f t="shared" si="2"/>
        <v>3.6577532037809467E-2</v>
      </c>
      <c r="P24" s="49">
        <f t="shared" si="3"/>
        <v>100</v>
      </c>
      <c r="Q24" s="46">
        <f t="shared" si="4"/>
        <v>0</v>
      </c>
      <c r="R24" s="2">
        <v>243278367.84000006</v>
      </c>
      <c r="S24" s="56">
        <f t="shared" si="5"/>
        <v>2584.2834145697466</v>
      </c>
      <c r="T24" s="49">
        <f t="shared" si="6"/>
        <v>25.765459429466741</v>
      </c>
      <c r="U24" s="46">
        <f t="shared" si="7"/>
        <v>74.234540570533241</v>
      </c>
      <c r="V24" s="10">
        <v>253</v>
      </c>
      <c r="W24" s="3">
        <f t="shared" si="8"/>
        <v>0.85762711864406782</v>
      </c>
      <c r="X24" s="5">
        <v>323</v>
      </c>
      <c r="Y24" s="23">
        <f t="shared" si="9"/>
        <v>4.3516452722001275E-2</v>
      </c>
      <c r="Z24" s="5">
        <v>61</v>
      </c>
      <c r="AA24" s="23">
        <f t="shared" si="10"/>
        <v>0.20677966101694914</v>
      </c>
      <c r="AB24" s="58">
        <f t="shared" si="27"/>
        <v>0.12514805686947522</v>
      </c>
      <c r="AC24" s="49">
        <f t="shared" si="11"/>
        <v>17.26904972519764</v>
      </c>
      <c r="AD24" s="46">
        <f t="shared" si="12"/>
        <v>82.730950274802368</v>
      </c>
      <c r="AE24" s="15">
        <v>12156</v>
      </c>
      <c r="AF24" s="71">
        <v>12156</v>
      </c>
      <c r="AG24" s="49">
        <f t="shared" si="13"/>
        <v>7.8062833397188403</v>
      </c>
      <c r="AH24" s="46">
        <f t="shared" si="14"/>
        <v>92.193716660281154</v>
      </c>
      <c r="AI24" s="10">
        <v>83</v>
      </c>
      <c r="AJ24" s="5">
        <v>295</v>
      </c>
      <c r="AK24" s="19">
        <f t="shared" si="28"/>
        <v>0.28135593220338984</v>
      </c>
      <c r="AL24" s="19">
        <v>14637.356</v>
      </c>
      <c r="AM24" s="19">
        <f t="shared" si="15"/>
        <v>0.15290139452666643</v>
      </c>
      <c r="AN24" s="33">
        <f t="shared" si="29"/>
        <v>0.21712866336502812</v>
      </c>
      <c r="AO24" s="49">
        <f t="shared" si="16"/>
        <v>23.065163488572193</v>
      </c>
      <c r="AP24" s="46">
        <f t="shared" si="17"/>
        <v>76.934836511427804</v>
      </c>
      <c r="AQ24" s="10">
        <v>117</v>
      </c>
      <c r="AR24" s="28">
        <f t="shared" si="18"/>
        <v>0.39661016949152544</v>
      </c>
      <c r="AS24" s="5">
        <v>295</v>
      </c>
      <c r="AT24" s="28">
        <f t="shared" si="19"/>
        <v>1</v>
      </c>
      <c r="AU24" s="31">
        <f t="shared" si="30"/>
        <v>0.69830508474576269</v>
      </c>
      <c r="AV24" s="49">
        <f t="shared" si="20"/>
        <v>36.439032417311182</v>
      </c>
      <c r="AW24" s="46">
        <f t="shared" si="21"/>
        <v>63.560967582688818</v>
      </c>
      <c r="BA24" s="1"/>
    </row>
    <row r="25" spans="1:53" x14ac:dyDescent="0.25">
      <c r="A25" s="21" t="s">
        <v>12</v>
      </c>
      <c r="B25" s="16">
        <v>21938.187999999998</v>
      </c>
      <c r="C25" s="2">
        <v>0</v>
      </c>
      <c r="D25" s="11">
        <f t="shared" si="22"/>
        <v>21938.187999999998</v>
      </c>
      <c r="E25" s="16">
        <v>2357840</v>
      </c>
      <c r="F25" s="2">
        <v>7863.2</v>
      </c>
      <c r="G25" s="40">
        <f t="shared" si="23"/>
        <v>3.3349167034234721</v>
      </c>
      <c r="H25" s="49">
        <f t="shared" si="0"/>
        <v>26.45651249426334</v>
      </c>
      <c r="I25" s="46">
        <f t="shared" si="1"/>
        <v>73.543487505736664</v>
      </c>
      <c r="J25" s="16">
        <v>318.8</v>
      </c>
      <c r="K25" s="43">
        <f t="shared" si="24"/>
        <v>1.4531737990393739E-2</v>
      </c>
      <c r="L25" s="49">
        <f t="shared" si="25"/>
        <v>32.528086546746167</v>
      </c>
      <c r="M25" s="46">
        <f t="shared" si="26"/>
        <v>67.471913453253833</v>
      </c>
      <c r="N25" s="16">
        <v>45771</v>
      </c>
      <c r="O25" s="40">
        <f t="shared" si="2"/>
        <v>1.9412258677433583E-2</v>
      </c>
      <c r="P25" s="49">
        <f t="shared" si="3"/>
        <v>16.726321417456429</v>
      </c>
      <c r="Q25" s="46">
        <f t="shared" si="4"/>
        <v>83.273678582543582</v>
      </c>
      <c r="R25" s="2">
        <v>157686349.4000001</v>
      </c>
      <c r="S25" s="56">
        <f t="shared" si="5"/>
        <v>7187.7563178873343</v>
      </c>
      <c r="T25" s="49">
        <f t="shared" si="6"/>
        <v>72.490699496008361</v>
      </c>
      <c r="U25" s="46">
        <f t="shared" si="7"/>
        <v>27.509300503991629</v>
      </c>
      <c r="V25" s="10">
        <v>66</v>
      </c>
      <c r="W25" s="3">
        <f t="shared" si="8"/>
        <v>0.88</v>
      </c>
      <c r="X25" s="5">
        <v>92</v>
      </c>
      <c r="Y25" s="23">
        <f t="shared" si="9"/>
        <v>3.9018762935568149E-2</v>
      </c>
      <c r="Z25" s="5">
        <v>34</v>
      </c>
      <c r="AA25" s="23">
        <f t="shared" si="10"/>
        <v>0.45333333333333331</v>
      </c>
      <c r="AB25" s="58">
        <f t="shared" si="27"/>
        <v>0.24617604813445074</v>
      </c>
      <c r="AC25" s="49">
        <f t="shared" si="11"/>
        <v>48.932470950727733</v>
      </c>
      <c r="AD25" s="46">
        <f t="shared" si="12"/>
        <v>51.067529049272274</v>
      </c>
      <c r="AE25" s="15">
        <v>4583</v>
      </c>
      <c r="AF25" s="71">
        <v>4583</v>
      </c>
      <c r="AG25" s="49">
        <f t="shared" si="13"/>
        <v>2.2265774660340099</v>
      </c>
      <c r="AH25" s="46">
        <f t="shared" si="14"/>
        <v>97.773422533965999</v>
      </c>
      <c r="AI25" s="10">
        <v>0</v>
      </c>
      <c r="AJ25" s="5">
        <v>75</v>
      </c>
      <c r="AK25" s="19">
        <f t="shared" si="28"/>
        <v>0</v>
      </c>
      <c r="AL25" s="19">
        <v>0</v>
      </c>
      <c r="AM25" s="19">
        <f t="shared" si="15"/>
        <v>0</v>
      </c>
      <c r="AN25" s="33">
        <f t="shared" si="29"/>
        <v>0</v>
      </c>
      <c r="AO25" s="49">
        <f t="shared" si="16"/>
        <v>0</v>
      </c>
      <c r="AP25" s="46">
        <f t="shared" si="17"/>
        <v>100</v>
      </c>
      <c r="AQ25" s="10">
        <v>33</v>
      </c>
      <c r="AR25" s="28">
        <f t="shared" si="18"/>
        <v>0.44</v>
      </c>
      <c r="AS25" s="5">
        <v>75</v>
      </c>
      <c r="AT25" s="28">
        <f t="shared" si="19"/>
        <v>1</v>
      </c>
      <c r="AU25" s="31">
        <f t="shared" si="30"/>
        <v>0.72</v>
      </c>
      <c r="AV25" s="49">
        <f t="shared" si="20"/>
        <v>41.009708737864081</v>
      </c>
      <c r="AW25" s="46">
        <f t="shared" si="21"/>
        <v>58.990291262135919</v>
      </c>
      <c r="BA25" s="1"/>
    </row>
    <row r="26" spans="1:53" x14ac:dyDescent="0.25">
      <c r="A26" s="21" t="s">
        <v>26</v>
      </c>
      <c r="B26" s="16">
        <v>248219.48499999999</v>
      </c>
      <c r="C26" s="2">
        <v>9382.7577666666657</v>
      </c>
      <c r="D26" s="11">
        <f t="shared" si="22"/>
        <v>238836.72723333331</v>
      </c>
      <c r="E26" s="16">
        <v>46997428</v>
      </c>
      <c r="F26" s="2">
        <v>400871.8</v>
      </c>
      <c r="G26" s="40">
        <f t="shared" si="23"/>
        <v>8.5296540057468668</v>
      </c>
      <c r="H26" s="49">
        <f t="shared" si="0"/>
        <v>87.553467922398411</v>
      </c>
      <c r="I26" s="46">
        <f t="shared" si="1"/>
        <v>12.446532077601589</v>
      </c>
      <c r="J26" s="16">
        <v>1122.4000000000001</v>
      </c>
      <c r="K26" s="43">
        <f t="shared" si="24"/>
        <v>4.6994447336546489E-3</v>
      </c>
      <c r="L26" s="49">
        <f t="shared" si="25"/>
        <v>9.7917831730603915</v>
      </c>
      <c r="M26" s="46">
        <f t="shared" si="26"/>
        <v>90.208216826939619</v>
      </c>
      <c r="N26" s="16">
        <v>1511924</v>
      </c>
      <c r="O26" s="40">
        <f t="shared" si="2"/>
        <v>3.2170356216089102E-2</v>
      </c>
      <c r="P26" s="49">
        <f t="shared" si="3"/>
        <v>78.619522385126615</v>
      </c>
      <c r="Q26" s="46">
        <f t="shared" si="4"/>
        <v>21.380477614873385</v>
      </c>
      <c r="R26" s="2">
        <v>1057318351.4599999</v>
      </c>
      <c r="S26" s="56">
        <f t="shared" si="5"/>
        <v>4426.9504263766139</v>
      </c>
      <c r="T26" s="49">
        <f t="shared" si="6"/>
        <v>44.468525635705014</v>
      </c>
      <c r="U26" s="46">
        <f t="shared" si="7"/>
        <v>55.531474364294972</v>
      </c>
      <c r="V26" s="10">
        <v>600</v>
      </c>
      <c r="W26" s="3">
        <f t="shared" si="8"/>
        <v>0.93023255813953487</v>
      </c>
      <c r="X26" s="5">
        <v>1120</v>
      </c>
      <c r="Y26" s="23">
        <f t="shared" si="9"/>
        <v>2.3831091352488482E-2</v>
      </c>
      <c r="Z26" s="5">
        <v>554</v>
      </c>
      <c r="AA26" s="23">
        <f t="shared" si="10"/>
        <v>0.85891472868217056</v>
      </c>
      <c r="AB26" s="58">
        <f t="shared" si="27"/>
        <v>0.44137291001732953</v>
      </c>
      <c r="AC26" s="49">
        <f t="shared" si="11"/>
        <v>100</v>
      </c>
      <c r="AD26" s="46">
        <f t="shared" si="12"/>
        <v>0</v>
      </c>
      <c r="AE26" s="15">
        <v>137285</v>
      </c>
      <c r="AF26" s="71">
        <v>137285</v>
      </c>
      <c r="AG26" s="49">
        <f t="shared" si="13"/>
        <v>100</v>
      </c>
      <c r="AH26" s="46">
        <f t="shared" si="14"/>
        <v>0</v>
      </c>
      <c r="AI26" s="10">
        <v>0</v>
      </c>
      <c r="AJ26" s="5">
        <v>645</v>
      </c>
      <c r="AK26" s="19">
        <f t="shared" si="28"/>
        <v>0</v>
      </c>
      <c r="AL26" s="19">
        <v>0</v>
      </c>
      <c r="AM26" s="19">
        <f t="shared" si="15"/>
        <v>0</v>
      </c>
      <c r="AN26" s="33">
        <f t="shared" si="29"/>
        <v>0</v>
      </c>
      <c r="AO26" s="49">
        <f t="shared" si="16"/>
        <v>0</v>
      </c>
      <c r="AP26" s="46">
        <f t="shared" si="17"/>
        <v>100</v>
      </c>
      <c r="AQ26" s="10">
        <v>645</v>
      </c>
      <c r="AR26" s="28">
        <f t="shared" si="18"/>
        <v>1</v>
      </c>
      <c r="AS26" s="5">
        <v>645</v>
      </c>
      <c r="AT26" s="28">
        <f t="shared" si="19"/>
        <v>1</v>
      </c>
      <c r="AU26" s="31">
        <f t="shared" si="30"/>
        <v>1</v>
      </c>
      <c r="AV26" s="49">
        <f t="shared" si="20"/>
        <v>100</v>
      </c>
      <c r="AW26" s="46">
        <f t="shared" si="21"/>
        <v>0</v>
      </c>
      <c r="BA26" s="1"/>
    </row>
    <row r="27" spans="1:53" x14ac:dyDescent="0.25">
      <c r="A27" s="21" t="s">
        <v>5</v>
      </c>
      <c r="B27" s="16">
        <v>277423.62699999998</v>
      </c>
      <c r="C27" s="2">
        <v>0</v>
      </c>
      <c r="D27" s="11">
        <f t="shared" si="22"/>
        <v>277423.62699999998</v>
      </c>
      <c r="E27" s="16">
        <v>1624183</v>
      </c>
      <c r="F27" s="2">
        <v>4211.5</v>
      </c>
      <c r="G27" s="40">
        <f t="shared" si="23"/>
        <v>2.5929959862897225</v>
      </c>
      <c r="H27" s="49">
        <f t="shared" si="0"/>
        <v>17.730547282190567</v>
      </c>
      <c r="I27" s="46">
        <f t="shared" si="1"/>
        <v>82.269452717809429</v>
      </c>
      <c r="J27" s="16">
        <v>1854.3</v>
      </c>
      <c r="K27" s="43">
        <f t="shared" si="24"/>
        <v>6.6840017198679337E-3</v>
      </c>
      <c r="L27" s="49">
        <f t="shared" si="25"/>
        <v>14.380894636958841</v>
      </c>
      <c r="M27" s="46">
        <f t="shared" si="26"/>
        <v>85.619105363041172</v>
      </c>
      <c r="N27" s="16">
        <v>43433</v>
      </c>
      <c r="O27" s="40">
        <f t="shared" si="2"/>
        <v>2.6741444775619495E-2</v>
      </c>
      <c r="P27" s="49">
        <f t="shared" si="3"/>
        <v>52.282311386183345</v>
      </c>
      <c r="Q27" s="46">
        <f t="shared" si="4"/>
        <v>47.717688613816655</v>
      </c>
      <c r="R27" s="2">
        <v>93994633</v>
      </c>
      <c r="S27" s="56">
        <f t="shared" si="5"/>
        <v>338.812645542984</v>
      </c>
      <c r="T27" s="49">
        <f t="shared" si="6"/>
        <v>2.9739359538828105</v>
      </c>
      <c r="U27" s="46">
        <f t="shared" si="7"/>
        <v>97.02606404611717</v>
      </c>
      <c r="V27" s="10">
        <v>121</v>
      </c>
      <c r="W27" s="3">
        <f t="shared" si="8"/>
        <v>0.87050359712230219</v>
      </c>
      <c r="X27" s="5">
        <v>149</v>
      </c>
      <c r="Y27" s="23">
        <f t="shared" si="9"/>
        <v>9.1738430952669744E-2</v>
      </c>
      <c r="Z27" s="5">
        <v>16</v>
      </c>
      <c r="AA27" s="23">
        <f t="shared" si="10"/>
        <v>0.11510791366906475</v>
      </c>
      <c r="AB27" s="58">
        <f t="shared" si="27"/>
        <v>0.10342317231086726</v>
      </c>
      <c r="AC27" s="49">
        <f t="shared" si="11"/>
        <v>11.585371398675782</v>
      </c>
      <c r="AD27" s="46">
        <f t="shared" si="12"/>
        <v>88.414628601324225</v>
      </c>
      <c r="AE27" s="15">
        <v>3137</v>
      </c>
      <c r="AF27" s="71">
        <v>3137</v>
      </c>
      <c r="AG27" s="49">
        <f t="shared" si="13"/>
        <v>1.1611800418496361</v>
      </c>
      <c r="AH27" s="46">
        <f t="shared" si="14"/>
        <v>98.838819958150353</v>
      </c>
      <c r="AI27" s="10">
        <v>0</v>
      </c>
      <c r="AJ27" s="5">
        <v>139</v>
      </c>
      <c r="AK27" s="19">
        <f t="shared" si="28"/>
        <v>0</v>
      </c>
      <c r="AL27" s="19">
        <v>0</v>
      </c>
      <c r="AM27" s="19">
        <f t="shared" si="15"/>
        <v>0</v>
      </c>
      <c r="AN27" s="33">
        <f t="shared" si="29"/>
        <v>0</v>
      </c>
      <c r="AO27" s="49">
        <f t="shared" si="16"/>
        <v>0</v>
      </c>
      <c r="AP27" s="46">
        <f t="shared" si="17"/>
        <v>100</v>
      </c>
      <c r="AQ27" s="10">
        <v>18</v>
      </c>
      <c r="AR27" s="28">
        <f t="shared" si="18"/>
        <v>0.12949640287769784</v>
      </c>
      <c r="AS27" s="5">
        <v>139</v>
      </c>
      <c r="AT27" s="28">
        <f t="shared" si="19"/>
        <v>1</v>
      </c>
      <c r="AU27" s="31">
        <f t="shared" si="30"/>
        <v>0.56474820143884896</v>
      </c>
      <c r="AV27" s="49">
        <f t="shared" si="20"/>
        <v>8.3013201089613933</v>
      </c>
      <c r="AW27" s="46">
        <f t="shared" si="21"/>
        <v>91.698679891038609</v>
      </c>
      <c r="BA27" s="1"/>
    </row>
    <row r="28" spans="1:53" x14ac:dyDescent="0.25">
      <c r="A28" s="21"/>
      <c r="B28" s="16"/>
      <c r="C28" s="2"/>
      <c r="D28" s="11"/>
      <c r="E28" s="16"/>
      <c r="F28" s="2"/>
      <c r="G28" s="40"/>
      <c r="H28" s="49"/>
      <c r="I28" s="46"/>
      <c r="J28" s="16"/>
      <c r="K28" s="43" t="e">
        <f t="shared" si="24"/>
        <v>#DIV/0!</v>
      </c>
      <c r="L28" s="49"/>
      <c r="M28" s="46"/>
      <c r="N28" s="10"/>
      <c r="O28" s="40"/>
      <c r="P28" s="49"/>
      <c r="Q28" s="46"/>
      <c r="R28" s="5"/>
      <c r="S28" s="56"/>
      <c r="T28" s="49"/>
      <c r="U28" s="46"/>
      <c r="V28" s="10"/>
      <c r="W28" s="4"/>
      <c r="X28" s="5"/>
      <c r="Y28" s="23"/>
      <c r="Z28" s="5"/>
      <c r="AA28" s="25"/>
      <c r="AB28" s="58"/>
      <c r="AC28" s="49"/>
      <c r="AD28" s="46"/>
      <c r="AE28" s="16"/>
      <c r="AF28" s="71"/>
      <c r="AG28" s="49"/>
      <c r="AH28" s="46"/>
      <c r="AI28" s="10"/>
      <c r="AJ28" s="5"/>
      <c r="AK28" s="19"/>
      <c r="AL28" s="19"/>
      <c r="AM28" s="19"/>
      <c r="AN28" s="34"/>
      <c r="AO28" s="49"/>
      <c r="AP28" s="46"/>
      <c r="AQ28" s="10"/>
      <c r="AR28" s="28"/>
      <c r="AS28" s="5"/>
      <c r="AT28" s="28"/>
      <c r="AU28" s="31"/>
      <c r="AV28" s="49"/>
      <c r="AW28" s="46"/>
      <c r="BA28" s="1"/>
    </row>
    <row r="29" spans="1:53" ht="15.75" thickBot="1" x14ac:dyDescent="0.3">
      <c r="A29" s="22" t="s">
        <v>42</v>
      </c>
      <c r="B29" s="12">
        <f>SUM(B2:B27)</f>
        <v>8510345.540000001</v>
      </c>
      <c r="C29" s="14">
        <f>SUM(C2:C28)</f>
        <v>109310.18749999999</v>
      </c>
      <c r="D29" s="18">
        <f>SUM(D2:D28)</f>
        <v>8401035.352500001</v>
      </c>
      <c r="E29" s="12">
        <f t="shared" ref="E29:AE29" si="31">SUM(E2:E27)</f>
        <v>214828540</v>
      </c>
      <c r="F29" s="14">
        <f t="shared" ref="F29" si="32">SUM(F2:F27)</f>
        <v>1385804.0999999999</v>
      </c>
      <c r="G29" s="41">
        <f>(F29/E29)*1000</f>
        <v>6.4507448591327758</v>
      </c>
      <c r="H29" s="50"/>
      <c r="I29" s="47"/>
      <c r="J29" s="12">
        <f t="shared" si="31"/>
        <v>65766.06</v>
      </c>
      <c r="K29" s="44">
        <f t="shared" si="24"/>
        <v>7.8283279667938997E-3</v>
      </c>
      <c r="L29" s="50"/>
      <c r="M29" s="47"/>
      <c r="N29" s="12">
        <f>SUM(N2:N27)</f>
        <v>6045111</v>
      </c>
      <c r="O29" s="41">
        <f>(N29/E29)</f>
        <v>2.8139236062396551E-2</v>
      </c>
      <c r="P29" s="50"/>
      <c r="Q29" s="47"/>
      <c r="R29" s="14">
        <f t="shared" ref="R29" si="33">SUM(R2:R27)</f>
        <v>6952246938.04</v>
      </c>
      <c r="S29" s="57">
        <f>R29/D29</f>
        <v>827.54644473328312</v>
      </c>
      <c r="T29" s="50"/>
      <c r="U29" s="47"/>
      <c r="V29" s="12">
        <f t="shared" si="31"/>
        <v>5186</v>
      </c>
      <c r="W29" s="13">
        <f>V29/AJ29</f>
        <v>0.93105924596050271</v>
      </c>
      <c r="X29" s="14">
        <f t="shared" ref="X29" si="34">SUM(X2:X27)</f>
        <v>7182</v>
      </c>
      <c r="Y29" s="24">
        <f>(X29/E29)*1000</f>
        <v>3.3431312245570347E-2</v>
      </c>
      <c r="Z29" s="14">
        <f t="shared" si="31"/>
        <v>1606</v>
      </c>
      <c r="AA29" s="24">
        <f>Z29/AJ29</f>
        <v>0.2883303411131059</v>
      </c>
      <c r="AB29" s="59">
        <f t="shared" si="27"/>
        <v>0.16088082667933812</v>
      </c>
      <c r="AC29" s="50"/>
      <c r="AD29" s="47"/>
      <c r="AE29" s="12">
        <f t="shared" si="31"/>
        <v>458222</v>
      </c>
      <c r="AF29" s="72">
        <v>458222</v>
      </c>
      <c r="AG29" s="50"/>
      <c r="AH29" s="47"/>
      <c r="AI29" s="12">
        <f>SUM(AI2:AI27)</f>
        <v>590</v>
      </c>
      <c r="AJ29" s="14">
        <f>SUM(AJ2:AJ27)</f>
        <v>5570</v>
      </c>
      <c r="AK29" s="20">
        <f>AI29/AJ29</f>
        <v>0.1059245960502693</v>
      </c>
      <c r="AL29" s="20">
        <f>SUM(AL2:AL27)</f>
        <v>1420925.635</v>
      </c>
      <c r="AM29" s="20">
        <f>AL29/B29</f>
        <v>0.16696450553287404</v>
      </c>
      <c r="AN29" s="35">
        <f>(0.5*AK29)+(0.5*AM29)</f>
        <v>0.13644455079157167</v>
      </c>
      <c r="AO29" s="50"/>
      <c r="AP29" s="47"/>
      <c r="AQ29" s="12">
        <f>SUM(AQ2:AQ27)</f>
        <v>3206</v>
      </c>
      <c r="AR29" s="29">
        <f>AQ29/AJ29</f>
        <v>0.57558348294434469</v>
      </c>
      <c r="AS29" s="14">
        <f>SUM(AS2:AS27)</f>
        <v>5517</v>
      </c>
      <c r="AT29" s="29">
        <v>1</v>
      </c>
      <c r="AU29" s="32">
        <f t="shared" si="30"/>
        <v>0.78779174147217235</v>
      </c>
      <c r="AV29" s="50"/>
      <c r="AW29" s="47"/>
      <c r="BA29" s="1"/>
    </row>
    <row r="30" spans="1:53" ht="15.75" thickTop="1" x14ac:dyDescent="0.25"/>
    <row r="32" spans="1:53" x14ac:dyDescent="0.25">
      <c r="H32" s="26"/>
      <c r="I32" s="26"/>
      <c r="K32" s="26"/>
      <c r="L32" s="26"/>
      <c r="M32" s="26"/>
      <c r="N32" s="27"/>
      <c r="P32" s="26"/>
      <c r="Q32" s="26"/>
      <c r="AC32" s="26"/>
      <c r="AD32" s="26"/>
      <c r="AO32" s="26"/>
      <c r="AP32" s="26"/>
      <c r="AV32" s="26"/>
      <c r="AW32" s="26"/>
    </row>
    <row r="33" spans="8:49" x14ac:dyDescent="0.25">
      <c r="H33" s="26"/>
      <c r="I33" s="26"/>
      <c r="K33" s="26"/>
      <c r="L33" s="26"/>
      <c r="M33" s="26"/>
      <c r="N33" s="27"/>
      <c r="P33" s="26"/>
      <c r="Q33" s="26"/>
      <c r="AC33" s="26"/>
      <c r="AD33" s="26"/>
      <c r="AO33" s="26"/>
      <c r="AP33" s="26"/>
      <c r="AV33" s="26"/>
      <c r="AW33" s="26"/>
    </row>
    <row r="34" spans="8:49" x14ac:dyDescent="0.25">
      <c r="H34" s="26"/>
      <c r="I34" s="26"/>
      <c r="K34" s="26"/>
      <c r="L34" s="26"/>
      <c r="M34" s="26"/>
      <c r="N34" s="27"/>
      <c r="P34" s="26"/>
      <c r="Q34" s="26"/>
      <c r="AC34" s="26"/>
      <c r="AD34" s="26"/>
      <c r="AO34" s="26"/>
      <c r="AP34" s="26"/>
      <c r="AV34" s="26"/>
      <c r="AW34" s="26"/>
    </row>
    <row r="35" spans="8:49" x14ac:dyDescent="0.25">
      <c r="H35" s="26"/>
      <c r="I35" s="26"/>
      <c r="K35" s="26"/>
      <c r="L35" s="26"/>
      <c r="M35" s="26"/>
      <c r="N35" s="27"/>
      <c r="P35" s="26"/>
      <c r="Q35" s="26"/>
      <c r="AC35" s="26"/>
      <c r="AD35" s="26"/>
      <c r="AO35" s="26"/>
      <c r="AP35" s="26"/>
      <c r="AV35" s="26"/>
      <c r="AW35" s="26"/>
    </row>
    <row r="36" spans="8:49" x14ac:dyDescent="0.25">
      <c r="H36" s="26"/>
      <c r="I36" s="26"/>
      <c r="K36" s="26"/>
      <c r="L36" s="26"/>
      <c r="M36" s="26"/>
      <c r="N36" s="27"/>
      <c r="P36" s="26"/>
      <c r="Q36" s="26"/>
      <c r="AC36" s="26"/>
      <c r="AD36" s="26"/>
      <c r="AO36" s="26"/>
      <c r="AP36" s="26"/>
      <c r="AV36" s="26"/>
      <c r="AW36" s="26"/>
    </row>
    <row r="37" spans="8:49" x14ac:dyDescent="0.25">
      <c r="H37" s="26"/>
      <c r="I37" s="26"/>
      <c r="K37" s="26"/>
      <c r="L37" s="26"/>
      <c r="M37" s="26"/>
      <c r="N37" s="27"/>
      <c r="P37" s="26"/>
      <c r="Q37" s="26"/>
      <c r="AC37" s="26"/>
      <c r="AD37" s="26"/>
      <c r="AO37" s="26"/>
      <c r="AP37" s="26"/>
      <c r="AV37" s="26"/>
      <c r="AW37" s="26"/>
    </row>
    <row r="38" spans="8:49" x14ac:dyDescent="0.25">
      <c r="H38" s="26"/>
      <c r="I38" s="26"/>
      <c r="K38" s="26"/>
      <c r="L38" s="26"/>
      <c r="M38" s="26"/>
      <c r="N38" s="27"/>
      <c r="P38" s="26"/>
      <c r="Q38" s="26"/>
      <c r="AC38" s="26"/>
      <c r="AD38" s="26"/>
      <c r="AO38" s="26"/>
      <c r="AP38" s="26"/>
      <c r="AV38" s="26"/>
      <c r="AW38" s="26"/>
    </row>
    <row r="39" spans="8:49" x14ac:dyDescent="0.25">
      <c r="H39" s="26"/>
      <c r="I39" s="26"/>
      <c r="K39" s="26"/>
      <c r="L39" s="26"/>
      <c r="M39" s="26"/>
      <c r="N39" s="27"/>
      <c r="P39" s="26"/>
      <c r="Q39" s="26"/>
      <c r="AC39" s="26"/>
      <c r="AD39" s="26"/>
      <c r="AO39" s="26"/>
      <c r="AP39" s="26"/>
      <c r="AV39" s="26"/>
      <c r="AW39" s="26"/>
    </row>
    <row r="40" spans="8:49" x14ac:dyDescent="0.25">
      <c r="H40" s="26"/>
      <c r="I40" s="26"/>
      <c r="K40" s="26"/>
      <c r="L40" s="26"/>
      <c r="M40" s="26"/>
      <c r="N40" s="27"/>
      <c r="P40" s="26"/>
      <c r="Q40" s="26"/>
      <c r="AC40" s="26"/>
      <c r="AD40" s="26"/>
      <c r="AO40" s="26"/>
      <c r="AP40" s="26"/>
      <c r="AV40" s="26"/>
      <c r="AW40" s="26"/>
    </row>
    <row r="41" spans="8:49" x14ac:dyDescent="0.25">
      <c r="H41" s="26"/>
      <c r="I41" s="26"/>
      <c r="K41" s="26"/>
      <c r="L41" s="26"/>
      <c r="M41" s="26"/>
      <c r="N41" s="27"/>
      <c r="P41" s="26"/>
      <c r="Q41" s="26"/>
      <c r="AC41" s="26"/>
      <c r="AD41" s="26"/>
      <c r="AO41" s="26"/>
      <c r="AP41" s="26"/>
      <c r="AV41" s="26"/>
      <c r="AW41" s="26"/>
    </row>
    <row r="42" spans="8:49" x14ac:dyDescent="0.25">
      <c r="H42" s="26"/>
      <c r="I42" s="26"/>
      <c r="K42" s="26"/>
      <c r="L42" s="26"/>
      <c r="M42" s="26"/>
      <c r="N42" s="27"/>
      <c r="P42" s="26"/>
      <c r="Q42" s="26"/>
      <c r="AC42" s="26"/>
      <c r="AD42" s="26"/>
      <c r="AO42" s="26"/>
      <c r="AP42" s="26"/>
      <c r="AV42" s="26"/>
      <c r="AW42" s="26"/>
    </row>
    <row r="43" spans="8:49" x14ac:dyDescent="0.25">
      <c r="H43" s="26"/>
      <c r="I43" s="26"/>
      <c r="K43" s="26"/>
      <c r="L43" s="26"/>
      <c r="M43" s="26"/>
      <c r="N43" s="27"/>
      <c r="P43" s="26"/>
      <c r="Q43" s="26"/>
      <c r="AC43" s="26"/>
      <c r="AD43" s="26"/>
      <c r="AO43" s="26"/>
      <c r="AP43" s="26"/>
      <c r="AV43" s="26"/>
      <c r="AW43" s="26"/>
    </row>
    <row r="44" spans="8:49" x14ac:dyDescent="0.25">
      <c r="H44" s="26"/>
      <c r="I44" s="26"/>
      <c r="K44" s="26"/>
      <c r="L44" s="26"/>
      <c r="M44" s="26"/>
      <c r="N44" s="27"/>
      <c r="P44" s="26"/>
      <c r="Q44" s="26"/>
      <c r="AC44" s="26"/>
      <c r="AD44" s="26"/>
      <c r="AO44" s="26"/>
      <c r="AP44" s="26"/>
      <c r="AV44" s="26"/>
      <c r="AW44" s="26"/>
    </row>
    <row r="45" spans="8:49" x14ac:dyDescent="0.25">
      <c r="H45" s="26"/>
      <c r="I45" s="26"/>
      <c r="K45" s="26"/>
      <c r="L45" s="26"/>
      <c r="M45" s="26"/>
      <c r="N45" s="27"/>
      <c r="P45" s="26"/>
      <c r="Q45" s="26"/>
      <c r="AC45" s="26"/>
      <c r="AD45" s="26"/>
      <c r="AO45" s="26"/>
      <c r="AP45" s="26"/>
      <c r="AV45" s="26"/>
      <c r="AW45" s="26"/>
    </row>
    <row r="46" spans="8:49" x14ac:dyDescent="0.25">
      <c r="H46" s="26"/>
      <c r="I46" s="26"/>
      <c r="K46" s="26"/>
      <c r="L46" s="26"/>
      <c r="M46" s="26"/>
      <c r="N46" s="27"/>
      <c r="P46" s="26"/>
      <c r="Q46" s="26"/>
      <c r="AC46" s="26"/>
      <c r="AD46" s="26"/>
      <c r="AO46" s="26"/>
      <c r="AP46" s="26"/>
      <c r="AV46" s="26"/>
      <c r="AW46" s="26"/>
    </row>
    <row r="47" spans="8:49" x14ac:dyDescent="0.25">
      <c r="H47" s="26"/>
      <c r="I47" s="26"/>
      <c r="K47" s="26"/>
      <c r="L47" s="26"/>
      <c r="M47" s="26"/>
      <c r="N47" s="27"/>
      <c r="P47" s="26"/>
      <c r="Q47" s="26"/>
      <c r="AC47" s="26"/>
      <c r="AD47" s="26"/>
      <c r="AO47" s="26"/>
      <c r="AP47" s="26"/>
      <c r="AV47" s="26"/>
      <c r="AW47" s="26"/>
    </row>
    <row r="48" spans="8:49" x14ac:dyDescent="0.25">
      <c r="H48" s="26"/>
      <c r="I48" s="26"/>
      <c r="K48" s="26"/>
      <c r="L48" s="26"/>
      <c r="M48" s="26"/>
      <c r="N48" s="27"/>
      <c r="P48" s="26"/>
      <c r="Q48" s="26"/>
      <c r="AC48" s="26"/>
      <c r="AD48" s="26"/>
      <c r="AO48" s="26"/>
      <c r="AP48" s="26"/>
      <c r="AV48" s="26"/>
      <c r="AW48" s="26"/>
    </row>
    <row r="49" spans="8:49" x14ac:dyDescent="0.25">
      <c r="H49" s="26"/>
      <c r="I49" s="26"/>
      <c r="K49" s="26"/>
      <c r="L49" s="26"/>
      <c r="M49" s="26"/>
      <c r="N49" s="27"/>
      <c r="P49" s="26"/>
      <c r="Q49" s="26"/>
      <c r="AC49" s="26"/>
      <c r="AD49" s="26"/>
      <c r="AO49" s="26"/>
      <c r="AP49" s="26"/>
      <c r="AV49" s="26"/>
      <c r="AW49" s="26"/>
    </row>
    <row r="50" spans="8:49" x14ac:dyDescent="0.25">
      <c r="H50" s="26"/>
      <c r="I50" s="26"/>
      <c r="K50" s="26"/>
      <c r="L50" s="26"/>
      <c r="M50" s="26"/>
      <c r="N50" s="27"/>
      <c r="P50" s="26"/>
      <c r="Q50" s="26"/>
      <c r="AC50" s="26"/>
      <c r="AD50" s="26"/>
      <c r="AO50" s="26"/>
      <c r="AP50" s="26"/>
      <c r="AV50" s="26"/>
      <c r="AW50" s="26"/>
    </row>
    <row r="51" spans="8:49" x14ac:dyDescent="0.25">
      <c r="H51" s="26"/>
      <c r="I51" s="26"/>
      <c r="K51" s="26"/>
      <c r="L51" s="26"/>
      <c r="M51" s="26"/>
      <c r="N51" s="27"/>
      <c r="P51" s="26"/>
      <c r="Q51" s="26"/>
      <c r="AC51" s="26"/>
      <c r="AD51" s="26"/>
      <c r="AO51" s="26"/>
      <c r="AP51" s="26"/>
      <c r="AV51" s="26"/>
      <c r="AW51" s="26"/>
    </row>
    <row r="52" spans="8:49" x14ac:dyDescent="0.25">
      <c r="H52" s="26"/>
      <c r="I52" s="26"/>
      <c r="K52" s="26"/>
      <c r="L52" s="26"/>
      <c r="M52" s="26"/>
      <c r="N52" s="27"/>
      <c r="P52" s="26"/>
      <c r="Q52" s="26"/>
      <c r="AC52" s="26"/>
      <c r="AD52" s="26"/>
      <c r="AO52" s="26"/>
      <c r="AP52" s="26"/>
      <c r="AV52" s="26"/>
      <c r="AW52" s="26"/>
    </row>
    <row r="53" spans="8:49" x14ac:dyDescent="0.25">
      <c r="H53" s="26"/>
      <c r="I53" s="26"/>
      <c r="K53" s="26"/>
      <c r="L53" s="26"/>
      <c r="M53" s="26"/>
      <c r="N53" s="27"/>
      <c r="P53" s="26"/>
      <c r="Q53" s="26"/>
      <c r="AC53" s="26"/>
      <c r="AD53" s="26"/>
      <c r="AO53" s="26"/>
      <c r="AP53" s="26"/>
      <c r="AV53" s="26"/>
      <c r="AW53" s="26"/>
    </row>
    <row r="54" spans="8:49" x14ac:dyDescent="0.25">
      <c r="H54" s="26"/>
      <c r="I54" s="26"/>
      <c r="K54" s="26"/>
      <c r="L54" s="26"/>
      <c r="M54" s="26"/>
      <c r="N54" s="27"/>
      <c r="P54" s="26"/>
      <c r="Q54" s="26"/>
      <c r="AC54" s="26"/>
      <c r="AD54" s="26"/>
      <c r="AO54" s="26"/>
      <c r="AP54" s="26"/>
      <c r="AV54" s="26"/>
      <c r="AW54" s="26"/>
    </row>
    <row r="55" spans="8:49" x14ac:dyDescent="0.25">
      <c r="H55" s="26"/>
      <c r="I55" s="26"/>
      <c r="K55" s="26"/>
      <c r="L55" s="26"/>
      <c r="M55" s="26"/>
      <c r="N55" s="27"/>
      <c r="P55" s="26"/>
      <c r="Q55" s="26"/>
      <c r="AC55" s="26"/>
      <c r="AD55" s="26"/>
      <c r="AO55" s="26"/>
      <c r="AP55" s="26"/>
      <c r="AV55" s="26"/>
      <c r="AW55" s="26"/>
    </row>
    <row r="56" spans="8:49" x14ac:dyDescent="0.25">
      <c r="H56" s="26"/>
      <c r="I56" s="26"/>
      <c r="K56" s="26"/>
      <c r="L56" s="26"/>
      <c r="M56" s="26"/>
      <c r="N56" s="27"/>
      <c r="P56" s="26"/>
      <c r="Q56" s="26"/>
      <c r="AC56" s="26"/>
      <c r="AD56" s="26"/>
      <c r="AO56" s="26"/>
      <c r="AP56" s="26"/>
      <c r="AV56" s="26"/>
      <c r="AW56" s="26"/>
    </row>
    <row r="57" spans="8:49" x14ac:dyDescent="0.25">
      <c r="H57" s="26"/>
      <c r="I57" s="26"/>
      <c r="K57" s="26"/>
      <c r="L57" s="26"/>
      <c r="M57" s="26"/>
      <c r="N57" s="27"/>
      <c r="P57" s="26"/>
      <c r="Q57" s="26"/>
      <c r="AC57" s="26"/>
      <c r="AD57" s="26"/>
      <c r="AO57" s="26"/>
      <c r="AP57" s="26"/>
      <c r="AV57" s="26"/>
      <c r="AW57" s="26"/>
    </row>
    <row r="58" spans="8:49" x14ac:dyDescent="0.25">
      <c r="H58" s="26"/>
      <c r="I58" s="26"/>
      <c r="K58" s="26"/>
      <c r="L58" s="26"/>
      <c r="M58" s="26"/>
      <c r="P58" s="26"/>
      <c r="Q58" s="26"/>
      <c r="AC58" s="26"/>
      <c r="AD58" s="26"/>
      <c r="AO58" s="26"/>
      <c r="AP58" s="26"/>
      <c r="AV58" s="26"/>
      <c r="AW58" s="26"/>
    </row>
  </sheetData>
  <sortState ref="M34:M59">
    <sortCondition descending="1" ref="M34:M59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Q14" sqref="Q14"/>
    </sheetView>
  </sheetViews>
  <sheetFormatPr defaultRowHeight="15" x14ac:dyDescent="0.25"/>
  <cols>
    <col min="1" max="1" width="4.5703125" style="79" customWidth="1"/>
    <col min="2" max="2" width="16.85546875" style="79" customWidth="1"/>
    <col min="3" max="3" width="12.7109375" style="79" bestFit="1" customWidth="1"/>
    <col min="4" max="4" width="19" style="79" customWidth="1"/>
    <col min="5" max="5" width="17.85546875" style="79" customWidth="1"/>
    <col min="6" max="6" width="15.85546875" style="79" customWidth="1"/>
    <col min="7" max="8" width="9.140625" style="79"/>
    <col min="9" max="9" width="10.7109375" style="79" customWidth="1"/>
    <col min="10" max="16384" width="9.140625" style="79"/>
  </cols>
  <sheetData>
    <row r="1" spans="1:9" ht="30.75" thickTop="1" x14ac:dyDescent="0.25">
      <c r="A1" s="74" t="s">
        <v>0</v>
      </c>
      <c r="B1" s="75" t="s">
        <v>51</v>
      </c>
      <c r="C1" s="76" t="s">
        <v>31</v>
      </c>
      <c r="D1" s="77" t="s">
        <v>43</v>
      </c>
      <c r="E1" s="76" t="s">
        <v>52</v>
      </c>
      <c r="F1" s="77" t="s">
        <v>44</v>
      </c>
      <c r="G1" s="78" t="s">
        <v>67</v>
      </c>
      <c r="H1" s="48" t="s">
        <v>67</v>
      </c>
      <c r="I1" s="45" t="s">
        <v>68</v>
      </c>
    </row>
    <row r="2" spans="1:9" x14ac:dyDescent="0.25">
      <c r="A2" s="80" t="s">
        <v>1</v>
      </c>
      <c r="B2" s="81">
        <v>22</v>
      </c>
      <c r="C2" s="82">
        <v>22</v>
      </c>
      <c r="D2" s="83">
        <v>1</v>
      </c>
      <c r="E2" s="83">
        <v>144922.64499999996</v>
      </c>
      <c r="F2" s="83">
        <v>0.88274116047437634</v>
      </c>
      <c r="G2" s="84">
        <v>0.94137058023718811</v>
      </c>
      <c r="H2" s="85">
        <v>100</v>
      </c>
      <c r="I2" s="86">
        <v>0</v>
      </c>
    </row>
    <row r="3" spans="1:9" x14ac:dyDescent="0.25">
      <c r="A3" s="80" t="s">
        <v>6</v>
      </c>
      <c r="B3" s="81">
        <v>0</v>
      </c>
      <c r="C3" s="82">
        <v>102</v>
      </c>
      <c r="D3" s="83">
        <v>0</v>
      </c>
      <c r="E3" s="83">
        <v>0</v>
      </c>
      <c r="F3" s="83">
        <v>0</v>
      </c>
      <c r="G3" s="84">
        <v>0</v>
      </c>
      <c r="H3" s="85">
        <v>0</v>
      </c>
      <c r="I3" s="86">
        <v>100</v>
      </c>
    </row>
    <row r="4" spans="1:9" x14ac:dyDescent="0.25">
      <c r="A4" s="80" t="s">
        <v>13</v>
      </c>
      <c r="B4" s="81">
        <v>19</v>
      </c>
      <c r="C4" s="82">
        <v>62</v>
      </c>
      <c r="D4" s="83">
        <v>0.30645161290322581</v>
      </c>
      <c r="E4" s="83">
        <v>363159.22599999991</v>
      </c>
      <c r="F4" s="83">
        <v>0.23291861711891931</v>
      </c>
      <c r="G4" s="84">
        <v>0.26968511501107256</v>
      </c>
      <c r="H4" s="85">
        <v>28.648135035526877</v>
      </c>
      <c r="I4" s="86">
        <v>71.351864964473108</v>
      </c>
    </row>
    <row r="5" spans="1:9" x14ac:dyDescent="0.25">
      <c r="A5" s="80" t="s">
        <v>2</v>
      </c>
      <c r="B5" s="81">
        <v>8</v>
      </c>
      <c r="C5" s="82">
        <v>16</v>
      </c>
      <c r="D5" s="83">
        <v>0.5</v>
      </c>
      <c r="E5" s="83">
        <v>70286.501000000004</v>
      </c>
      <c r="F5" s="83">
        <v>0.49333982645505897</v>
      </c>
      <c r="G5" s="84">
        <v>0.49666991322752951</v>
      </c>
      <c r="H5" s="85">
        <v>52.760296917542114</v>
      </c>
      <c r="I5" s="86">
        <v>47.239703082457886</v>
      </c>
    </row>
    <row r="6" spans="1:9" x14ac:dyDescent="0.25">
      <c r="A6" s="80" t="s">
        <v>19</v>
      </c>
      <c r="B6" s="81">
        <v>0</v>
      </c>
      <c r="C6" s="82">
        <v>417</v>
      </c>
      <c r="D6" s="83">
        <v>0</v>
      </c>
      <c r="E6" s="83">
        <v>0</v>
      </c>
      <c r="F6" s="83">
        <v>0</v>
      </c>
      <c r="G6" s="84">
        <v>0</v>
      </c>
      <c r="H6" s="85">
        <v>0</v>
      </c>
      <c r="I6" s="86">
        <v>100</v>
      </c>
    </row>
    <row r="7" spans="1:9" x14ac:dyDescent="0.25">
      <c r="A7" s="80" t="s">
        <v>7</v>
      </c>
      <c r="B7" s="81">
        <v>0</v>
      </c>
      <c r="C7" s="82">
        <v>184</v>
      </c>
      <c r="D7" s="83">
        <v>0</v>
      </c>
      <c r="E7" s="83">
        <v>0</v>
      </c>
      <c r="F7" s="83">
        <v>0</v>
      </c>
      <c r="G7" s="84">
        <v>0</v>
      </c>
      <c r="H7" s="85">
        <v>0</v>
      </c>
      <c r="I7" s="86">
        <v>100</v>
      </c>
    </row>
    <row r="8" spans="1:9" x14ac:dyDescent="0.25">
      <c r="A8" s="80" t="s">
        <v>14</v>
      </c>
      <c r="B8" s="81">
        <v>0</v>
      </c>
      <c r="C8" s="82">
        <v>78</v>
      </c>
      <c r="D8" s="83">
        <v>0</v>
      </c>
      <c r="E8" s="83">
        <v>0</v>
      </c>
      <c r="F8" s="83">
        <v>0</v>
      </c>
      <c r="G8" s="84">
        <v>0</v>
      </c>
      <c r="H8" s="85">
        <v>0</v>
      </c>
      <c r="I8" s="86">
        <v>100</v>
      </c>
    </row>
    <row r="9" spans="1:9" x14ac:dyDescent="0.25">
      <c r="A9" s="80" t="s">
        <v>8</v>
      </c>
      <c r="B9" s="81">
        <v>0</v>
      </c>
      <c r="C9" s="82">
        <v>247</v>
      </c>
      <c r="D9" s="83">
        <v>0</v>
      </c>
      <c r="E9" s="83">
        <v>0</v>
      </c>
      <c r="F9" s="83">
        <v>0</v>
      </c>
      <c r="G9" s="84">
        <v>0</v>
      </c>
      <c r="H9" s="85">
        <v>0</v>
      </c>
      <c r="I9" s="86">
        <v>100</v>
      </c>
    </row>
    <row r="10" spans="1:9" x14ac:dyDescent="0.25">
      <c r="A10" s="80" t="s">
        <v>15</v>
      </c>
      <c r="B10" s="81">
        <v>0</v>
      </c>
      <c r="C10" s="82">
        <v>217</v>
      </c>
      <c r="D10" s="83">
        <v>0</v>
      </c>
      <c r="E10" s="83">
        <v>0</v>
      </c>
      <c r="F10" s="83">
        <v>0</v>
      </c>
      <c r="G10" s="84">
        <v>0</v>
      </c>
      <c r="H10" s="85">
        <v>0</v>
      </c>
      <c r="I10" s="86">
        <v>100</v>
      </c>
    </row>
    <row r="11" spans="1:9" x14ac:dyDescent="0.25">
      <c r="A11" s="80" t="s">
        <v>20</v>
      </c>
      <c r="B11" s="81">
        <v>0</v>
      </c>
      <c r="C11" s="82">
        <v>853</v>
      </c>
      <c r="D11" s="83">
        <v>0</v>
      </c>
      <c r="E11" s="83">
        <v>0</v>
      </c>
      <c r="F11" s="83">
        <v>0</v>
      </c>
      <c r="G11" s="84">
        <v>0</v>
      </c>
      <c r="H11" s="85">
        <v>0</v>
      </c>
      <c r="I11" s="86">
        <v>100</v>
      </c>
    </row>
    <row r="12" spans="1:9" x14ac:dyDescent="0.25">
      <c r="A12" s="80" t="s">
        <v>16</v>
      </c>
      <c r="B12" s="81">
        <v>45</v>
      </c>
      <c r="C12" s="82">
        <v>79</v>
      </c>
      <c r="D12" s="83">
        <v>0.569620253164557</v>
      </c>
      <c r="E12" s="83">
        <v>143484.31400000007</v>
      </c>
      <c r="F12" s="83">
        <v>0.40175029962018988</v>
      </c>
      <c r="G12" s="84">
        <v>0.48568527639237347</v>
      </c>
      <c r="H12" s="85">
        <v>51.593419912273021</v>
      </c>
      <c r="I12" s="86">
        <v>48.406580087726979</v>
      </c>
    </row>
    <row r="13" spans="1:9" x14ac:dyDescent="0.25">
      <c r="A13" s="80" t="s">
        <v>17</v>
      </c>
      <c r="B13" s="81">
        <v>28</v>
      </c>
      <c r="C13" s="82">
        <v>141</v>
      </c>
      <c r="D13" s="83">
        <v>0.19858156028368795</v>
      </c>
      <c r="E13" s="83">
        <v>111164.675</v>
      </c>
      <c r="F13" s="83">
        <v>0.12307773214262797</v>
      </c>
      <c r="G13" s="84">
        <v>0.16082964621315796</v>
      </c>
      <c r="H13" s="85">
        <v>17.084626351148053</v>
      </c>
      <c r="I13" s="86">
        <v>82.91537364885194</v>
      </c>
    </row>
    <row r="14" spans="1:9" x14ac:dyDescent="0.25">
      <c r="A14" s="80" t="s">
        <v>9</v>
      </c>
      <c r="B14" s="81">
        <v>5</v>
      </c>
      <c r="C14" s="82">
        <v>144</v>
      </c>
      <c r="D14" s="83">
        <v>3.4722222222222224E-2</v>
      </c>
      <c r="E14" s="83">
        <v>92371.82699999999</v>
      </c>
      <c r="F14" s="83">
        <v>7.4142386525343273E-2</v>
      </c>
      <c r="G14" s="84">
        <v>5.4432304373782749E-2</v>
      </c>
      <c r="H14" s="85">
        <v>5.7822398018926791</v>
      </c>
      <c r="I14" s="86">
        <v>94.217760198107314</v>
      </c>
    </row>
    <row r="15" spans="1:9" x14ac:dyDescent="0.25">
      <c r="A15" s="80" t="s">
        <v>21</v>
      </c>
      <c r="B15" s="81">
        <v>0</v>
      </c>
      <c r="C15" s="82">
        <v>223</v>
      </c>
      <c r="D15" s="83">
        <v>0</v>
      </c>
      <c r="E15" s="83">
        <v>0</v>
      </c>
      <c r="F15" s="83">
        <v>0</v>
      </c>
      <c r="G15" s="84">
        <v>0</v>
      </c>
      <c r="H15" s="85">
        <v>0</v>
      </c>
      <c r="I15" s="86">
        <v>100</v>
      </c>
    </row>
    <row r="16" spans="1:9" x14ac:dyDescent="0.25">
      <c r="A16" s="80" t="s">
        <v>22</v>
      </c>
      <c r="B16" s="81">
        <v>0</v>
      </c>
      <c r="C16" s="82">
        <v>185</v>
      </c>
      <c r="D16" s="83">
        <v>0</v>
      </c>
      <c r="E16" s="83">
        <v>0</v>
      </c>
      <c r="F16" s="83">
        <v>0</v>
      </c>
      <c r="G16" s="84">
        <v>0</v>
      </c>
      <c r="H16" s="85">
        <v>0</v>
      </c>
      <c r="I16" s="86">
        <v>100</v>
      </c>
    </row>
    <row r="17" spans="1:9" x14ac:dyDescent="0.25">
      <c r="A17" s="80" t="s">
        <v>10</v>
      </c>
      <c r="B17" s="81">
        <v>0</v>
      </c>
      <c r="C17" s="82">
        <v>224</v>
      </c>
      <c r="D17" s="83">
        <v>0</v>
      </c>
      <c r="E17" s="83">
        <v>0</v>
      </c>
      <c r="F17" s="83">
        <v>0</v>
      </c>
      <c r="G17" s="84">
        <v>0</v>
      </c>
      <c r="H17" s="85">
        <v>0</v>
      </c>
      <c r="I17" s="86">
        <v>100</v>
      </c>
    </row>
    <row r="18" spans="1:9" x14ac:dyDescent="0.25">
      <c r="A18" s="80" t="s">
        <v>23</v>
      </c>
      <c r="B18" s="81">
        <v>139</v>
      </c>
      <c r="C18" s="82">
        <v>399</v>
      </c>
      <c r="D18" s="83">
        <v>0.34837092731829572</v>
      </c>
      <c r="E18" s="83">
        <v>55597.858000000007</v>
      </c>
      <c r="F18" s="83">
        <v>0.27896709617396392</v>
      </c>
      <c r="G18" s="84">
        <v>0.31366901174612982</v>
      </c>
      <c r="H18" s="85">
        <v>33.320460436218184</v>
      </c>
      <c r="I18" s="86">
        <v>66.679539563781816</v>
      </c>
    </row>
    <row r="19" spans="1:9" x14ac:dyDescent="0.25">
      <c r="A19" s="80" t="s">
        <v>24</v>
      </c>
      <c r="B19" s="81">
        <v>0</v>
      </c>
      <c r="C19" s="82">
        <v>92</v>
      </c>
      <c r="D19" s="83">
        <v>0</v>
      </c>
      <c r="E19" s="83">
        <v>0</v>
      </c>
      <c r="F19" s="83">
        <v>0</v>
      </c>
      <c r="G19" s="84">
        <v>0</v>
      </c>
      <c r="H19" s="85">
        <v>0</v>
      </c>
      <c r="I19" s="86">
        <v>100</v>
      </c>
    </row>
    <row r="20" spans="1:9" x14ac:dyDescent="0.25">
      <c r="A20" s="80" t="s">
        <v>11</v>
      </c>
      <c r="B20" s="81">
        <v>0</v>
      </c>
      <c r="C20" s="82">
        <v>167</v>
      </c>
      <c r="D20" s="83">
        <v>0</v>
      </c>
      <c r="E20" s="83">
        <v>0</v>
      </c>
      <c r="F20" s="83">
        <v>0</v>
      </c>
      <c r="G20" s="84">
        <v>0</v>
      </c>
      <c r="H20" s="85">
        <v>0</v>
      </c>
      <c r="I20" s="86">
        <v>100</v>
      </c>
    </row>
    <row r="21" spans="1:9" x14ac:dyDescent="0.25">
      <c r="A21" s="80" t="s">
        <v>3</v>
      </c>
      <c r="B21" s="81">
        <v>28</v>
      </c>
      <c r="C21" s="82">
        <v>52</v>
      </c>
      <c r="D21" s="83">
        <v>0.53846153846153844</v>
      </c>
      <c r="E21" s="83">
        <v>124428.916</v>
      </c>
      <c r="F21" s="83">
        <v>0.52332653841268129</v>
      </c>
      <c r="G21" s="84">
        <v>0.53089403843710992</v>
      </c>
      <c r="H21" s="85">
        <v>56.395860416983247</v>
      </c>
      <c r="I21" s="86">
        <v>43.604139583016746</v>
      </c>
    </row>
    <row r="22" spans="1:9" x14ac:dyDescent="0.25">
      <c r="A22" s="80" t="s">
        <v>4</v>
      </c>
      <c r="B22" s="81">
        <v>15</v>
      </c>
      <c r="C22" s="82">
        <v>15</v>
      </c>
      <c r="D22" s="83">
        <v>1</v>
      </c>
      <c r="E22" s="83">
        <v>154072.54200000002</v>
      </c>
      <c r="F22" s="83">
        <v>0.68891710429939879</v>
      </c>
      <c r="G22" s="84">
        <v>0.84445855214969945</v>
      </c>
      <c r="H22" s="85">
        <v>89.705220226547695</v>
      </c>
      <c r="I22" s="86">
        <v>10.294779773452307</v>
      </c>
    </row>
    <row r="23" spans="1:9" x14ac:dyDescent="0.25">
      <c r="A23" s="80" t="s">
        <v>18</v>
      </c>
      <c r="B23" s="81">
        <v>198</v>
      </c>
      <c r="C23" s="82">
        <v>497</v>
      </c>
      <c r="D23" s="83">
        <v>0.39839034205231388</v>
      </c>
      <c r="E23" s="83">
        <v>146799.77499999994</v>
      </c>
      <c r="F23" s="83">
        <v>0.52110773361234242</v>
      </c>
      <c r="G23" s="84">
        <v>0.45974903783232812</v>
      </c>
      <c r="H23" s="85">
        <v>48.838262793010756</v>
      </c>
      <c r="I23" s="86">
        <v>51.161737206989244</v>
      </c>
    </row>
    <row r="24" spans="1:9" x14ac:dyDescent="0.25">
      <c r="A24" s="80" t="s">
        <v>25</v>
      </c>
      <c r="B24" s="81">
        <v>83</v>
      </c>
      <c r="C24" s="82">
        <v>295</v>
      </c>
      <c r="D24" s="83">
        <v>0.28135593220338984</v>
      </c>
      <c r="E24" s="83">
        <v>14637.356</v>
      </c>
      <c r="F24" s="83">
        <v>0.15290139452666643</v>
      </c>
      <c r="G24" s="84">
        <v>0.21712866336502812</v>
      </c>
      <c r="H24" s="85">
        <v>23.065163488572193</v>
      </c>
      <c r="I24" s="86">
        <v>76.934836511427804</v>
      </c>
    </row>
    <row r="25" spans="1:9" x14ac:dyDescent="0.25">
      <c r="A25" s="80" t="s">
        <v>12</v>
      </c>
      <c r="B25" s="81">
        <v>0</v>
      </c>
      <c r="C25" s="82">
        <v>75</v>
      </c>
      <c r="D25" s="83">
        <v>0</v>
      </c>
      <c r="E25" s="83">
        <v>0</v>
      </c>
      <c r="F25" s="83">
        <v>0</v>
      </c>
      <c r="G25" s="84">
        <v>0</v>
      </c>
      <c r="H25" s="85">
        <v>0</v>
      </c>
      <c r="I25" s="86">
        <v>100</v>
      </c>
    </row>
    <row r="26" spans="1:9" x14ac:dyDescent="0.25">
      <c r="A26" s="80" t="s">
        <v>26</v>
      </c>
      <c r="B26" s="81">
        <v>0</v>
      </c>
      <c r="C26" s="82">
        <v>645</v>
      </c>
      <c r="D26" s="83">
        <v>0</v>
      </c>
      <c r="E26" s="83">
        <v>0</v>
      </c>
      <c r="F26" s="83">
        <v>0</v>
      </c>
      <c r="G26" s="84">
        <v>0</v>
      </c>
      <c r="H26" s="85">
        <v>0</v>
      </c>
      <c r="I26" s="86">
        <v>100</v>
      </c>
    </row>
    <row r="27" spans="1:9" x14ac:dyDescent="0.25">
      <c r="A27" s="80" t="s">
        <v>5</v>
      </c>
      <c r="B27" s="81">
        <v>0</v>
      </c>
      <c r="C27" s="82">
        <v>139</v>
      </c>
      <c r="D27" s="83">
        <v>0</v>
      </c>
      <c r="E27" s="83">
        <v>0</v>
      </c>
      <c r="F27" s="83">
        <v>0</v>
      </c>
      <c r="G27" s="84">
        <v>0</v>
      </c>
      <c r="H27" s="85">
        <v>0</v>
      </c>
      <c r="I27" s="86">
        <v>100</v>
      </c>
    </row>
    <row r="28" spans="1:9" x14ac:dyDescent="0.25">
      <c r="A28" s="80"/>
      <c r="B28" s="81"/>
      <c r="C28" s="82"/>
      <c r="D28" s="83"/>
      <c r="E28" s="83"/>
      <c r="F28" s="83"/>
      <c r="G28" s="87"/>
      <c r="H28" s="85"/>
      <c r="I28" s="86"/>
    </row>
    <row r="29" spans="1:9" ht="15.75" thickBot="1" x14ac:dyDescent="0.3">
      <c r="A29" s="88" t="s">
        <v>42</v>
      </c>
      <c r="B29" s="89">
        <v>590</v>
      </c>
      <c r="C29" s="90">
        <v>5570</v>
      </c>
      <c r="D29" s="91">
        <v>0.1059245960502693</v>
      </c>
      <c r="E29" s="91">
        <v>1420925.635</v>
      </c>
      <c r="F29" s="91">
        <v>0.16696450553287404</v>
      </c>
      <c r="G29" s="92">
        <v>0.13644455079157167</v>
      </c>
      <c r="H29" s="93"/>
      <c r="I29" s="94"/>
    </row>
    <row r="30" spans="1:9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27"/>
  <sheetViews>
    <sheetView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" sqref="K1:K7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12.7109375" bestFit="1" customWidth="1"/>
    <col min="4" max="4" width="17.85546875" customWidth="1"/>
    <col min="5" max="5" width="13.140625" bestFit="1" customWidth="1"/>
    <col min="6" max="6" width="7.5703125" bestFit="1" customWidth="1"/>
    <col min="7" max="7" width="9.5703125" bestFit="1" customWidth="1"/>
    <col min="8" max="8" width="10.7109375" bestFit="1" customWidth="1"/>
    <col min="9" max="9" width="11.85546875" bestFit="1" customWidth="1"/>
    <col min="10" max="10" width="7.5703125" bestFit="1" customWidth="1"/>
    <col min="11" max="11" width="8.7109375" bestFit="1" customWidth="1"/>
    <col min="12" max="12" width="11.5703125" bestFit="1" customWidth="1"/>
    <col min="13" max="13" width="7.5703125" bestFit="1" customWidth="1"/>
    <col min="14" max="14" width="20.5703125" bestFit="1" customWidth="1"/>
  </cols>
  <sheetData>
    <row r="1" spans="1:50" x14ac:dyDescent="0.25">
      <c r="A1" t="s">
        <v>0</v>
      </c>
      <c r="B1" s="60" t="s">
        <v>79</v>
      </c>
      <c r="C1" s="60" t="s">
        <v>80</v>
      </c>
      <c r="D1" s="60" t="s">
        <v>81</v>
      </c>
      <c r="E1" s="62" t="s">
        <v>82</v>
      </c>
      <c r="F1" s="62" t="s">
        <v>83</v>
      </c>
      <c r="G1" s="64" t="s">
        <v>84</v>
      </c>
      <c r="H1" s="64" t="s">
        <v>85</v>
      </c>
      <c r="I1" s="64" t="s">
        <v>86</v>
      </c>
      <c r="J1" s="64" t="s">
        <v>87</v>
      </c>
      <c r="K1" s="64" t="s">
        <v>88</v>
      </c>
      <c r="L1" s="64" t="s">
        <v>107</v>
      </c>
      <c r="M1" s="64" t="s">
        <v>89</v>
      </c>
      <c r="N1" s="64" t="s">
        <v>108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t="str">
        <f>zy_05052022_2021!A2</f>
        <v>AC</v>
      </c>
      <c r="B2" s="61">
        <f>zy_05052022_2021!F2</f>
        <v>45.013691438033625</v>
      </c>
      <c r="C2" s="61">
        <f>zy_05052022_2021!M2</f>
        <v>46.244103199288972</v>
      </c>
      <c r="D2" s="61">
        <f>zy_05052022_2021!R2</f>
        <v>17.94637969343497</v>
      </c>
      <c r="E2" s="63">
        <f>zf_05052022_2021!C2</f>
        <v>0.47464297766450597</v>
      </c>
      <c r="F2" s="63">
        <f>zf_05052022_2021!F2</f>
        <v>0</v>
      </c>
      <c r="G2" s="65">
        <f>zs_05052022!T2</f>
        <v>0</v>
      </c>
      <c r="H2" s="65">
        <f>zs_05052022!L2</f>
        <v>15.511434001031571</v>
      </c>
      <c r="I2" s="65">
        <f>zs_05052022!AC2</f>
        <v>18.242240193606033</v>
      </c>
      <c r="J2" s="65">
        <f>zs_05052022!AV2</f>
        <v>9.0247131509267415</v>
      </c>
      <c r="K2" s="65">
        <f>zs_05052022!H2</f>
        <v>0</v>
      </c>
      <c r="L2" s="65">
        <f>zs_05052022!AG2</f>
        <v>0.69258200465650877</v>
      </c>
      <c r="M2" s="65">
        <f>zs_05052022!AO2</f>
        <v>100</v>
      </c>
      <c r="N2" s="65">
        <f>zs_05052022!P2</f>
        <v>12.600577424598741</v>
      </c>
    </row>
    <row r="3" spans="1:50" x14ac:dyDescent="0.25">
      <c r="A3" t="str">
        <f>zy_05052022_2021!A3</f>
        <v>AL</v>
      </c>
      <c r="B3" s="61">
        <f>zy_05052022_2021!F3</f>
        <v>51.795179993617211</v>
      </c>
      <c r="C3" s="61">
        <f>zy_05052022_2021!M3</f>
        <v>25.377915451830297</v>
      </c>
      <c r="D3" s="61">
        <f>zy_05052022_2021!R3</f>
        <v>8.2124351488773719</v>
      </c>
      <c r="E3" s="63">
        <f>zf_05052022_2021!C3</f>
        <v>1.6082598718016969</v>
      </c>
      <c r="F3" s="63">
        <f>zf_05052022_2021!F3</f>
        <v>8.4109429569266592</v>
      </c>
      <c r="G3" s="65">
        <f>zs_05052022!T3</f>
        <v>56.795760892242853</v>
      </c>
      <c r="H3" s="65">
        <f>zs_05052022!L3</f>
        <v>73.090717043555614</v>
      </c>
      <c r="I3" s="65">
        <f>zs_05052022!AC3</f>
        <v>7.0898933991351161</v>
      </c>
      <c r="J3" s="65">
        <f>zs_05052022!AV3</f>
        <v>26.675233200076161</v>
      </c>
      <c r="K3" s="65">
        <f>zs_05052022!H3</f>
        <v>9.5555396259539016</v>
      </c>
      <c r="L3" s="65">
        <f>zs_05052022!AG3</f>
        <v>2.5625534172290827</v>
      </c>
      <c r="M3" s="65">
        <f>zs_05052022!AO3</f>
        <v>0</v>
      </c>
      <c r="N3" s="65">
        <f>zs_05052022!P3</f>
        <v>20.481543449411372</v>
      </c>
    </row>
    <row r="4" spans="1:50" x14ac:dyDescent="0.25">
      <c r="A4" t="str">
        <f>zy_05052022_2021!A4</f>
        <v>AM</v>
      </c>
      <c r="B4" s="61">
        <f>zy_05052022_2021!F4</f>
        <v>28.076559946893724</v>
      </c>
      <c r="C4" s="61">
        <f>zy_05052022_2021!M4</f>
        <v>44.708834223309893</v>
      </c>
      <c r="D4" s="61">
        <f>zy_05052022_2021!R4</f>
        <v>51.627606661120083</v>
      </c>
      <c r="E4" s="63">
        <f>zf_05052022_2021!C4</f>
        <v>4.7446257480646086</v>
      </c>
      <c r="F4" s="63">
        <f>zf_05052022_2021!F4</f>
        <v>7.4505238649592549</v>
      </c>
      <c r="G4" s="65">
        <f>zs_05052022!T4</f>
        <v>0.20616428923727667</v>
      </c>
      <c r="H4" s="65">
        <f>zs_05052022!L4</f>
        <v>0</v>
      </c>
      <c r="I4" s="65">
        <f>zs_05052022!AC4</f>
        <v>6.3249539395543843</v>
      </c>
      <c r="J4" s="65">
        <f>zs_05052022!AV4</f>
        <v>4.8543689320388372</v>
      </c>
      <c r="K4" s="65">
        <f>zs_05052022!H4</f>
        <v>76.792566105564447</v>
      </c>
      <c r="L4" s="65">
        <f>zs_05052022!AG4</f>
        <v>3.742889982611771</v>
      </c>
      <c r="M4" s="65">
        <f>zs_05052022!AO4</f>
        <v>28.648135035526877</v>
      </c>
      <c r="N4" s="65">
        <f>zs_05052022!P4</f>
        <v>4.4264429038037685</v>
      </c>
    </row>
    <row r="5" spans="1:50" x14ac:dyDescent="0.25">
      <c r="A5" t="str">
        <f>zy_05052022_2021!A5</f>
        <v>AP</v>
      </c>
      <c r="B5" s="61">
        <f>zy_05052022_2021!F5</f>
        <v>10.606746073497291</v>
      </c>
      <c r="C5" s="61">
        <f>zy_05052022_2021!M5</f>
        <v>0</v>
      </c>
      <c r="D5" s="61">
        <f>zy_05052022_2021!R5</f>
        <v>55.907210728441946</v>
      </c>
      <c r="E5" s="63">
        <f>zf_05052022_2021!C5</f>
        <v>0.46929198058406113</v>
      </c>
      <c r="F5" s="63">
        <f>zf_05052022_2021!F5</f>
        <v>0.11641443538998836</v>
      </c>
      <c r="G5" s="65">
        <f>zs_05052022!T5</f>
        <v>1.9806271130515389</v>
      </c>
      <c r="H5" s="65">
        <f>zs_05052022!L5</f>
        <v>6.5110000567812198</v>
      </c>
      <c r="I5" s="65">
        <f>zs_05052022!AC5</f>
        <v>29.506353944687131</v>
      </c>
      <c r="J5" s="65">
        <f>zs_05052022!AV5</f>
        <v>34.162621359223309</v>
      </c>
      <c r="K5" s="65">
        <f>zs_05052022!H5</f>
        <v>7.3076592337888489</v>
      </c>
      <c r="L5" s="65">
        <f>zs_05052022!AG5</f>
        <v>0</v>
      </c>
      <c r="M5" s="65">
        <f>zs_05052022!AO5</f>
        <v>52.760296917542114</v>
      </c>
      <c r="N5" s="65">
        <f>zs_05052022!P5</f>
        <v>8.1286775532930875</v>
      </c>
    </row>
    <row r="6" spans="1:50" x14ac:dyDescent="0.25">
      <c r="A6" t="str">
        <f>zy_05052022_2021!A6</f>
        <v>BA</v>
      </c>
      <c r="B6" s="61">
        <f>zy_05052022_2021!F6</f>
        <v>19.011945159119488</v>
      </c>
      <c r="C6" s="61">
        <f>zy_05052022_2021!M6</f>
        <v>32.855220670960023</v>
      </c>
      <c r="D6" s="61">
        <f>zy_05052022_2021!R6</f>
        <v>47.621183243272583</v>
      </c>
      <c r="E6" s="63">
        <f>zf_05052022_2021!C6</f>
        <v>12.581218267373551</v>
      </c>
      <c r="F6" s="63">
        <f>zf_05052022_2021!F6</f>
        <v>34.109429569266595</v>
      </c>
      <c r="G6" s="65">
        <f>zs_05052022!T6</f>
        <v>8.0262696299873415</v>
      </c>
      <c r="H6" s="65">
        <f>zs_05052022!L6</f>
        <v>25.620966064945904</v>
      </c>
      <c r="I6" s="65">
        <f>zs_05052022!AC6</f>
        <v>25.379577237395836</v>
      </c>
      <c r="J6" s="65">
        <f>zs_05052022!AV6</f>
        <v>58.318781867709724</v>
      </c>
      <c r="K6" s="65">
        <f>zs_05052022!H6</f>
        <v>31.046341307503706</v>
      </c>
      <c r="L6" s="65">
        <f>zs_05052022!AG6</f>
        <v>17.274026701246648</v>
      </c>
      <c r="M6" s="65">
        <f>zs_05052022!AO6</f>
        <v>0</v>
      </c>
      <c r="N6" s="65">
        <f>zs_05052022!P6</f>
        <v>40.64872319020499</v>
      </c>
    </row>
    <row r="7" spans="1:50" x14ac:dyDescent="0.25">
      <c r="A7" t="str">
        <f>zy_05052022_2021!A7</f>
        <v>CE</v>
      </c>
      <c r="B7" s="61">
        <f>zy_05052022_2021!F7</f>
        <v>14.435331615606058</v>
      </c>
      <c r="C7" s="61">
        <f>zy_05052022_2021!M7</f>
        <v>31.433685663599743</v>
      </c>
      <c r="D7" s="61">
        <f>zy_05052022_2021!R7</f>
        <v>76.124367411717301</v>
      </c>
      <c r="E7" s="63">
        <f>zf_05052022_2021!C7</f>
        <v>10.035705401978095</v>
      </c>
      <c r="F7" s="63">
        <f>zf_05052022_2021!F7</f>
        <v>19.790454016298021</v>
      </c>
      <c r="G7" s="65">
        <f>zs_05052022!T7</f>
        <v>10.024309163695182</v>
      </c>
      <c r="H7" s="65">
        <f>zs_05052022!L7</f>
        <v>35.937688364448071</v>
      </c>
      <c r="I7" s="65">
        <f>zs_05052022!AC7</f>
        <v>16.174100721010863</v>
      </c>
      <c r="J7" s="65">
        <f>zs_05052022!AV7</f>
        <v>61.070071760236409</v>
      </c>
      <c r="K7" s="65">
        <f>zs_05052022!H7</f>
        <v>18.12376502235125</v>
      </c>
      <c r="L7" s="65">
        <f>zs_05052022!AG7</f>
        <v>11.963248946391206</v>
      </c>
      <c r="M7" s="65">
        <f>zs_05052022!AO7</f>
        <v>0</v>
      </c>
      <c r="N7" s="65">
        <f>zs_05052022!P7</f>
        <v>39.618770204384504</v>
      </c>
    </row>
    <row r="8" spans="1:50" x14ac:dyDescent="0.25">
      <c r="A8" t="str">
        <f>zy_05052022_2021!A8</f>
        <v>ES</v>
      </c>
      <c r="B8" s="61">
        <f>zy_05052022_2021!F8</f>
        <v>35.535240823653794</v>
      </c>
      <c r="C8" s="61">
        <f>zy_05052022_2021!M8</f>
        <v>29.323804896503784</v>
      </c>
      <c r="D8" s="61">
        <f>zy_05052022_2021!R8</f>
        <v>72.982378075525759</v>
      </c>
      <c r="E8" s="63">
        <f>zf_05052022_2021!C8</f>
        <v>7.2209742971817148</v>
      </c>
      <c r="F8" s="63">
        <f>zf_05052022_2021!F8</f>
        <v>4.7729918509895226</v>
      </c>
      <c r="G8" s="65">
        <f>zs_05052022!T8</f>
        <v>16.181521614663644</v>
      </c>
      <c r="H8" s="65">
        <f>zs_05052022!L8</f>
        <v>48.596522007522033</v>
      </c>
      <c r="I8" s="65">
        <f>zs_05052022!AC8</f>
        <v>28.746815435360961</v>
      </c>
      <c r="J8" s="65">
        <f>zs_05052022!AV8</f>
        <v>97.298979337814302</v>
      </c>
      <c r="K8" s="65">
        <f>zs_05052022!H8</f>
        <v>73.580506664088389</v>
      </c>
      <c r="L8" s="65">
        <f>zs_05052022!AG8</f>
        <v>9.2496537089976716</v>
      </c>
      <c r="M8" s="65">
        <f>zs_05052022!AO8</f>
        <v>0</v>
      </c>
      <c r="N8" s="65">
        <f>zs_05052022!P8</f>
        <v>83.550538902517886</v>
      </c>
    </row>
    <row r="9" spans="1:50" x14ac:dyDescent="0.25">
      <c r="A9" t="str">
        <f>zy_05052022_2021!A9</f>
        <v>GO</v>
      </c>
      <c r="B9" s="61">
        <f>zy_05052022_2021!F9</f>
        <v>0</v>
      </c>
      <c r="C9" s="61">
        <f>zy_05052022_2021!M9</f>
        <v>41.369103731393565</v>
      </c>
      <c r="D9" s="61">
        <f>zy_05052022_2021!R9</f>
        <v>57.082501729064248</v>
      </c>
      <c r="E9" s="63">
        <f>zf_05052022_2021!C9</f>
        <v>4.5840165169749438</v>
      </c>
      <c r="F9" s="63">
        <f>zf_05052022_2021!F9</f>
        <v>15.715948777648428</v>
      </c>
      <c r="G9" s="65">
        <f>zs_05052022!T9</f>
        <v>10.977251356608928</v>
      </c>
      <c r="H9" s="65">
        <f>zs_05052022!L9</f>
        <v>23.81020546874602</v>
      </c>
      <c r="I9" s="65">
        <f>zs_05052022!AC9</f>
        <v>11.57422594401371</v>
      </c>
      <c r="J9" s="65">
        <f>zs_05052022!AV9</f>
        <v>30.910734640933935</v>
      </c>
      <c r="K9" s="65">
        <f>zs_05052022!H9</f>
        <v>42.071963745481732</v>
      </c>
      <c r="L9" s="65">
        <f>zs_05052022!AG9</f>
        <v>11.989036574224162</v>
      </c>
      <c r="M9" s="65">
        <f>zs_05052022!AO9</f>
        <v>0</v>
      </c>
      <c r="N9" s="65">
        <f>zs_05052022!P9</f>
        <v>72.084561085353897</v>
      </c>
    </row>
    <row r="10" spans="1:50" x14ac:dyDescent="0.25">
      <c r="A10" t="str">
        <f>zy_05052022_2021!A10</f>
        <v>MA</v>
      </c>
      <c r="B10" s="61">
        <f>zy_05052022_2021!F10</f>
        <v>9.3782403945055659</v>
      </c>
      <c r="C10" s="61">
        <f>zy_05052022_2021!M10</f>
        <v>39.444474588324361</v>
      </c>
      <c r="D10" s="61">
        <f>zy_05052022_2021!R10</f>
        <v>47.312612385106981</v>
      </c>
      <c r="E10" s="63">
        <f>zf_05052022_2021!C10</f>
        <v>4.2340594524084629</v>
      </c>
      <c r="F10" s="63">
        <f>zf_05052022_2021!F10</f>
        <v>7.2759022118742731</v>
      </c>
      <c r="G10" s="65">
        <f>zs_05052022!T10</f>
        <v>3.6246956830186297</v>
      </c>
      <c r="H10" s="65">
        <f>zs_05052022!L10</f>
        <v>21.258777317297863</v>
      </c>
      <c r="I10" s="65">
        <f>zs_05052022!AC10</f>
        <v>20.788003556331205</v>
      </c>
      <c r="J10" s="65">
        <f>zs_05052022!AV10</f>
        <v>0</v>
      </c>
      <c r="K10" s="65">
        <f>zs_05052022!H10</f>
        <v>11.061192920736902</v>
      </c>
      <c r="L10" s="65">
        <f>zs_05052022!AG10</f>
        <v>6.7209926026347597</v>
      </c>
      <c r="M10" s="65">
        <f>zs_05052022!AO10</f>
        <v>0</v>
      </c>
      <c r="N10" s="65">
        <f>zs_05052022!P10</f>
        <v>0</v>
      </c>
    </row>
    <row r="11" spans="1:50" x14ac:dyDescent="0.25">
      <c r="A11" t="str">
        <f>zy_05052022_2021!A11</f>
        <v>MG</v>
      </c>
      <c r="B11" s="61">
        <f>zy_05052022_2021!F11</f>
        <v>32.511900017443573</v>
      </c>
      <c r="C11" s="61">
        <f>zy_05052022_2021!M11</f>
        <v>46.138302845206411</v>
      </c>
      <c r="D11" s="61">
        <f>zy_05052022_2021!R11</f>
        <v>37.440476170776002</v>
      </c>
      <c r="E11" s="63">
        <f>zf_05052022_2021!C11</f>
        <v>20.657960843962755</v>
      </c>
      <c r="F11" s="63">
        <f>zf_05052022_2021!F11</f>
        <v>21.303841676367867</v>
      </c>
      <c r="G11" s="65">
        <f>zs_05052022!T11</f>
        <v>13.11681559386731</v>
      </c>
      <c r="H11" s="65">
        <f>zs_05052022!L11</f>
        <v>31.43556384203432</v>
      </c>
      <c r="I11" s="65">
        <f>zs_05052022!AC11</f>
        <v>12.654184123092069</v>
      </c>
      <c r="J11" s="65">
        <f>zs_05052022!AV11</f>
        <v>92.466907203587581</v>
      </c>
      <c r="K11" s="65">
        <f>zs_05052022!H11</f>
        <v>71.830762587298253</v>
      </c>
      <c r="L11" s="65">
        <f>zs_05052022!AG11</f>
        <v>16.235890483628541</v>
      </c>
      <c r="M11" s="65">
        <f>zs_05052022!AO11</f>
        <v>0</v>
      </c>
      <c r="N11" s="65">
        <f>zs_05052022!P11</f>
        <v>72.121142792046612</v>
      </c>
    </row>
    <row r="12" spans="1:50" x14ac:dyDescent="0.25">
      <c r="A12" t="str">
        <f>zy_05052022_2021!A12</f>
        <v>MS</v>
      </c>
      <c r="B12" s="61">
        <f>zy_05052022_2021!F12</f>
        <v>62.89838850209054</v>
      </c>
      <c r="C12" s="61">
        <f>zy_05052022_2021!M12</f>
        <v>29.455474153878303</v>
      </c>
      <c r="D12" s="61">
        <f>zy_05052022_2021!R12</f>
        <v>86.640622077788237</v>
      </c>
      <c r="E12" s="63">
        <f>zf_05052022_2021!C12</f>
        <v>8.897962246472229</v>
      </c>
      <c r="F12" s="63">
        <f>zf_05052022_2021!F12</f>
        <v>6.4027939464493606</v>
      </c>
      <c r="G12" s="65">
        <f>zs_05052022!T12</f>
        <v>5.331897808543312</v>
      </c>
      <c r="H12" s="65">
        <f>zs_05052022!L12</f>
        <v>23.867326192366001</v>
      </c>
      <c r="I12" s="65">
        <f>zs_05052022!AC12</f>
        <v>39.036761303281139</v>
      </c>
      <c r="J12" s="65">
        <f>zs_05052022!AV12</f>
        <v>65.331203146122647</v>
      </c>
      <c r="K12" s="65">
        <f>zs_05052022!H12</f>
        <v>71.22606827391418</v>
      </c>
      <c r="L12" s="65">
        <f>zs_05052022!AG12</f>
        <v>3.4688043382157909</v>
      </c>
      <c r="M12" s="65">
        <f>zs_05052022!AO12</f>
        <v>51.593419912273021</v>
      </c>
      <c r="N12" s="65">
        <f>zs_05052022!P12</f>
        <v>67.726232239483167</v>
      </c>
    </row>
    <row r="13" spans="1:50" x14ac:dyDescent="0.25">
      <c r="A13" t="str">
        <f>zy_05052022_2021!A13</f>
        <v>MT</v>
      </c>
      <c r="B13" s="61">
        <f>zy_05052022_2021!F13</f>
        <v>100</v>
      </c>
      <c r="C13" s="61">
        <f>zy_05052022_2021!M13</f>
        <v>49.405125751314728</v>
      </c>
      <c r="D13" s="61">
        <f>zy_05052022_2021!R13</f>
        <v>34.159245505345858</v>
      </c>
      <c r="E13" s="63">
        <f>zf_05052022_2021!C13</f>
        <v>7.5533157062160159</v>
      </c>
      <c r="F13" s="63">
        <f>zf_05052022_2021!F13</f>
        <v>9.8079161816065188</v>
      </c>
      <c r="G13" s="65">
        <f>zs_05052022!T13</f>
        <v>1.0611301754128295</v>
      </c>
      <c r="H13" s="65">
        <f>zs_05052022!L13</f>
        <v>9.8181251037900026</v>
      </c>
      <c r="I13" s="65">
        <f>zs_05052022!AC13</f>
        <v>29.330639030767653</v>
      </c>
      <c r="J13" s="65">
        <f>zs_05052022!AV13</f>
        <v>22.302554568615314</v>
      </c>
      <c r="K13" s="65">
        <f>zs_05052022!H13</f>
        <v>54.347735155630026</v>
      </c>
      <c r="L13" s="65">
        <f>zs_05052022!AG13</f>
        <v>3.7060505142789779</v>
      </c>
      <c r="M13" s="65">
        <f>zs_05052022!AO13</f>
        <v>17.084626351148053</v>
      </c>
      <c r="N13" s="65">
        <f>zs_05052022!P13</f>
        <v>80.901213097273001</v>
      </c>
    </row>
    <row r="14" spans="1:50" x14ac:dyDescent="0.25">
      <c r="A14" t="str">
        <f>zy_05052022_2021!A14</f>
        <v>PA</v>
      </c>
      <c r="B14" s="61">
        <f>zy_05052022_2021!F14</f>
        <v>10.830790416900008</v>
      </c>
      <c r="C14" s="61">
        <f>zy_05052022_2021!M14</f>
        <v>73.346318024922681</v>
      </c>
      <c r="D14" s="61">
        <f>zy_05052022_2021!R14</f>
        <v>23.97059658174798</v>
      </c>
      <c r="E14" s="63">
        <f>zf_05052022_2021!C14</f>
        <v>3.2569317687311075</v>
      </c>
      <c r="F14" s="63">
        <f>zf_05052022_2021!F14</f>
        <v>5.0058207217694992</v>
      </c>
      <c r="G14" s="65">
        <f>zs_05052022!T14</f>
        <v>4.6354289390114651</v>
      </c>
      <c r="H14" s="65">
        <f>zs_05052022!L14</f>
        <v>4.0263530748287337</v>
      </c>
      <c r="I14" s="65">
        <f>zs_05052022!AC14</f>
        <v>54.480464122900621</v>
      </c>
      <c r="J14" s="65">
        <f>zs_05052022!AV14</f>
        <v>1.2439320388349626</v>
      </c>
      <c r="K14" s="65">
        <f>zs_05052022!H14</f>
        <v>60.860332012166538</v>
      </c>
      <c r="L14" s="65">
        <f>zs_05052022!AG14</f>
        <v>8.1555214995137195</v>
      </c>
      <c r="M14" s="65">
        <f>zs_05052022!AO14</f>
        <v>5.7822398018926791</v>
      </c>
      <c r="N14" s="65">
        <f>zs_05052022!P14</f>
        <v>7.8936172455213232</v>
      </c>
    </row>
    <row r="15" spans="1:50" x14ac:dyDescent="0.25">
      <c r="A15" t="str">
        <f>zy_05052022_2021!A15</f>
        <v>PB</v>
      </c>
      <c r="B15" s="61">
        <f>zy_05052022_2021!F15</f>
        <v>85.594326392731674</v>
      </c>
      <c r="C15" s="61">
        <f>zy_05052022_2021!M15</f>
        <v>56.527437250268534</v>
      </c>
      <c r="D15" s="61">
        <f>zy_05052022_2021!R15</f>
        <v>2.211275965374603</v>
      </c>
      <c r="E15" s="63">
        <f>zf_05052022_2021!C15</f>
        <v>2.035056590621918</v>
      </c>
      <c r="F15" s="63">
        <f>zf_05052022_2021!F15</f>
        <v>5.5878928987194412</v>
      </c>
      <c r="G15" s="65">
        <f>zs_05052022!T15</f>
        <v>4.8479443911568856</v>
      </c>
      <c r="H15" s="65">
        <f>zs_05052022!L15</f>
        <v>51.469020052374162</v>
      </c>
      <c r="I15" s="65">
        <f>zs_05052022!AC15</f>
        <v>3.1849950681466002</v>
      </c>
      <c r="J15" s="65">
        <f>zs_05052022!AV15</f>
        <v>68.350820671339648</v>
      </c>
      <c r="K15" s="65">
        <f>zs_05052022!H15</f>
        <v>13.915223895794238</v>
      </c>
      <c r="L15" s="65">
        <f>zs_05052022!AG15</f>
        <v>2.3054139282661876</v>
      </c>
      <c r="M15" s="65">
        <f>zs_05052022!AO15</f>
        <v>0</v>
      </c>
      <c r="N15" s="65">
        <f>zs_05052022!P15</f>
        <v>34.33114133230616</v>
      </c>
    </row>
    <row r="16" spans="1:50" x14ac:dyDescent="0.25">
      <c r="A16" t="str">
        <f>zy_05052022_2021!A16</f>
        <v>PE</v>
      </c>
      <c r="B16" s="61">
        <f>zy_05052022_2021!F16</f>
        <v>19.569841514088207</v>
      </c>
      <c r="C16" s="61">
        <f>zy_05052022_2021!M16</f>
        <v>40.897148987933278</v>
      </c>
      <c r="D16" s="61">
        <f>zy_05052022_2021!R16</f>
        <v>52.34908468658945</v>
      </c>
      <c r="E16" s="63">
        <f>zf_05052022_2021!C16</f>
        <v>8.8841700650329134</v>
      </c>
      <c r="F16" s="63">
        <f>zf_05052022_2021!F16</f>
        <v>7.8870779976717111</v>
      </c>
      <c r="G16" s="65">
        <f>zs_05052022!T16</f>
        <v>17.595089178736121</v>
      </c>
      <c r="H16" s="65">
        <f>zs_05052022!L16</f>
        <v>53.448111571255616</v>
      </c>
      <c r="I16" s="65">
        <f>zs_05052022!AC16</f>
        <v>5.9899854982527909</v>
      </c>
      <c r="J16" s="65">
        <f>zs_05052022!AV16</f>
        <v>78.93203883495147</v>
      </c>
      <c r="K16" s="65">
        <f>zs_05052022!H16</f>
        <v>27.548686919966414</v>
      </c>
      <c r="L16" s="65">
        <f>zs_05052022!AG16</f>
        <v>15.792343284901714</v>
      </c>
      <c r="M16" s="65">
        <f>zs_05052022!AO16</f>
        <v>0</v>
      </c>
      <c r="N16" s="65">
        <f>zs_05052022!P16</f>
        <v>21.626513182012438</v>
      </c>
    </row>
    <row r="17" spans="1:14" x14ac:dyDescent="0.25">
      <c r="A17" t="str">
        <f>zy_05052022_2021!A17</f>
        <v>PI</v>
      </c>
      <c r="B17" s="61">
        <f>zy_05052022_2021!F17</f>
        <v>14.846561459965613</v>
      </c>
      <c r="C17" s="61">
        <f>zy_05052022_2021!M17</f>
        <v>49.778908745934139</v>
      </c>
      <c r="D17" s="61">
        <f>zy_05052022_2021!R17</f>
        <v>70.162847396920995</v>
      </c>
      <c r="E17" s="63">
        <f>zf_05052022_2021!C17</f>
        <v>3.2317891506469687</v>
      </c>
      <c r="F17" s="63">
        <f>zf_05052022_2021!F17</f>
        <v>6.6647264260768333</v>
      </c>
      <c r="G17" s="65">
        <f>zs_05052022!T17</f>
        <v>2.016384143053592</v>
      </c>
      <c r="H17" s="65">
        <f>zs_05052022!L17</f>
        <v>22.905582800077802</v>
      </c>
      <c r="I17" s="65">
        <f>zs_05052022!AC17</f>
        <v>6.4810983749152467</v>
      </c>
      <c r="J17" s="65">
        <f>zs_05052022!AV17</f>
        <v>4.5358009708737974</v>
      </c>
      <c r="K17" s="65">
        <f>zs_05052022!H17</f>
        <v>7.8533771402183854</v>
      </c>
      <c r="L17" s="65">
        <f>zs_05052022!AG17</f>
        <v>5.2989891249889478</v>
      </c>
      <c r="M17" s="65">
        <f>zs_05052022!AO17</f>
        <v>0</v>
      </c>
      <c r="N17" s="65">
        <f>zs_05052022!P17</f>
        <v>37.797131957379051</v>
      </c>
    </row>
    <row r="18" spans="1:14" x14ac:dyDescent="0.25">
      <c r="A18" t="str">
        <f>zy_05052022_2021!A18</f>
        <v>PR</v>
      </c>
      <c r="B18" s="61">
        <f>zy_05052022_2021!F18</f>
        <v>36.972446006310186</v>
      </c>
      <c r="C18" s="61">
        <f>zy_05052022_2021!M18</f>
        <v>34.277121330951196</v>
      </c>
      <c r="D18" s="61">
        <f>zy_05052022_2021!R18</f>
        <v>69.840386723548107</v>
      </c>
      <c r="E18" s="63">
        <f>zf_05052022_2021!C18</f>
        <v>20.426911139795187</v>
      </c>
      <c r="F18" s="63">
        <f>zf_05052022_2021!F18</f>
        <v>22.58440046565774</v>
      </c>
      <c r="G18" s="65">
        <f>zs_05052022!T18</f>
        <v>39.748512097516844</v>
      </c>
      <c r="H18" s="65">
        <f>zs_05052022!L18</f>
        <v>44.657991141768086</v>
      </c>
      <c r="I18" s="65">
        <f>zs_05052022!AC18</f>
        <v>11.837530912465034</v>
      </c>
      <c r="J18" s="65">
        <f>zs_05052022!AV18</f>
        <v>50.366206779083647</v>
      </c>
      <c r="K18" s="65">
        <f>zs_05052022!H18</f>
        <v>93.789536034423335</v>
      </c>
      <c r="L18" s="65">
        <f>zs_05052022!AG18</f>
        <v>16.514396864224455</v>
      </c>
      <c r="M18" s="65">
        <f>zs_05052022!AO18</f>
        <v>33.320460436218184</v>
      </c>
      <c r="N18" s="65">
        <f>zs_05052022!P18</f>
        <v>94.191305921396179</v>
      </c>
    </row>
    <row r="19" spans="1:14" x14ac:dyDescent="0.25">
      <c r="A19" t="str">
        <f>zy_05052022_2021!A19</f>
        <v>RJ</v>
      </c>
      <c r="B19" s="61">
        <f>zy_05052022_2021!F19</f>
        <v>27.667483329190773</v>
      </c>
      <c r="C19" s="61">
        <f>zy_05052022_2021!M19</f>
        <v>38.383146436022187</v>
      </c>
      <c r="D19" s="61">
        <f>zy_05052022_2021!R19</f>
        <v>68.165741330959278</v>
      </c>
      <c r="E19" s="63">
        <f>zf_05052022_2021!C19</f>
        <v>24.880414936688702</v>
      </c>
      <c r="F19" s="63">
        <f>zf_05052022_2021!F19</f>
        <v>42.374854481955765</v>
      </c>
      <c r="G19" s="65">
        <f>zs_05052022!T19</f>
        <v>100</v>
      </c>
      <c r="H19" s="65">
        <f>zs_05052022!L19</f>
        <v>100</v>
      </c>
      <c r="I19" s="65">
        <f>zs_05052022!AC19</f>
        <v>70.510695389255091</v>
      </c>
      <c r="J19" s="65">
        <f>zs_05052022!AV19</f>
        <v>94.275010552975942</v>
      </c>
      <c r="K19" s="65">
        <f>zs_05052022!H19</f>
        <v>98.295605667746059</v>
      </c>
      <c r="L19" s="65">
        <f>zs_05052022!AG19</f>
        <v>38.422091892369806</v>
      </c>
      <c r="M19" s="65">
        <f>zs_05052022!AO19</f>
        <v>0</v>
      </c>
      <c r="N19" s="65">
        <f>zs_05052022!P19</f>
        <v>59.530327514340918</v>
      </c>
    </row>
    <row r="20" spans="1:14" x14ac:dyDescent="0.25">
      <c r="A20" t="str">
        <f>zy_05052022_2021!A20</f>
        <v>RN</v>
      </c>
      <c r="B20" s="61">
        <f>zy_05052022_2021!F20</f>
        <v>15.246558774589648</v>
      </c>
      <c r="C20" s="61">
        <f>zy_05052022_2021!M20</f>
        <v>30.405496297720031</v>
      </c>
      <c r="D20" s="61">
        <f>zy_05052022_2021!R20</f>
        <v>56.208198677304878</v>
      </c>
      <c r="E20" s="63">
        <f>zf_05052022_2021!C20</f>
        <v>2.9317917915660581</v>
      </c>
      <c r="F20" s="63">
        <f>zf_05052022_2021!F20</f>
        <v>7.4505238649592549</v>
      </c>
      <c r="G20" s="65">
        <f>zs_05052022!T20</f>
        <v>24.805691484677546</v>
      </c>
      <c r="H20" s="65">
        <f>zs_05052022!L20</f>
        <v>65.315650428024043</v>
      </c>
      <c r="I20" s="65">
        <f>zs_05052022!AC20</f>
        <v>0</v>
      </c>
      <c r="J20" s="65">
        <f>zs_05052022!AV20</f>
        <v>40.706935643276559</v>
      </c>
      <c r="K20" s="65">
        <f>zs_05052022!H20</f>
        <v>25.765475300815421</v>
      </c>
      <c r="L20" s="65">
        <f>zs_05052022!AG20</f>
        <v>4.1886475494385662</v>
      </c>
      <c r="M20" s="65">
        <f>zs_05052022!AO20</f>
        <v>0</v>
      </c>
      <c r="N20" s="65">
        <f>zs_05052022!P20</f>
        <v>34.060676423018506</v>
      </c>
    </row>
    <row r="21" spans="1:14" x14ac:dyDescent="0.25">
      <c r="A21" t="str">
        <f>zy_05052022_2021!A21</f>
        <v>RO</v>
      </c>
      <c r="B21" s="61">
        <f>zy_05052022_2021!F21</f>
        <v>39.682966811565805</v>
      </c>
      <c r="C21" s="61">
        <f>zy_05052022_2021!M21</f>
        <v>100</v>
      </c>
      <c r="D21" s="61">
        <f>zy_05052022_2021!R21</f>
        <v>13.140474075894987</v>
      </c>
      <c r="E21" s="63">
        <f>zf_05052022_2021!C21</f>
        <v>0.81968948157989352</v>
      </c>
      <c r="F21" s="63">
        <f>zf_05052022_2021!F21</f>
        <v>3.2596041909196738</v>
      </c>
      <c r="G21" s="65">
        <f>zs_05052022!T21</f>
        <v>9.2992799357167524</v>
      </c>
      <c r="H21" s="65">
        <f>zs_05052022!L21</f>
        <v>17.105774893635886</v>
      </c>
      <c r="I21" s="65">
        <f>zs_05052022!AC21</f>
        <v>9.3607782348053288</v>
      </c>
      <c r="J21" s="65">
        <f>zs_05052022!AV21</f>
        <v>2.7632561613144193</v>
      </c>
      <c r="K21" s="65">
        <f>zs_05052022!H21</f>
        <v>31.72612832047988</v>
      </c>
      <c r="L21" s="65">
        <f>zs_05052022!AG21</f>
        <v>2.8675842150246087</v>
      </c>
      <c r="M21" s="65">
        <f>zs_05052022!AO21</f>
        <v>56.395860416983247</v>
      </c>
      <c r="N21" s="65">
        <f>zs_05052022!P21</f>
        <v>37.820227436362202</v>
      </c>
    </row>
    <row r="22" spans="1:14" x14ac:dyDescent="0.25">
      <c r="A22" t="str">
        <f>zy_05052022_2021!A22</f>
        <v>RR</v>
      </c>
      <c r="B22" s="61">
        <f>zy_05052022_2021!F22</f>
        <v>47.932743266043474</v>
      </c>
      <c r="C22" s="61">
        <f>zy_05052022_2021!M22</f>
        <v>27.716558416014898</v>
      </c>
      <c r="D22" s="61">
        <f>zy_05052022_2021!R22</f>
        <v>0</v>
      </c>
      <c r="E22" s="63">
        <f>zf_05052022_2021!C22</f>
        <v>0</v>
      </c>
      <c r="F22" s="63">
        <f>zf_05052022_2021!F22</f>
        <v>1.5133876600698486</v>
      </c>
      <c r="G22" s="65">
        <f>zs_05052022!T22</f>
        <v>0.37912935352435423</v>
      </c>
      <c r="H22" s="65">
        <f>zs_05052022!L22</f>
        <v>10.569273666440667</v>
      </c>
      <c r="I22" s="65">
        <f>zs_05052022!AC22</f>
        <v>6.652987006275513</v>
      </c>
      <c r="J22" s="65">
        <f>zs_05052022!AV22</f>
        <v>29.773462783171524</v>
      </c>
      <c r="K22" s="65">
        <f>zs_05052022!H22</f>
        <v>4.9456543940836202</v>
      </c>
      <c r="L22" s="65">
        <f>zs_05052022!AG22</f>
        <v>0.45754619669328933</v>
      </c>
      <c r="M22" s="65">
        <f>zs_05052022!AO22</f>
        <v>89.705220226547695</v>
      </c>
      <c r="N22" s="65">
        <f>zs_05052022!P22</f>
        <v>14.544861538995843</v>
      </c>
    </row>
    <row r="23" spans="1:14" x14ac:dyDescent="0.25">
      <c r="A23" t="str">
        <f>zy_05052022_2021!A23</f>
        <v>RS</v>
      </c>
      <c r="B23" s="61">
        <f>zy_05052022_2021!F23</f>
        <v>15.93219002617095</v>
      </c>
      <c r="C23" s="61">
        <f>zy_05052022_2021!M23</f>
        <v>80.986593171835622</v>
      </c>
      <c r="D23" s="61">
        <f>zy_05052022_2021!R23</f>
        <v>41.778545631137483</v>
      </c>
      <c r="E23" s="63">
        <f>zf_05052022_2021!C23</f>
        <v>7.8428631152614656</v>
      </c>
      <c r="F23" s="63">
        <f>zf_05052022_2021!F23</f>
        <v>12.223515715948778</v>
      </c>
      <c r="G23" s="65">
        <f>zs_05052022!T23</f>
        <v>14.17619428631296</v>
      </c>
      <c r="H23" s="65">
        <f>zs_05052022!L23</f>
        <v>45.726821859728609</v>
      </c>
      <c r="I23" s="65">
        <f>zs_05052022!AC23</f>
        <v>24.785679233285027</v>
      </c>
      <c r="J23" s="65">
        <f>zs_05052022!AV23</f>
        <v>28.148502666484358</v>
      </c>
      <c r="K23" s="65">
        <f>zs_05052022!H23</f>
        <v>83.958452512049689</v>
      </c>
      <c r="L23" s="65">
        <f>zs_05052022!AG23</f>
        <v>14.907459255548025</v>
      </c>
      <c r="M23" s="65">
        <f>zs_05052022!AO23</f>
        <v>48.838262793010756</v>
      </c>
      <c r="N23" s="65">
        <f>zs_05052022!P23</f>
        <v>87.92699049039004</v>
      </c>
    </row>
    <row r="24" spans="1:14" x14ac:dyDescent="0.25">
      <c r="A24" t="str">
        <f>zy_05052022_2021!A24</f>
        <v>SC</v>
      </c>
      <c r="B24" s="61">
        <f>zy_05052022_2021!F24</f>
        <v>66.697070567590913</v>
      </c>
      <c r="C24" s="61">
        <f>zy_05052022_2021!M24</f>
        <v>41.215813115596269</v>
      </c>
      <c r="D24" s="61">
        <f>zy_05052022_2021!R24</f>
        <v>36.436475623354369</v>
      </c>
      <c r="E24" s="63">
        <f>zf_05052022_2021!C24</f>
        <v>11.762748525199623</v>
      </c>
      <c r="F24" s="63">
        <f>zf_05052022_2021!F24</f>
        <v>19.208381839348078</v>
      </c>
      <c r="G24" s="65">
        <f>zs_05052022!T24</f>
        <v>25.765459429466741</v>
      </c>
      <c r="H24" s="65">
        <f>zs_05052022!L24</f>
        <v>56.729084917320748</v>
      </c>
      <c r="I24" s="65">
        <f>zs_05052022!AC24</f>
        <v>17.26904972519764</v>
      </c>
      <c r="J24" s="65">
        <f>zs_05052022!AV24</f>
        <v>36.439032417311182</v>
      </c>
      <c r="K24" s="65">
        <f>zs_05052022!H24</f>
        <v>100</v>
      </c>
      <c r="L24" s="65">
        <f>zs_05052022!AG24</f>
        <v>7.8062833397188403</v>
      </c>
      <c r="M24" s="65">
        <f>zs_05052022!AO24</f>
        <v>23.065163488572193</v>
      </c>
      <c r="N24" s="65">
        <f>zs_05052022!P24</f>
        <v>100</v>
      </c>
    </row>
    <row r="25" spans="1:14" x14ac:dyDescent="0.25">
      <c r="A25" t="str">
        <f>zy_05052022_2021!A25</f>
        <v>SE</v>
      </c>
      <c r="B25" s="61">
        <f>zy_05052022_2021!F25</f>
        <v>53.585584618307003</v>
      </c>
      <c r="C25" s="61">
        <f>zy_05052022_2021!M25</f>
        <v>27.414374999895792</v>
      </c>
      <c r="D25" s="61">
        <f>zy_05052022_2021!R25</f>
        <v>30.012116924135206</v>
      </c>
      <c r="E25" s="63">
        <f>zf_05052022_2021!C25</f>
        <v>2.572337344025041</v>
      </c>
      <c r="F25" s="63">
        <f>zf_05052022_2021!F25</f>
        <v>6.1408614668218862</v>
      </c>
      <c r="G25" s="65">
        <f>zs_05052022!T25</f>
        <v>72.490699496008361</v>
      </c>
      <c r="H25" s="65">
        <f>zs_05052022!L25</f>
        <v>32.528086546746167</v>
      </c>
      <c r="I25" s="65">
        <f>zs_05052022!AC25</f>
        <v>48.932470950727733</v>
      </c>
      <c r="J25" s="65">
        <f>zs_05052022!AV25</f>
        <v>41.009708737864081</v>
      </c>
      <c r="K25" s="65">
        <f>zs_05052022!H25</f>
        <v>26.45651249426334</v>
      </c>
      <c r="L25" s="65">
        <f>zs_05052022!AG25</f>
        <v>2.2265774660340099</v>
      </c>
      <c r="M25" s="65">
        <f>zs_05052022!AO25</f>
        <v>0</v>
      </c>
      <c r="N25" s="65">
        <f>zs_05052022!P25</f>
        <v>16.726321417456429</v>
      </c>
    </row>
    <row r="26" spans="1:14" x14ac:dyDescent="0.25">
      <c r="A26" t="str">
        <f>zy_05052022_2021!A26</f>
        <v>SP</v>
      </c>
      <c r="B26" s="61">
        <f>zy_05052022_2021!F26</f>
        <v>30.493512677195366</v>
      </c>
      <c r="C26" s="61">
        <f>zy_05052022_2021!M26</f>
        <v>29.223394761208077</v>
      </c>
      <c r="D26" s="61">
        <f>zy_05052022_2021!R26</f>
        <v>100</v>
      </c>
      <c r="E26" s="63">
        <f>zf_05052022_2021!C26</f>
        <v>100</v>
      </c>
      <c r="F26" s="63">
        <f>zf_05052022_2021!F26</f>
        <v>100</v>
      </c>
      <c r="G26" s="65">
        <f>zs_05052022!T26</f>
        <v>44.468525635705014</v>
      </c>
      <c r="H26" s="65">
        <f>zs_05052022!L26</f>
        <v>9.7917831730603915</v>
      </c>
      <c r="I26" s="65">
        <f>zs_05052022!AC26</f>
        <v>100</v>
      </c>
      <c r="J26" s="65">
        <f>zs_05052022!AV26</f>
        <v>100</v>
      </c>
      <c r="K26" s="65">
        <f>zs_05052022!H26</f>
        <v>87.553467922398411</v>
      </c>
      <c r="L26" s="65">
        <f>zs_05052022!AG26</f>
        <v>100</v>
      </c>
      <c r="M26" s="65">
        <f>zs_05052022!AO26</f>
        <v>0</v>
      </c>
      <c r="N26" s="65">
        <f>zs_05052022!P26</f>
        <v>78.619522385126615</v>
      </c>
    </row>
    <row r="27" spans="1:14" x14ac:dyDescent="0.25">
      <c r="A27" t="str">
        <f>zy_05052022_2021!A27</f>
        <v>TO</v>
      </c>
      <c r="B27" s="61">
        <f>zy_05052022_2021!F27</f>
        <v>34.416423686617335</v>
      </c>
      <c r="C27" s="61">
        <f>zy_05052022_2021!M27</f>
        <v>22.126839787881714</v>
      </c>
      <c r="D27" s="61">
        <f>zy_05052022_2021!R27</f>
        <v>50.423698056368629</v>
      </c>
      <c r="E27" s="63">
        <f>zf_05052022_2021!C27</f>
        <v>1.8820694469175498</v>
      </c>
      <c r="F27" s="63">
        <f>zf_05052022_2021!F27</f>
        <v>6.0535506402793944</v>
      </c>
      <c r="G27" s="65">
        <f>zs_05052022!T27</f>
        <v>2.9739359538828105</v>
      </c>
      <c r="H27" s="65">
        <f>zs_05052022!L27</f>
        <v>14.380894636958841</v>
      </c>
      <c r="I27" s="65">
        <f>zs_05052022!AC27</f>
        <v>11.585371398675782</v>
      </c>
      <c r="J27" s="65">
        <f>zs_05052022!AV27</f>
        <v>8.3013201089613933</v>
      </c>
      <c r="K27" s="65">
        <f>zs_05052022!H27</f>
        <v>17.730547282190567</v>
      </c>
      <c r="L27" s="65">
        <f>zs_05052022!AG27</f>
        <v>1.1611800418496361</v>
      </c>
      <c r="M27" s="65">
        <f>zs_05052022!AO27</f>
        <v>0</v>
      </c>
      <c r="N27" s="65">
        <f>zs_05052022!P27</f>
        <v>52.282311386183345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27"/>
  <sheetViews>
    <sheetView workbookViewId="0">
      <pane xSplit="1" ySplit="1" topLeftCell="J2" activePane="bottomRight" state="frozen"/>
      <selection activeCell="K19" sqref="K19"/>
      <selection pane="topRight" activeCell="K19" sqref="K19"/>
      <selection pane="bottomLeft" activeCell="K19" sqref="K19"/>
      <selection pane="bottomRight" activeCell="N1" sqref="N1:N26"/>
    </sheetView>
  </sheetViews>
  <sheetFormatPr defaultRowHeight="15" x14ac:dyDescent="0.25"/>
  <cols>
    <col min="1" max="1" width="4" bestFit="1" customWidth="1"/>
    <col min="2" max="2" width="17.42578125" bestFit="1" customWidth="1"/>
    <col min="3" max="3" width="12.7109375" bestFit="1" customWidth="1"/>
    <col min="4" max="4" width="17.85546875" customWidth="1"/>
    <col min="5" max="5" width="13.140625" bestFit="1" customWidth="1"/>
    <col min="6" max="6" width="7.5703125" bestFit="1" customWidth="1"/>
    <col min="7" max="7" width="9.5703125" bestFit="1" customWidth="1"/>
    <col min="8" max="8" width="10.7109375" bestFit="1" customWidth="1"/>
    <col min="9" max="9" width="11.85546875" bestFit="1" customWidth="1"/>
    <col min="10" max="10" width="7.5703125" bestFit="1" customWidth="1"/>
    <col min="11" max="11" width="8.7109375" bestFit="1" customWidth="1"/>
    <col min="12" max="12" width="13.42578125" bestFit="1" customWidth="1"/>
    <col min="13" max="13" width="7.5703125" bestFit="1" customWidth="1"/>
    <col min="14" max="14" width="20.5703125" bestFit="1" customWidth="1"/>
  </cols>
  <sheetData>
    <row r="1" spans="1:50" x14ac:dyDescent="0.25">
      <c r="A1" t="s">
        <v>0</v>
      </c>
      <c r="B1" s="60" t="s">
        <v>94</v>
      </c>
      <c r="C1" s="60" t="s">
        <v>95</v>
      </c>
      <c r="D1" s="60" t="s">
        <v>96</v>
      </c>
      <c r="E1" s="62" t="s">
        <v>97</v>
      </c>
      <c r="F1" s="62" t="s">
        <v>98</v>
      </c>
      <c r="G1" s="64" t="s">
        <v>99</v>
      </c>
      <c r="H1" s="64" t="s">
        <v>100</v>
      </c>
      <c r="I1" s="64" t="s">
        <v>101</v>
      </c>
      <c r="J1" s="64" t="s">
        <v>102</v>
      </c>
      <c r="K1" s="64" t="s">
        <v>103</v>
      </c>
      <c r="L1" s="64" t="s">
        <v>104</v>
      </c>
      <c r="M1" s="64" t="s">
        <v>105</v>
      </c>
      <c r="N1" s="64" t="s">
        <v>106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t="str">
        <f>zy_05052022_2021!A2</f>
        <v>AC</v>
      </c>
      <c r="B2" s="61">
        <f>zy_05052022_2021!G2</f>
        <v>54.986308561966368</v>
      </c>
      <c r="C2" s="61">
        <f>zy_05052022_2021!N2</f>
        <v>53.755896800711035</v>
      </c>
      <c r="D2" s="61">
        <f>zy_05052022_2021!S2</f>
        <v>82.053620306565023</v>
      </c>
      <c r="E2" s="63">
        <f>zf_05052022_2021!D2</f>
        <v>99.525357022335498</v>
      </c>
      <c r="F2" s="63">
        <f>zf_05052022_2021!G2</f>
        <v>100</v>
      </c>
      <c r="G2" s="65">
        <f>zs_05052022!U2</f>
        <v>100</v>
      </c>
      <c r="H2" s="65">
        <f>zs_05052022!M2</f>
        <v>84.48856599896844</v>
      </c>
      <c r="I2" s="65">
        <f>zs_05052022!AD2</f>
        <v>81.757759806393977</v>
      </c>
      <c r="J2" s="65">
        <f>zs_05052022!AW2</f>
        <v>90.975286849073257</v>
      </c>
      <c r="K2" s="65">
        <f>zs_05052022!I2</f>
        <v>100</v>
      </c>
      <c r="L2" s="65">
        <f>zs_05052022!AH2</f>
        <v>99.307417995343499</v>
      </c>
      <c r="M2" s="65">
        <f>zs_05052022!AP2</f>
        <v>0</v>
      </c>
      <c r="N2" s="65">
        <f>zs_05052022!Q2</f>
        <v>87.39942257540126</v>
      </c>
    </row>
    <row r="3" spans="1:50" x14ac:dyDescent="0.25">
      <c r="A3" t="str">
        <f>zy_05052022_2021!A3</f>
        <v>AL</v>
      </c>
      <c r="B3" s="61">
        <f>zy_05052022_2021!G3</f>
        <v>48.204820006382789</v>
      </c>
      <c r="C3" s="61">
        <f>zy_05052022_2021!N3</f>
        <v>74.62208454816971</v>
      </c>
      <c r="D3" s="61">
        <f>zy_05052022_2021!S3</f>
        <v>91.787564851122625</v>
      </c>
      <c r="E3" s="63">
        <f>zf_05052022_2021!D3</f>
        <v>98.391740128198308</v>
      </c>
      <c r="F3" s="63">
        <f>zf_05052022_2021!G3</f>
        <v>91.589057043073339</v>
      </c>
      <c r="G3" s="65">
        <f>zs_05052022!U3</f>
        <v>43.204239107757139</v>
      </c>
      <c r="H3" s="65">
        <f>zs_05052022!M3</f>
        <v>26.909282956444379</v>
      </c>
      <c r="I3" s="65">
        <f>zs_05052022!AD3</f>
        <v>92.910106600864879</v>
      </c>
      <c r="J3" s="65">
        <f>zs_05052022!AW3</f>
        <v>73.32476679992385</v>
      </c>
      <c r="K3" s="65">
        <f>zs_05052022!I3</f>
        <v>90.444460374046088</v>
      </c>
      <c r="L3" s="65">
        <f>zs_05052022!AH3</f>
        <v>97.437446582770917</v>
      </c>
      <c r="M3" s="65">
        <f>zs_05052022!AP3</f>
        <v>100</v>
      </c>
      <c r="N3" s="65">
        <f>zs_05052022!Q3</f>
        <v>79.518456550588624</v>
      </c>
    </row>
    <row r="4" spans="1:50" x14ac:dyDescent="0.25">
      <c r="A4" t="str">
        <f>zy_05052022_2021!A4</f>
        <v>AM</v>
      </c>
      <c r="B4" s="61">
        <f>zy_05052022_2021!G4</f>
        <v>71.923440053106276</v>
      </c>
      <c r="C4" s="61">
        <f>zy_05052022_2021!N4</f>
        <v>55.291165776690107</v>
      </c>
      <c r="D4" s="61">
        <f>zy_05052022_2021!S4</f>
        <v>48.372393338879917</v>
      </c>
      <c r="E4" s="63">
        <f>zf_05052022_2021!D4</f>
        <v>95.255374251935393</v>
      </c>
      <c r="F4" s="63">
        <f>zf_05052022_2021!G4</f>
        <v>92.549476135040749</v>
      </c>
      <c r="G4" s="65">
        <f>zs_05052022!U4</f>
        <v>99.793835710762707</v>
      </c>
      <c r="H4" s="65">
        <f>zs_05052022!M4</f>
        <v>100</v>
      </c>
      <c r="I4" s="65">
        <f>zs_05052022!AD4</f>
        <v>93.675046060445609</v>
      </c>
      <c r="J4" s="65">
        <f>zs_05052022!AW4</f>
        <v>95.145631067961162</v>
      </c>
      <c r="K4" s="65">
        <f>zs_05052022!I4</f>
        <v>23.207433894435546</v>
      </c>
      <c r="L4" s="65">
        <f>zs_05052022!AH4</f>
        <v>96.257110017388229</v>
      </c>
      <c r="M4" s="65">
        <f>zs_05052022!AP4</f>
        <v>71.351864964473108</v>
      </c>
      <c r="N4" s="65">
        <f>zs_05052022!Q4</f>
        <v>95.573557096196225</v>
      </c>
    </row>
    <row r="5" spans="1:50" x14ac:dyDescent="0.25">
      <c r="A5" t="str">
        <f>zy_05052022_2021!A5</f>
        <v>AP</v>
      </c>
      <c r="B5" s="61">
        <f>zy_05052022_2021!G5</f>
        <v>89.393253926502709</v>
      </c>
      <c r="C5" s="61">
        <f>zy_05052022_2021!N5</f>
        <v>100</v>
      </c>
      <c r="D5" s="61">
        <f>zy_05052022_2021!S5</f>
        <v>44.092789271558047</v>
      </c>
      <c r="E5" s="63">
        <f>zf_05052022_2021!D5</f>
        <v>99.53070801941594</v>
      </c>
      <c r="F5" s="63">
        <f>zf_05052022_2021!G5</f>
        <v>99.883585564610016</v>
      </c>
      <c r="G5" s="65">
        <f>zs_05052022!U5</f>
        <v>98.01937288694846</v>
      </c>
      <c r="H5" s="65">
        <f>zs_05052022!M5</f>
        <v>93.488999943218772</v>
      </c>
      <c r="I5" s="65">
        <f>zs_05052022!AD5</f>
        <v>70.493646055312865</v>
      </c>
      <c r="J5" s="65">
        <f>zs_05052022!AW5</f>
        <v>65.837378640776691</v>
      </c>
      <c r="K5" s="65">
        <f>zs_05052022!I5</f>
        <v>92.692340766211146</v>
      </c>
      <c r="L5" s="65">
        <f>zs_05052022!AH5</f>
        <v>100</v>
      </c>
      <c r="M5" s="65">
        <f>zs_05052022!AP5</f>
        <v>47.239703082457886</v>
      </c>
      <c r="N5" s="65">
        <f>zs_05052022!Q5</f>
        <v>91.871322446706913</v>
      </c>
    </row>
    <row r="6" spans="1:50" x14ac:dyDescent="0.25">
      <c r="A6" t="str">
        <f>zy_05052022_2021!A6</f>
        <v>BA</v>
      </c>
      <c r="B6" s="61">
        <f>zy_05052022_2021!G6</f>
        <v>80.988054840880494</v>
      </c>
      <c r="C6" s="61">
        <f>zy_05052022_2021!N6</f>
        <v>67.144779329039977</v>
      </c>
      <c r="D6" s="61">
        <f>zy_05052022_2021!S6</f>
        <v>52.37881675672741</v>
      </c>
      <c r="E6" s="63">
        <f>zf_05052022_2021!D6</f>
        <v>87.418781732626456</v>
      </c>
      <c r="F6" s="63">
        <f>zf_05052022_2021!G6</f>
        <v>65.890570430733405</v>
      </c>
      <c r="G6" s="65">
        <f>zs_05052022!U6</f>
        <v>91.973730370012646</v>
      </c>
      <c r="H6" s="65">
        <f>zs_05052022!M6</f>
        <v>74.37903393505411</v>
      </c>
      <c r="I6" s="65">
        <f>zs_05052022!AD6</f>
        <v>74.620422762604164</v>
      </c>
      <c r="J6" s="65">
        <f>zs_05052022!AW6</f>
        <v>41.681218132290276</v>
      </c>
      <c r="K6" s="65">
        <f>zs_05052022!I6</f>
        <v>68.95365869249629</v>
      </c>
      <c r="L6" s="65">
        <f>zs_05052022!AH6</f>
        <v>82.72597329875336</v>
      </c>
      <c r="M6" s="65">
        <f>zs_05052022!AP6</f>
        <v>100</v>
      </c>
      <c r="N6" s="65">
        <f>zs_05052022!Q6</f>
        <v>59.351276809795017</v>
      </c>
    </row>
    <row r="7" spans="1:50" x14ac:dyDescent="0.25">
      <c r="A7" t="str">
        <f>zy_05052022_2021!A7</f>
        <v>CE</v>
      </c>
      <c r="B7" s="61">
        <f>zy_05052022_2021!G7</f>
        <v>85.56466838439394</v>
      </c>
      <c r="C7" s="61">
        <f>zy_05052022_2021!N7</f>
        <v>68.566314336400254</v>
      </c>
      <c r="D7" s="61">
        <f>zy_05052022_2021!S7</f>
        <v>23.875632588282709</v>
      </c>
      <c r="E7" s="63">
        <f>zf_05052022_2021!D7</f>
        <v>89.964294598021908</v>
      </c>
      <c r="F7" s="63">
        <f>zf_05052022_2021!G7</f>
        <v>80.209545983701986</v>
      </c>
      <c r="G7" s="65">
        <f>zs_05052022!U7</f>
        <v>89.975690836304807</v>
      </c>
      <c r="H7" s="65">
        <f>zs_05052022!M7</f>
        <v>64.062311635551922</v>
      </c>
      <c r="I7" s="65">
        <f>zs_05052022!AD7</f>
        <v>83.825899278989141</v>
      </c>
      <c r="J7" s="65">
        <f>zs_05052022!AW7</f>
        <v>38.929928239763598</v>
      </c>
      <c r="K7" s="65">
        <f>zs_05052022!I7</f>
        <v>81.87623497764875</v>
      </c>
      <c r="L7" s="65">
        <f>zs_05052022!AH7</f>
        <v>88.036751053608796</v>
      </c>
      <c r="M7" s="65">
        <f>zs_05052022!AP7</f>
        <v>100</v>
      </c>
      <c r="N7" s="65">
        <f>zs_05052022!Q7</f>
        <v>60.381229795615496</v>
      </c>
    </row>
    <row r="8" spans="1:50" x14ac:dyDescent="0.25">
      <c r="A8" t="str">
        <f>zy_05052022_2021!A8</f>
        <v>ES</v>
      </c>
      <c r="B8" s="61">
        <f>zy_05052022_2021!G8</f>
        <v>64.464759176346192</v>
      </c>
      <c r="C8" s="61">
        <f>zy_05052022_2021!N8</f>
        <v>70.676195103496227</v>
      </c>
      <c r="D8" s="61">
        <f>zy_05052022_2021!S8</f>
        <v>27.017621924474245</v>
      </c>
      <c r="E8" s="63">
        <f>zf_05052022_2021!D8</f>
        <v>92.779025702818288</v>
      </c>
      <c r="F8" s="63">
        <f>zf_05052022_2021!G8</f>
        <v>95.227008149010473</v>
      </c>
      <c r="G8" s="65">
        <f>zs_05052022!U8</f>
        <v>83.818478385336334</v>
      </c>
      <c r="H8" s="65">
        <f>zs_05052022!M8</f>
        <v>51.403477992477974</v>
      </c>
      <c r="I8" s="65">
        <f>zs_05052022!AD8</f>
        <v>71.253184564639042</v>
      </c>
      <c r="J8" s="65">
        <f>zs_05052022!AW8</f>
        <v>2.7010206621857007</v>
      </c>
      <c r="K8" s="65">
        <f>zs_05052022!I8</f>
        <v>26.419493335911614</v>
      </c>
      <c r="L8" s="65">
        <f>zs_05052022!AH8</f>
        <v>90.75034629100233</v>
      </c>
      <c r="M8" s="65">
        <f>zs_05052022!AP8</f>
        <v>100</v>
      </c>
      <c r="N8" s="65">
        <f>zs_05052022!Q8</f>
        <v>16.449461097482125</v>
      </c>
    </row>
    <row r="9" spans="1:50" x14ac:dyDescent="0.25">
      <c r="A9" t="str">
        <f>zy_05052022_2021!A9</f>
        <v>GO</v>
      </c>
      <c r="B9" s="61">
        <f>zy_05052022_2021!G9</f>
        <v>100</v>
      </c>
      <c r="C9" s="61">
        <f>zy_05052022_2021!N9</f>
        <v>58.630896268606435</v>
      </c>
      <c r="D9" s="61">
        <f>zy_05052022_2021!S9</f>
        <v>42.917498270935745</v>
      </c>
      <c r="E9" s="63">
        <f>zf_05052022_2021!D9</f>
        <v>95.415983483025059</v>
      </c>
      <c r="F9" s="63">
        <f>zf_05052022_2021!G9</f>
        <v>84.284051222351579</v>
      </c>
      <c r="G9" s="65">
        <f>zs_05052022!U9</f>
        <v>89.022748643391068</v>
      </c>
      <c r="H9" s="65">
        <f>zs_05052022!M9</f>
        <v>76.189794531253995</v>
      </c>
      <c r="I9" s="65">
        <f>zs_05052022!AD9</f>
        <v>88.425774055986295</v>
      </c>
      <c r="J9" s="65">
        <f>zs_05052022!AW9</f>
        <v>69.089265359066061</v>
      </c>
      <c r="K9" s="65">
        <f>zs_05052022!I9</f>
        <v>57.928036254518268</v>
      </c>
      <c r="L9" s="65">
        <f>zs_05052022!AH9</f>
        <v>88.010963425775827</v>
      </c>
      <c r="M9" s="65">
        <f>zs_05052022!AP9</f>
        <v>100</v>
      </c>
      <c r="N9" s="65">
        <f>zs_05052022!Q9</f>
        <v>27.915438914646113</v>
      </c>
    </row>
    <row r="10" spans="1:50" x14ac:dyDescent="0.25">
      <c r="A10" t="str">
        <f>zy_05052022_2021!A10</f>
        <v>MA</v>
      </c>
      <c r="B10" s="61">
        <f>zy_05052022_2021!G10</f>
        <v>90.621759605494418</v>
      </c>
      <c r="C10" s="61">
        <f>zy_05052022_2021!N10</f>
        <v>60.555525411675639</v>
      </c>
      <c r="D10" s="61">
        <f>zy_05052022_2021!S10</f>
        <v>52.687387614893012</v>
      </c>
      <c r="E10" s="63">
        <f>zf_05052022_2021!D10</f>
        <v>95.765940547591526</v>
      </c>
      <c r="F10" s="63">
        <f>zf_05052022_2021!G10</f>
        <v>92.724097788125732</v>
      </c>
      <c r="G10" s="65">
        <f>zs_05052022!U10</f>
        <v>96.375304316981357</v>
      </c>
      <c r="H10" s="65">
        <f>zs_05052022!M10</f>
        <v>78.741222682702144</v>
      </c>
      <c r="I10" s="65">
        <f>zs_05052022!AD10</f>
        <v>79.211996443668795</v>
      </c>
      <c r="J10" s="65">
        <f>zs_05052022!AW10</f>
        <v>100</v>
      </c>
      <c r="K10" s="65">
        <f>zs_05052022!I10</f>
        <v>88.9388070792631</v>
      </c>
      <c r="L10" s="65">
        <f>zs_05052022!AH10</f>
        <v>93.279007397365248</v>
      </c>
      <c r="M10" s="65">
        <f>zs_05052022!AP10</f>
        <v>100</v>
      </c>
      <c r="N10" s="65">
        <f>zs_05052022!Q10</f>
        <v>100</v>
      </c>
    </row>
    <row r="11" spans="1:50" x14ac:dyDescent="0.25">
      <c r="A11" t="str">
        <f>zy_05052022_2021!A11</f>
        <v>MG</v>
      </c>
      <c r="B11" s="61">
        <f>zy_05052022_2021!G11</f>
        <v>67.48809998255642</v>
      </c>
      <c r="C11" s="61">
        <f>zy_05052022_2021!N11</f>
        <v>53.861697154793596</v>
      </c>
      <c r="D11" s="61">
        <f>zy_05052022_2021!S11</f>
        <v>62.559523829223998</v>
      </c>
      <c r="E11" s="63">
        <f>zf_05052022_2021!D11</f>
        <v>79.342039156037245</v>
      </c>
      <c r="F11" s="63">
        <f>zf_05052022_2021!G11</f>
        <v>78.696158323632119</v>
      </c>
      <c r="G11" s="65">
        <f>zs_05052022!U11</f>
        <v>86.883184406132699</v>
      </c>
      <c r="H11" s="65">
        <f>zs_05052022!M11</f>
        <v>68.564436157965673</v>
      </c>
      <c r="I11" s="65">
        <f>zs_05052022!AD11</f>
        <v>87.345815876907935</v>
      </c>
      <c r="J11" s="65">
        <f>zs_05052022!AW11</f>
        <v>7.5330927964124186</v>
      </c>
      <c r="K11" s="65">
        <f>zs_05052022!I11</f>
        <v>28.16923741270174</v>
      </c>
      <c r="L11" s="65">
        <f>zs_05052022!AH11</f>
        <v>83.764109516371448</v>
      </c>
      <c r="M11" s="65">
        <f>zs_05052022!AP11</f>
        <v>100</v>
      </c>
      <c r="N11" s="65">
        <f>zs_05052022!Q11</f>
        <v>27.878857207953384</v>
      </c>
    </row>
    <row r="12" spans="1:50" x14ac:dyDescent="0.25">
      <c r="A12" t="str">
        <f>zy_05052022_2021!A12</f>
        <v>MS</v>
      </c>
      <c r="B12" s="61">
        <f>zy_05052022_2021!G12</f>
        <v>37.10161149790946</v>
      </c>
      <c r="C12" s="61">
        <f>zy_05052022_2021!N12</f>
        <v>70.544525846121701</v>
      </c>
      <c r="D12" s="61">
        <f>zy_05052022_2021!S12</f>
        <v>13.35937792221176</v>
      </c>
      <c r="E12" s="63">
        <f>zf_05052022_2021!D12</f>
        <v>91.102037753527782</v>
      </c>
      <c r="F12" s="63">
        <f>zf_05052022_2021!G12</f>
        <v>93.597206053550636</v>
      </c>
      <c r="G12" s="65">
        <f>zs_05052022!U12</f>
        <v>94.668102191456683</v>
      </c>
      <c r="H12" s="65">
        <f>zs_05052022!M12</f>
        <v>76.132673807634006</v>
      </c>
      <c r="I12" s="65">
        <f>zs_05052022!AD12</f>
        <v>60.963238696718868</v>
      </c>
      <c r="J12" s="65">
        <f>zs_05052022!AW12</f>
        <v>34.668796853877346</v>
      </c>
      <c r="K12" s="65">
        <f>zs_05052022!I12</f>
        <v>28.77393172608582</v>
      </c>
      <c r="L12" s="65">
        <f>zs_05052022!AH12</f>
        <v>96.53119566178421</v>
      </c>
      <c r="M12" s="65">
        <f>zs_05052022!AP12</f>
        <v>48.406580087726979</v>
      </c>
      <c r="N12" s="65">
        <f>zs_05052022!Q12</f>
        <v>32.273767760516833</v>
      </c>
    </row>
    <row r="13" spans="1:50" x14ac:dyDescent="0.25">
      <c r="A13" t="str">
        <f>zy_05052022_2021!A13</f>
        <v>MT</v>
      </c>
      <c r="B13" s="61">
        <f>zy_05052022_2021!G13</f>
        <v>0</v>
      </c>
      <c r="C13" s="61">
        <f>zy_05052022_2021!N13</f>
        <v>50.594874248685272</v>
      </c>
      <c r="D13" s="61">
        <f>zy_05052022_2021!S13</f>
        <v>65.840754494654135</v>
      </c>
      <c r="E13" s="63">
        <f>zf_05052022_2021!D13</f>
        <v>92.446684293783989</v>
      </c>
      <c r="F13" s="63">
        <f>zf_05052022_2021!G13</f>
        <v>90.192083818393471</v>
      </c>
      <c r="G13" s="65">
        <f>zs_05052022!U13</f>
        <v>98.938869824587172</v>
      </c>
      <c r="H13" s="65">
        <f>zs_05052022!M13</f>
        <v>90.181874896210005</v>
      </c>
      <c r="I13" s="65">
        <f>zs_05052022!AD13</f>
        <v>70.669360969232358</v>
      </c>
      <c r="J13" s="65">
        <f>zs_05052022!AW13</f>
        <v>77.697445431384679</v>
      </c>
      <c r="K13" s="65">
        <f>zs_05052022!I13</f>
        <v>45.652264844369967</v>
      </c>
      <c r="L13" s="65">
        <f>zs_05052022!AH13</f>
        <v>96.293949485721015</v>
      </c>
      <c r="M13" s="65">
        <f>zs_05052022!AP13</f>
        <v>82.91537364885194</v>
      </c>
      <c r="N13" s="65">
        <f>zs_05052022!Q13</f>
        <v>19.098786902726996</v>
      </c>
    </row>
    <row r="14" spans="1:50" x14ac:dyDescent="0.25">
      <c r="A14" t="str">
        <f>zy_05052022_2021!A14</f>
        <v>PA</v>
      </c>
      <c r="B14" s="61">
        <f>zy_05052022_2021!G14</f>
        <v>89.169209583099985</v>
      </c>
      <c r="C14" s="61">
        <f>zy_05052022_2021!N14</f>
        <v>26.653681975077316</v>
      </c>
      <c r="D14" s="61">
        <f>zy_05052022_2021!S14</f>
        <v>76.029403418252031</v>
      </c>
      <c r="E14" s="63">
        <f>zf_05052022_2021!D14</f>
        <v>96.743068231268907</v>
      </c>
      <c r="F14" s="63">
        <f>zf_05052022_2021!G14</f>
        <v>94.994179278230504</v>
      </c>
      <c r="G14" s="65">
        <f>zs_05052022!U14</f>
        <v>95.364571060988524</v>
      </c>
      <c r="H14" s="65">
        <f>zs_05052022!M14</f>
        <v>95.97364692517128</v>
      </c>
      <c r="I14" s="65">
        <f>zs_05052022!AD14</f>
        <v>45.519535877099379</v>
      </c>
      <c r="J14" s="65">
        <f>zs_05052022!AW14</f>
        <v>98.756067961165044</v>
      </c>
      <c r="K14" s="65">
        <f>zs_05052022!I14</f>
        <v>39.139667987833462</v>
      </c>
      <c r="L14" s="65">
        <f>zs_05052022!AH14</f>
        <v>91.844478500486275</v>
      </c>
      <c r="M14" s="65">
        <f>zs_05052022!AP14</f>
        <v>94.217760198107314</v>
      </c>
      <c r="N14" s="65">
        <f>zs_05052022!Q14</f>
        <v>92.106382754478673</v>
      </c>
    </row>
    <row r="15" spans="1:50" x14ac:dyDescent="0.25">
      <c r="A15" t="str">
        <f>zy_05052022_2021!A15</f>
        <v>PB</v>
      </c>
      <c r="B15" s="61">
        <f>zy_05052022_2021!G15</f>
        <v>14.405673607268316</v>
      </c>
      <c r="C15" s="61">
        <f>zy_05052022_2021!N15</f>
        <v>43.472562749731466</v>
      </c>
      <c r="D15" s="61">
        <f>zy_05052022_2021!S15</f>
        <v>97.788724034625403</v>
      </c>
      <c r="E15" s="63">
        <f>zf_05052022_2021!D15</f>
        <v>97.96494340937808</v>
      </c>
      <c r="F15" s="63">
        <f>zf_05052022_2021!G15</f>
        <v>94.412107101280569</v>
      </c>
      <c r="G15" s="65">
        <f>zs_05052022!U15</f>
        <v>95.152055608843114</v>
      </c>
      <c r="H15" s="65">
        <f>zs_05052022!M15</f>
        <v>48.530979947625845</v>
      </c>
      <c r="I15" s="65">
        <f>zs_05052022!AD15</f>
        <v>96.815004931853409</v>
      </c>
      <c r="J15" s="65">
        <f>zs_05052022!AW15</f>
        <v>31.649179328660367</v>
      </c>
      <c r="K15" s="65">
        <f>zs_05052022!I15</f>
        <v>86.084776104205758</v>
      </c>
      <c r="L15" s="65">
        <f>zs_05052022!AH15</f>
        <v>97.694586071733809</v>
      </c>
      <c r="M15" s="65">
        <f>zs_05052022!AP15</f>
        <v>100</v>
      </c>
      <c r="N15" s="65">
        <f>zs_05052022!Q15</f>
        <v>65.66885866769384</v>
      </c>
    </row>
    <row r="16" spans="1:50" x14ac:dyDescent="0.25">
      <c r="A16" t="str">
        <f>zy_05052022_2021!A16</f>
        <v>PE</v>
      </c>
      <c r="B16" s="61">
        <f>zy_05052022_2021!G16</f>
        <v>80.43015848591179</v>
      </c>
      <c r="C16" s="61">
        <f>zy_05052022_2021!N16</f>
        <v>59.102851012066729</v>
      </c>
      <c r="D16" s="61">
        <f>zy_05052022_2021!S16</f>
        <v>47.65091531341055</v>
      </c>
      <c r="E16" s="63">
        <f>zf_05052022_2021!D16</f>
        <v>91.115829934967081</v>
      </c>
      <c r="F16" s="63">
        <f>zf_05052022_2021!G16</f>
        <v>92.11292200232829</v>
      </c>
      <c r="G16" s="65">
        <f>zs_05052022!U16</f>
        <v>82.404910821263869</v>
      </c>
      <c r="H16" s="65">
        <f>zs_05052022!M16</f>
        <v>46.551888428744384</v>
      </c>
      <c r="I16" s="65">
        <f>zs_05052022!AD16</f>
        <v>94.010014501747207</v>
      </c>
      <c r="J16" s="65">
        <f>zs_05052022!AW16</f>
        <v>21.067961165048537</v>
      </c>
      <c r="K16" s="65">
        <f>zs_05052022!I16</f>
        <v>72.451313080033586</v>
      </c>
      <c r="L16" s="65">
        <f>zs_05052022!AH16</f>
        <v>84.207656715098295</v>
      </c>
      <c r="M16" s="65">
        <f>zs_05052022!AP16</f>
        <v>100</v>
      </c>
      <c r="N16" s="65">
        <f>zs_05052022!Q16</f>
        <v>78.373486817987555</v>
      </c>
    </row>
    <row r="17" spans="1:14" x14ac:dyDescent="0.25">
      <c r="A17" t="str">
        <f>zy_05052022_2021!A17</f>
        <v>PI</v>
      </c>
      <c r="B17" s="61">
        <f>zy_05052022_2021!G17</f>
        <v>85.153438540034372</v>
      </c>
      <c r="C17" s="61">
        <f>zy_05052022_2021!N17</f>
        <v>50.221091254065861</v>
      </c>
      <c r="D17" s="61">
        <f>zy_05052022_2021!S17</f>
        <v>29.837152603079005</v>
      </c>
      <c r="E17" s="63">
        <f>zf_05052022_2021!D17</f>
        <v>96.768210849353025</v>
      </c>
      <c r="F17" s="63">
        <f>zf_05052022_2021!G17</f>
        <v>93.33527357392316</v>
      </c>
      <c r="G17" s="65">
        <f>zs_05052022!U17</f>
        <v>97.9836158569464</v>
      </c>
      <c r="H17" s="65">
        <f>zs_05052022!M17</f>
        <v>77.094417199922205</v>
      </c>
      <c r="I17" s="65">
        <f>zs_05052022!AD17</f>
        <v>93.518901625084766</v>
      </c>
      <c r="J17" s="65">
        <f>zs_05052022!AW17</f>
        <v>95.464199029126206</v>
      </c>
      <c r="K17" s="65">
        <f>zs_05052022!I17</f>
        <v>92.146622859781615</v>
      </c>
      <c r="L17" s="65">
        <f>zs_05052022!AH17</f>
        <v>94.70101087501105</v>
      </c>
      <c r="M17" s="65">
        <f>zs_05052022!AP17</f>
        <v>100</v>
      </c>
      <c r="N17" s="65">
        <f>zs_05052022!Q17</f>
        <v>62.202868042620942</v>
      </c>
    </row>
    <row r="18" spans="1:14" x14ac:dyDescent="0.25">
      <c r="A18" t="str">
        <f>zy_05052022_2021!A18</f>
        <v>PR</v>
      </c>
      <c r="B18" s="61">
        <f>zy_05052022_2021!G18</f>
        <v>63.027553993689814</v>
      </c>
      <c r="C18" s="61">
        <f>zy_05052022_2021!N18</f>
        <v>65.722878669048811</v>
      </c>
      <c r="D18" s="61">
        <f>zy_05052022_2021!S18</f>
        <v>30.159613276451893</v>
      </c>
      <c r="E18" s="63">
        <f>zf_05052022_2021!D18</f>
        <v>79.573088860204805</v>
      </c>
      <c r="F18" s="63">
        <f>zf_05052022_2021!G18</f>
        <v>77.415599534342263</v>
      </c>
      <c r="G18" s="65">
        <f>zs_05052022!U18</f>
        <v>60.251487902483149</v>
      </c>
      <c r="H18" s="65">
        <f>zs_05052022!M18</f>
        <v>55.342008858231928</v>
      </c>
      <c r="I18" s="65">
        <f>zs_05052022!AD18</f>
        <v>88.162469087534973</v>
      </c>
      <c r="J18" s="65">
        <f>zs_05052022!AW18</f>
        <v>49.63379322091636</v>
      </c>
      <c r="K18" s="65">
        <f>zs_05052022!I18</f>
        <v>6.2104639655766682</v>
      </c>
      <c r="L18" s="65">
        <f>zs_05052022!AH18</f>
        <v>83.485603135775548</v>
      </c>
      <c r="M18" s="65">
        <f>zs_05052022!AP18</f>
        <v>66.679539563781816</v>
      </c>
      <c r="N18" s="65">
        <f>zs_05052022!Q18</f>
        <v>5.8086940786038275</v>
      </c>
    </row>
    <row r="19" spans="1:14" x14ac:dyDescent="0.25">
      <c r="A19" t="str">
        <f>zy_05052022_2021!A19</f>
        <v>RJ</v>
      </c>
      <c r="B19" s="61">
        <f>zy_05052022_2021!G19</f>
        <v>72.332516670809227</v>
      </c>
      <c r="C19" s="61">
        <f>zy_05052022_2021!N19</f>
        <v>61.616853563977813</v>
      </c>
      <c r="D19" s="61">
        <f>zy_05052022_2021!S19</f>
        <v>31.834258669040729</v>
      </c>
      <c r="E19" s="63">
        <f>zf_05052022_2021!D19</f>
        <v>75.119585063311305</v>
      </c>
      <c r="F19" s="63">
        <f>zf_05052022_2021!G19</f>
        <v>57.625145518044242</v>
      </c>
      <c r="G19" s="65">
        <f>zs_05052022!U19</f>
        <v>0</v>
      </c>
      <c r="H19" s="65">
        <f>zs_05052022!M19</f>
        <v>0</v>
      </c>
      <c r="I19" s="65">
        <f>zs_05052022!AD19</f>
        <v>29.489304610744917</v>
      </c>
      <c r="J19" s="65">
        <f>zs_05052022!AW19</f>
        <v>5.7249894470240621</v>
      </c>
      <c r="K19" s="65">
        <f>zs_05052022!I19</f>
        <v>1.7043943322539328</v>
      </c>
      <c r="L19" s="65">
        <f>zs_05052022!AH19</f>
        <v>61.577908107630186</v>
      </c>
      <c r="M19" s="65">
        <f>zs_05052022!AP19</f>
        <v>100</v>
      </c>
      <c r="N19" s="65">
        <f>zs_05052022!Q19</f>
        <v>40.469672485659082</v>
      </c>
    </row>
    <row r="20" spans="1:14" x14ac:dyDescent="0.25">
      <c r="A20" t="str">
        <f>zy_05052022_2021!A20</f>
        <v>RN</v>
      </c>
      <c r="B20" s="61">
        <f>zy_05052022_2021!G20</f>
        <v>84.753441225410356</v>
      </c>
      <c r="C20" s="61">
        <f>zy_05052022_2021!N20</f>
        <v>69.594503702279965</v>
      </c>
      <c r="D20" s="61">
        <f>zy_05052022_2021!S20</f>
        <v>43.791801322695115</v>
      </c>
      <c r="E20" s="63">
        <f>zf_05052022_2021!D20</f>
        <v>97.068208208433944</v>
      </c>
      <c r="F20" s="63">
        <f>zf_05052022_2021!G20</f>
        <v>92.549476135040749</v>
      </c>
      <c r="G20" s="65">
        <f>zs_05052022!U20</f>
        <v>75.194308515322447</v>
      </c>
      <c r="H20" s="65">
        <f>zs_05052022!M20</f>
        <v>34.684349571975972</v>
      </c>
      <c r="I20" s="65">
        <f>zs_05052022!AD20</f>
        <v>100</v>
      </c>
      <c r="J20" s="65">
        <f>zs_05052022!AW20</f>
        <v>59.293064356723434</v>
      </c>
      <c r="K20" s="65">
        <f>zs_05052022!I20</f>
        <v>74.234524699184576</v>
      </c>
      <c r="L20" s="65">
        <f>zs_05052022!AH20</f>
        <v>95.811352450561444</v>
      </c>
      <c r="M20" s="65">
        <f>zs_05052022!AP20</f>
        <v>100</v>
      </c>
      <c r="N20" s="65">
        <f>zs_05052022!Q20</f>
        <v>65.939323576981494</v>
      </c>
    </row>
    <row r="21" spans="1:14" x14ac:dyDescent="0.25">
      <c r="A21" t="str">
        <f>zy_05052022_2021!A21</f>
        <v>RO</v>
      </c>
      <c r="B21" s="61">
        <f>zy_05052022_2021!G21</f>
        <v>60.317033188434188</v>
      </c>
      <c r="C21" s="61">
        <f>zy_05052022_2021!N21</f>
        <v>0</v>
      </c>
      <c r="D21" s="61">
        <f>zy_05052022_2021!S21</f>
        <v>86.859525924105014</v>
      </c>
      <c r="E21" s="63">
        <f>zf_05052022_2021!D21</f>
        <v>99.180310518420114</v>
      </c>
      <c r="F21" s="63">
        <f>zf_05052022_2021!G21</f>
        <v>96.740395809080326</v>
      </c>
      <c r="G21" s="65">
        <f>zs_05052022!U21</f>
        <v>90.700720064283246</v>
      </c>
      <c r="H21" s="65">
        <f>zs_05052022!M21</f>
        <v>82.894225106364118</v>
      </c>
      <c r="I21" s="65">
        <f>zs_05052022!AD21</f>
        <v>90.639221765194662</v>
      </c>
      <c r="J21" s="65">
        <f>zs_05052022!AW21</f>
        <v>97.236743838685584</v>
      </c>
      <c r="K21" s="65">
        <f>zs_05052022!I21</f>
        <v>68.273871679520113</v>
      </c>
      <c r="L21" s="65">
        <f>zs_05052022!AH21</f>
        <v>97.132415784975393</v>
      </c>
      <c r="M21" s="65">
        <f>zs_05052022!AP21</f>
        <v>43.604139583016746</v>
      </c>
      <c r="N21" s="65">
        <f>zs_05052022!Q21</f>
        <v>62.179772563637805</v>
      </c>
    </row>
    <row r="22" spans="1:14" x14ac:dyDescent="0.25">
      <c r="A22" t="str">
        <f>zy_05052022_2021!A22</f>
        <v>RR</v>
      </c>
      <c r="B22" s="61">
        <f>zy_05052022_2021!G22</f>
        <v>52.067256733956526</v>
      </c>
      <c r="C22" s="61">
        <f>zy_05052022_2021!N22</f>
        <v>72.283441583985109</v>
      </c>
      <c r="D22" s="61">
        <f>zy_05052022_2021!S22</f>
        <v>100</v>
      </c>
      <c r="E22" s="63">
        <f>zf_05052022_2021!D22</f>
        <v>100</v>
      </c>
      <c r="F22" s="63">
        <f>zf_05052022_2021!G22</f>
        <v>98.486612339930147</v>
      </c>
      <c r="G22" s="65">
        <f>zs_05052022!U22</f>
        <v>99.620870646475637</v>
      </c>
      <c r="H22" s="65">
        <f>zs_05052022!M22</f>
        <v>89.430726333559335</v>
      </c>
      <c r="I22" s="65">
        <f>zs_05052022!AD22</f>
        <v>93.347012993724491</v>
      </c>
      <c r="J22" s="65">
        <f>zs_05052022!AW22</f>
        <v>70.226537216828476</v>
      </c>
      <c r="K22" s="65">
        <f>zs_05052022!I22</f>
        <v>95.054345605916382</v>
      </c>
      <c r="L22" s="65">
        <f>zs_05052022!AH22</f>
        <v>99.542453803306714</v>
      </c>
      <c r="M22" s="65">
        <f>zs_05052022!AP22</f>
        <v>10.294779773452307</v>
      </c>
      <c r="N22" s="65">
        <f>zs_05052022!Q22</f>
        <v>85.455138461004154</v>
      </c>
    </row>
    <row r="23" spans="1:14" x14ac:dyDescent="0.25">
      <c r="A23" t="str">
        <f>zy_05052022_2021!A23</f>
        <v>RS</v>
      </c>
      <c r="B23" s="61">
        <f>zy_05052022_2021!G23</f>
        <v>84.067809973829043</v>
      </c>
      <c r="C23" s="61">
        <f>zy_05052022_2021!N23</f>
        <v>19.013406828164378</v>
      </c>
      <c r="D23" s="61">
        <f>zy_05052022_2021!S23</f>
        <v>58.22145436886251</v>
      </c>
      <c r="E23" s="63">
        <f>zf_05052022_2021!D23</f>
        <v>92.157136884738534</v>
      </c>
      <c r="F23" s="63">
        <f>zf_05052022_2021!G23</f>
        <v>87.776484284051222</v>
      </c>
      <c r="G23" s="65">
        <f>zs_05052022!U23</f>
        <v>85.823805713687037</v>
      </c>
      <c r="H23" s="65">
        <f>zs_05052022!M23</f>
        <v>54.273178140271398</v>
      </c>
      <c r="I23" s="65">
        <f>zs_05052022!AD23</f>
        <v>75.214320766714977</v>
      </c>
      <c r="J23" s="65">
        <f>zs_05052022!AW23</f>
        <v>71.851497333515638</v>
      </c>
      <c r="K23" s="65">
        <f>zs_05052022!I23</f>
        <v>16.041547487950318</v>
      </c>
      <c r="L23" s="65">
        <f>zs_05052022!AH23</f>
        <v>85.092540744451966</v>
      </c>
      <c r="M23" s="65">
        <f>zs_05052022!AP23</f>
        <v>51.161737206989244</v>
      </c>
      <c r="N23" s="65">
        <f>zs_05052022!Q23</f>
        <v>12.073009509609964</v>
      </c>
    </row>
    <row r="24" spans="1:14" x14ac:dyDescent="0.25">
      <c r="A24" t="str">
        <f>zy_05052022_2021!A24</f>
        <v>SC</v>
      </c>
      <c r="B24" s="61">
        <f>zy_05052022_2021!G24</f>
        <v>33.302929432409087</v>
      </c>
      <c r="C24" s="61">
        <f>zy_05052022_2021!N24</f>
        <v>58.784186884403731</v>
      </c>
      <c r="D24" s="61">
        <f>zy_05052022_2021!S24</f>
        <v>63.563524376645631</v>
      </c>
      <c r="E24" s="63">
        <f>zf_05052022_2021!D24</f>
        <v>88.237251474800374</v>
      </c>
      <c r="F24" s="63">
        <f>zf_05052022_2021!G24</f>
        <v>80.791618160651922</v>
      </c>
      <c r="G24" s="65">
        <f>zs_05052022!U24</f>
        <v>74.234540570533241</v>
      </c>
      <c r="H24" s="65">
        <f>zs_05052022!M24</f>
        <v>43.270915082679259</v>
      </c>
      <c r="I24" s="65">
        <f>zs_05052022!AD24</f>
        <v>82.730950274802368</v>
      </c>
      <c r="J24" s="65">
        <f>zs_05052022!AW24</f>
        <v>63.560967582688818</v>
      </c>
      <c r="K24" s="65">
        <f>zs_05052022!I24</f>
        <v>0</v>
      </c>
      <c r="L24" s="65">
        <f>zs_05052022!AH24</f>
        <v>92.193716660281154</v>
      </c>
      <c r="M24" s="65">
        <f>zs_05052022!AP24</f>
        <v>76.934836511427804</v>
      </c>
      <c r="N24" s="65">
        <f>zs_05052022!Q24</f>
        <v>0</v>
      </c>
    </row>
    <row r="25" spans="1:14" x14ac:dyDescent="0.25">
      <c r="A25" t="str">
        <f>zy_05052022_2021!A25</f>
        <v>SE</v>
      </c>
      <c r="B25" s="61">
        <f>zy_05052022_2021!G25</f>
        <v>46.414415381693004</v>
      </c>
      <c r="C25" s="61">
        <f>zy_05052022_2021!N25</f>
        <v>72.585625000104216</v>
      </c>
      <c r="D25" s="61">
        <f>zy_05052022_2021!S25</f>
        <v>69.987883075864787</v>
      </c>
      <c r="E25" s="63">
        <f>zf_05052022_2021!D25</f>
        <v>97.42766265597497</v>
      </c>
      <c r="F25" s="63">
        <f>zf_05052022_2021!G25</f>
        <v>93.859138533178111</v>
      </c>
      <c r="G25" s="65">
        <f>zs_05052022!U25</f>
        <v>27.509300503991629</v>
      </c>
      <c r="H25" s="65">
        <f>zs_05052022!M25</f>
        <v>67.471913453253833</v>
      </c>
      <c r="I25" s="65">
        <f>zs_05052022!AD25</f>
        <v>51.067529049272274</v>
      </c>
      <c r="J25" s="65">
        <f>zs_05052022!AW25</f>
        <v>58.990291262135919</v>
      </c>
      <c r="K25" s="65">
        <f>zs_05052022!I25</f>
        <v>73.543487505736664</v>
      </c>
      <c r="L25" s="65">
        <f>zs_05052022!AH25</f>
        <v>97.773422533965999</v>
      </c>
      <c r="M25" s="65">
        <f>zs_05052022!AP25</f>
        <v>100</v>
      </c>
      <c r="N25" s="65">
        <f>zs_05052022!Q25</f>
        <v>83.273678582543582</v>
      </c>
    </row>
    <row r="26" spans="1:14" x14ac:dyDescent="0.25">
      <c r="A26" t="str">
        <f>zy_05052022_2021!A26</f>
        <v>SP</v>
      </c>
      <c r="B26" s="61">
        <f>zy_05052022_2021!G26</f>
        <v>69.506487322804617</v>
      </c>
      <c r="C26" s="61">
        <f>zy_05052022_2021!N26</f>
        <v>70.776605238791916</v>
      </c>
      <c r="D26" s="61">
        <f>zy_05052022_2021!S26</f>
        <v>0</v>
      </c>
      <c r="E26" s="63">
        <f>zf_05052022_2021!D26</f>
        <v>0</v>
      </c>
      <c r="F26" s="63">
        <f>zf_05052022_2021!G26</f>
        <v>0</v>
      </c>
      <c r="G26" s="65">
        <f>zs_05052022!U26</f>
        <v>55.531474364294972</v>
      </c>
      <c r="H26" s="65">
        <f>zs_05052022!M26</f>
        <v>90.208216826939619</v>
      </c>
      <c r="I26" s="65">
        <f>zs_05052022!AD26</f>
        <v>0</v>
      </c>
      <c r="J26" s="65">
        <f>zs_05052022!AW26</f>
        <v>0</v>
      </c>
      <c r="K26" s="65">
        <f>zs_05052022!I26</f>
        <v>12.446532077601589</v>
      </c>
      <c r="L26" s="65">
        <f>zs_05052022!AH26</f>
        <v>0</v>
      </c>
      <c r="M26" s="65">
        <f>zs_05052022!AP26</f>
        <v>100</v>
      </c>
      <c r="N26" s="65">
        <f>zs_05052022!Q26</f>
        <v>21.380477614873385</v>
      </c>
    </row>
    <row r="27" spans="1:14" x14ac:dyDescent="0.25">
      <c r="A27" t="str">
        <f>zy_05052022_2021!A27</f>
        <v>TO</v>
      </c>
      <c r="B27" s="61">
        <f>zy_05052022_2021!G27</f>
        <v>65.583576313382665</v>
      </c>
      <c r="C27" s="61">
        <f>zy_05052022_2021!N27</f>
        <v>77.873160212118293</v>
      </c>
      <c r="D27" s="61">
        <f>zy_05052022_2021!S27</f>
        <v>49.576301943631364</v>
      </c>
      <c r="E27" s="63">
        <f>zf_05052022_2021!D27</f>
        <v>98.117930553082445</v>
      </c>
      <c r="F27" s="63">
        <f>zf_05052022_2021!G27</f>
        <v>93.946449359720603</v>
      </c>
      <c r="G27" s="65">
        <f>zs_05052022!U27</f>
        <v>97.02606404611717</v>
      </c>
      <c r="H27" s="65">
        <f>zs_05052022!M27</f>
        <v>85.619105363041172</v>
      </c>
      <c r="I27" s="65">
        <f>zs_05052022!AD27</f>
        <v>88.414628601324225</v>
      </c>
      <c r="J27" s="65">
        <f>zs_05052022!AW27</f>
        <v>91.698679891038609</v>
      </c>
      <c r="K27" s="65">
        <f>zs_05052022!I27</f>
        <v>82.269452717809429</v>
      </c>
      <c r="L27" s="65">
        <f>zs_05052022!AH27</f>
        <v>98.838819958150353</v>
      </c>
      <c r="M27" s="65">
        <f>zs_05052022!AP27</f>
        <v>100</v>
      </c>
      <c r="N27" s="65">
        <f>zs_05052022!Q27</f>
        <v>47.717688613816655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30"/>
  <sheetViews>
    <sheetView zoomScaleNormal="100"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9" sqref="K19"/>
    </sheetView>
  </sheetViews>
  <sheetFormatPr defaultRowHeight="15" x14ac:dyDescent="0.25"/>
  <cols>
    <col min="1" max="1" width="4" bestFit="1" customWidth="1"/>
    <col min="2" max="2" width="22.140625" customWidth="1"/>
    <col min="3" max="3" width="13.85546875" bestFit="1" customWidth="1"/>
    <col min="4" max="4" width="17.85546875" customWidth="1"/>
    <col min="5" max="5" width="18.42578125" customWidth="1"/>
    <col min="6" max="6" width="16.85546875" bestFit="1" customWidth="1"/>
    <col min="7" max="7" width="19" bestFit="1" customWidth="1"/>
    <col min="8" max="8" width="12.140625" bestFit="1" customWidth="1"/>
    <col min="9" max="9" width="16.140625" bestFit="1" customWidth="1"/>
    <col min="10" max="10" width="15.28515625" bestFit="1" customWidth="1"/>
    <col min="11" max="11" width="21.140625" bestFit="1" customWidth="1"/>
    <col min="12" max="12" width="11.7109375" bestFit="1" customWidth="1"/>
    <col min="13" max="13" width="16.42578125" bestFit="1" customWidth="1"/>
    <col min="14" max="14" width="13.28515625" bestFit="1" customWidth="1"/>
    <col min="15" max="15" width="14" customWidth="1"/>
    <col min="16" max="16" width="17.140625" customWidth="1"/>
  </cols>
  <sheetData>
    <row r="1" spans="1:50" ht="15.75" thickTop="1" x14ac:dyDescent="0.25">
      <c r="A1" s="17" t="s">
        <v>0</v>
      </c>
      <c r="B1" s="6" t="s">
        <v>46</v>
      </c>
      <c r="C1" s="42" t="s">
        <v>71</v>
      </c>
      <c r="D1" s="48" t="s">
        <v>71</v>
      </c>
      <c r="E1" s="45" t="s">
        <v>72</v>
      </c>
      <c r="F1" s="6" t="s">
        <v>48</v>
      </c>
      <c r="G1" s="8" t="s">
        <v>54</v>
      </c>
      <c r="H1" s="66" t="s">
        <v>73</v>
      </c>
      <c r="I1" s="48" t="s">
        <v>73</v>
      </c>
      <c r="J1" s="45" t="s">
        <v>74</v>
      </c>
      <c r="K1" s="8" t="s">
        <v>56</v>
      </c>
      <c r="L1" s="67" t="s">
        <v>75</v>
      </c>
      <c r="M1" s="66" t="s">
        <v>76</v>
      </c>
      <c r="N1" s="48" t="s">
        <v>75</v>
      </c>
      <c r="O1" s="45" t="s">
        <v>77</v>
      </c>
      <c r="P1" s="36" t="s">
        <v>50</v>
      </c>
      <c r="Q1" s="73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s="21" t="s">
        <v>1</v>
      </c>
      <c r="B2" s="16">
        <v>3196.9529096280003</v>
      </c>
      <c r="C2" s="56">
        <f>B2/1000</f>
        <v>3.1969529096280001</v>
      </c>
      <c r="D2" s="51">
        <f t="shared" ref="D2:D27" si="0">((C2-MIN($C$2:$C$27))/(MAX($C$2:$C$27)-MIN($C$2:$C$27)))*100</f>
        <v>0.46942129511463576</v>
      </c>
      <c r="E2" s="52">
        <f t="shared" ref="E2:E27" si="1">((C2-MAX($C$2:$C$27))/(MIN($C$2:$C$27)-MAX($C$2:$C$27)))*100</f>
        <v>99.530578704885357</v>
      </c>
      <c r="F2" s="16">
        <v>224440.24</v>
      </c>
      <c r="G2" s="2">
        <v>91770</v>
      </c>
      <c r="H2" s="56">
        <f>IF(G2,F2/G2,0)</f>
        <v>2.4456820311648686</v>
      </c>
      <c r="I2" s="51">
        <f t="shared" ref="I2:I27" si="2">((H2-MIN($H$2:$H$27))/(MAX($H$2:$H$27)-MIN($H$2:$H$27)))*100</f>
        <v>62.687066227366572</v>
      </c>
      <c r="J2" s="52">
        <f t="shared" ref="J2:J27" si="3">((H2-MAX($H$2:$H$27))/(MIN($H$2:$H$27)-MAX($H$2:$H$27)))*100</f>
        <v>37.312933772633428</v>
      </c>
      <c r="K2" s="2">
        <v>232817.58000000002</v>
      </c>
      <c r="L2" s="68">
        <v>0</v>
      </c>
      <c r="M2" s="56">
        <f>K2/B2</f>
        <v>72.824838707771534</v>
      </c>
      <c r="N2" s="51">
        <f t="shared" ref="N2:N27" si="4">IF(M2,((M2-MIN($M$2:$M$27))/(MAX($M$2:$M$27)-MIN($M$2:$M$27)))*100,0)</f>
        <v>26.920172194742342</v>
      </c>
      <c r="O2" s="52">
        <f t="shared" ref="O2:O27" si="5">IF(M2,((M2-MAX($M$2:$M$27))/(MIN($M$2:$M$27)-MAX($M$2:$M$27)))*100,0)</f>
        <v>73.079827805257651</v>
      </c>
      <c r="P2" s="37"/>
      <c r="Q2" s="73"/>
    </row>
    <row r="3" spans="1:50" x14ac:dyDescent="0.25">
      <c r="A3" s="21" t="s">
        <v>6</v>
      </c>
      <c r="B3" s="16">
        <v>10477.010536560991</v>
      </c>
      <c r="C3" s="56">
        <f t="shared" ref="C3:C29" si="6">B3/1000</f>
        <v>10.477010536560991</v>
      </c>
      <c r="D3" s="51">
        <f t="shared" si="0"/>
        <v>4.2662090567807747</v>
      </c>
      <c r="E3" s="52">
        <f t="shared" si="1"/>
        <v>95.733790943219219</v>
      </c>
      <c r="F3" s="16">
        <v>1203597.42</v>
      </c>
      <c r="G3" s="2">
        <v>538690.16</v>
      </c>
      <c r="H3" s="56">
        <f t="shared" ref="H3:H29" si="7">IF(G3,F3/G3,0)</f>
        <v>2.2343037043780414</v>
      </c>
      <c r="I3" s="51">
        <f t="shared" si="2"/>
        <v>57.269073617753072</v>
      </c>
      <c r="J3" s="52">
        <f t="shared" si="3"/>
        <v>42.730926382246921</v>
      </c>
      <c r="K3" s="2">
        <v>790193.31</v>
      </c>
      <c r="L3" s="68">
        <v>0</v>
      </c>
      <c r="M3" s="56">
        <f t="shared" ref="M3:M27" si="8">K3/B3</f>
        <v>75.421639335238822</v>
      </c>
      <c r="N3" s="51">
        <f t="shared" si="4"/>
        <v>28.106223610346682</v>
      </c>
      <c r="O3" s="52">
        <f t="shared" si="5"/>
        <v>71.893776389653326</v>
      </c>
      <c r="P3" s="37"/>
      <c r="Q3" s="73"/>
    </row>
    <row r="4" spans="1:50" x14ac:dyDescent="0.25">
      <c r="A4" s="21" t="s">
        <v>13</v>
      </c>
      <c r="B4" s="16">
        <v>16090.917924657006</v>
      </c>
      <c r="C4" s="56">
        <f t="shared" si="6"/>
        <v>16.090917924657006</v>
      </c>
      <c r="D4" s="51">
        <f t="shared" si="0"/>
        <v>7.1940450655775576</v>
      </c>
      <c r="E4" s="52">
        <f t="shared" si="1"/>
        <v>92.805954934422445</v>
      </c>
      <c r="F4" s="16">
        <v>2673594.61</v>
      </c>
      <c r="G4" s="2">
        <v>1802687.02</v>
      </c>
      <c r="H4" s="56">
        <f t="shared" si="7"/>
        <v>1.4831163592668459</v>
      </c>
      <c r="I4" s="51">
        <f t="shared" si="2"/>
        <v>38.014840952962828</v>
      </c>
      <c r="J4" s="52">
        <f t="shared" si="3"/>
        <v>61.985159047037172</v>
      </c>
      <c r="K4" s="2">
        <v>1518259.83</v>
      </c>
      <c r="L4" s="68">
        <v>0</v>
      </c>
      <c r="M4" s="56">
        <f t="shared" si="8"/>
        <v>94.355078877972915</v>
      </c>
      <c r="N4" s="51">
        <f t="shared" si="4"/>
        <v>36.753800376307645</v>
      </c>
      <c r="O4" s="52">
        <f t="shared" si="5"/>
        <v>63.246199623692355</v>
      </c>
      <c r="P4" s="37"/>
      <c r="Q4" s="73"/>
    </row>
    <row r="5" spans="1:50" x14ac:dyDescent="0.25">
      <c r="A5" s="21" t="s">
        <v>2</v>
      </c>
      <c r="B5" s="16">
        <v>2296.8725537420005</v>
      </c>
      <c r="C5" s="56">
        <f t="shared" si="6"/>
        <v>2.2968725537420003</v>
      </c>
      <c r="D5" s="51">
        <f t="shared" si="0"/>
        <v>0</v>
      </c>
      <c r="E5" s="52">
        <f t="shared" si="1"/>
        <v>100</v>
      </c>
      <c r="F5" s="16">
        <v>157865.35999999999</v>
      </c>
      <c r="G5" s="2">
        <v>183554.01</v>
      </c>
      <c r="H5" s="56">
        <f t="shared" si="7"/>
        <v>0.86004854919813511</v>
      </c>
      <c r="I5" s="51">
        <f t="shared" si="2"/>
        <v>22.044533866348541</v>
      </c>
      <c r="J5" s="52">
        <f t="shared" si="3"/>
        <v>77.95546613365147</v>
      </c>
      <c r="K5" s="2">
        <v>163049.28</v>
      </c>
      <c r="L5" s="68">
        <v>0</v>
      </c>
      <c r="M5" s="56">
        <f t="shared" si="8"/>
        <v>70.987517237020697</v>
      </c>
      <c r="N5" s="51">
        <f t="shared" si="4"/>
        <v>26.081001983423636</v>
      </c>
      <c r="O5" s="52">
        <f t="shared" si="5"/>
        <v>73.918998016576381</v>
      </c>
      <c r="P5" s="37"/>
      <c r="Q5" s="73"/>
    </row>
    <row r="6" spans="1:50" x14ac:dyDescent="0.25">
      <c r="A6" s="21" t="s">
        <v>19</v>
      </c>
      <c r="B6" s="16">
        <v>26613.877239666999</v>
      </c>
      <c r="C6" s="56">
        <f t="shared" si="6"/>
        <v>26.613877239666998</v>
      </c>
      <c r="D6" s="51">
        <f t="shared" si="0"/>
        <v>12.682111945148755</v>
      </c>
      <c r="E6" s="52">
        <f t="shared" si="1"/>
        <v>87.317888054851238</v>
      </c>
      <c r="F6" s="16">
        <v>6827123.0599999996</v>
      </c>
      <c r="G6" s="2">
        <v>2045605</v>
      </c>
      <c r="H6" s="56">
        <f t="shared" si="7"/>
        <v>3.3374591184515094</v>
      </c>
      <c r="I6" s="51">
        <f t="shared" si="2"/>
        <v>85.544857476770886</v>
      </c>
      <c r="J6" s="52">
        <f t="shared" si="3"/>
        <v>14.455142523229108</v>
      </c>
      <c r="K6" s="2">
        <v>3156827.12</v>
      </c>
      <c r="L6" s="68">
        <v>0</v>
      </c>
      <c r="M6" s="56">
        <f t="shared" si="8"/>
        <v>118.61582931234334</v>
      </c>
      <c r="N6" s="51">
        <f t="shared" si="4"/>
        <v>47.834549930952129</v>
      </c>
      <c r="O6" s="52">
        <f t="shared" si="5"/>
        <v>52.165450069047871</v>
      </c>
      <c r="P6" s="37"/>
      <c r="Q6" s="73"/>
    </row>
    <row r="7" spans="1:50" x14ac:dyDescent="0.25">
      <c r="A7" s="21" t="s">
        <v>7</v>
      </c>
      <c r="B7" s="16">
        <v>20029.363296517993</v>
      </c>
      <c r="C7" s="56">
        <f t="shared" si="6"/>
        <v>20.029363296517992</v>
      </c>
      <c r="D7" s="51">
        <f t="shared" si="0"/>
        <v>9.2480729255427505</v>
      </c>
      <c r="E7" s="52">
        <f t="shared" si="1"/>
        <v>90.751927074457242</v>
      </c>
      <c r="F7" s="16">
        <v>5664446.4800000004</v>
      </c>
      <c r="G7" s="2">
        <v>1779076.5</v>
      </c>
      <c r="H7" s="56">
        <f t="shared" si="7"/>
        <v>3.1839251881523927</v>
      </c>
      <c r="I7" s="51">
        <f t="shared" si="2"/>
        <v>81.609516932021307</v>
      </c>
      <c r="J7" s="52">
        <f t="shared" si="3"/>
        <v>18.390483067978693</v>
      </c>
      <c r="K7" s="2">
        <v>2176178.79</v>
      </c>
      <c r="L7" s="68">
        <v>0</v>
      </c>
      <c r="M7" s="56">
        <f t="shared" si="8"/>
        <v>108.64942423698102</v>
      </c>
      <c r="N7" s="51">
        <f t="shared" si="4"/>
        <v>43.282537457184091</v>
      </c>
      <c r="O7" s="52">
        <f t="shared" si="5"/>
        <v>56.717462542815909</v>
      </c>
      <c r="P7" s="37"/>
      <c r="Q7" s="73"/>
    </row>
    <row r="8" spans="1:50" x14ac:dyDescent="0.25">
      <c r="A8" s="21" t="s">
        <v>14</v>
      </c>
      <c r="B8" s="16">
        <v>14228.954869216006</v>
      </c>
      <c r="C8" s="56">
        <f t="shared" si="6"/>
        <v>14.228954869216006</v>
      </c>
      <c r="D8" s="51">
        <f t="shared" si="0"/>
        <v>6.2229705351481641</v>
      </c>
      <c r="E8" s="52">
        <f t="shared" si="1"/>
        <v>93.777029464851822</v>
      </c>
      <c r="F8" s="16">
        <v>3538436.3200000003</v>
      </c>
      <c r="G8" s="2">
        <v>1956732</v>
      </c>
      <c r="H8" s="56">
        <f t="shared" si="7"/>
        <v>1.8083397828624463</v>
      </c>
      <c r="I8" s="51">
        <f t="shared" si="2"/>
        <v>46.350880566386294</v>
      </c>
      <c r="J8" s="52">
        <f t="shared" si="3"/>
        <v>53.649119433613713</v>
      </c>
      <c r="K8" s="2">
        <v>1599587.01</v>
      </c>
      <c r="L8" s="68">
        <v>0</v>
      </c>
      <c r="M8" s="56">
        <f t="shared" si="8"/>
        <v>112.41774428989632</v>
      </c>
      <c r="N8" s="51">
        <f t="shared" si="4"/>
        <v>45.003663555944136</v>
      </c>
      <c r="O8" s="52">
        <f t="shared" si="5"/>
        <v>54.996336444055871</v>
      </c>
      <c r="P8" s="37"/>
      <c r="Q8" s="73"/>
    </row>
    <row r="9" spans="1:50" x14ac:dyDescent="0.25">
      <c r="A9" s="21" t="s">
        <v>8</v>
      </c>
      <c r="B9" s="16">
        <v>19980.30778462299</v>
      </c>
      <c r="C9" s="56">
        <f t="shared" si="6"/>
        <v>19.98030778462299</v>
      </c>
      <c r="D9" s="51">
        <f t="shared" si="0"/>
        <v>9.2224888743236804</v>
      </c>
      <c r="E9" s="52">
        <f t="shared" si="1"/>
        <v>90.777511125676313</v>
      </c>
      <c r="F9" s="16">
        <v>4211561.26</v>
      </c>
      <c r="G9" s="2">
        <v>1169742.25</v>
      </c>
      <c r="H9" s="56">
        <f t="shared" si="7"/>
        <v>3.6004181775942521</v>
      </c>
      <c r="I9" s="51">
        <f t="shared" si="2"/>
        <v>92.284953591275112</v>
      </c>
      <c r="J9" s="52">
        <f t="shared" si="3"/>
        <v>7.7150464087248931</v>
      </c>
      <c r="K9" s="2">
        <v>1354398</v>
      </c>
      <c r="L9" s="68">
        <v>0</v>
      </c>
      <c r="M9" s="56">
        <f t="shared" si="8"/>
        <v>67.786643459134098</v>
      </c>
      <c r="N9" s="51">
        <f t="shared" si="4"/>
        <v>24.619048826420617</v>
      </c>
      <c r="O9" s="52">
        <f t="shared" si="5"/>
        <v>75.38095117357939</v>
      </c>
      <c r="P9" s="37"/>
      <c r="Q9" s="73"/>
    </row>
    <row r="10" spans="1:50" x14ac:dyDescent="0.25">
      <c r="A10" s="21" t="s">
        <v>15</v>
      </c>
      <c r="B10" s="16">
        <v>10640.755459691001</v>
      </c>
      <c r="C10" s="56">
        <f t="shared" si="6"/>
        <v>10.640755459691002</v>
      </c>
      <c r="D10" s="51">
        <f t="shared" si="0"/>
        <v>4.3516073808098259</v>
      </c>
      <c r="E10" s="52">
        <f t="shared" si="1"/>
        <v>95.648392619190176</v>
      </c>
      <c r="F10" s="16">
        <v>1740006.38</v>
      </c>
      <c r="G10" s="2">
        <v>1112339.25</v>
      </c>
      <c r="H10" s="56">
        <f t="shared" si="7"/>
        <v>1.5642767078478979</v>
      </c>
      <c r="I10" s="51">
        <f t="shared" si="2"/>
        <v>40.095121251752659</v>
      </c>
      <c r="J10" s="52">
        <f t="shared" si="3"/>
        <v>59.904878748247334</v>
      </c>
      <c r="K10" s="2">
        <v>1122860.29</v>
      </c>
      <c r="L10" s="68">
        <v>0</v>
      </c>
      <c r="M10" s="56">
        <f t="shared" si="8"/>
        <v>105.52448970879807</v>
      </c>
      <c r="N10" s="51">
        <f t="shared" si="4"/>
        <v>41.855268462553141</v>
      </c>
      <c r="O10" s="52">
        <f t="shared" si="5"/>
        <v>58.144731537446873</v>
      </c>
      <c r="P10" s="37"/>
      <c r="Q10" s="73"/>
    </row>
    <row r="11" spans="1:50" x14ac:dyDescent="0.25">
      <c r="A11" s="21" t="s">
        <v>20</v>
      </c>
      <c r="B11" s="16">
        <v>67829.87881440598</v>
      </c>
      <c r="C11" s="56">
        <f t="shared" si="6"/>
        <v>67.829878814405987</v>
      </c>
      <c r="D11" s="51">
        <f t="shared" si="0"/>
        <v>34.177602555668571</v>
      </c>
      <c r="E11" s="52">
        <f t="shared" si="1"/>
        <v>65.822397444331429</v>
      </c>
      <c r="F11" s="16">
        <v>14149585.470000001</v>
      </c>
      <c r="G11" s="2">
        <v>6086545.3899999997</v>
      </c>
      <c r="H11" s="56">
        <f t="shared" si="7"/>
        <v>2.3247317753100667</v>
      </c>
      <c r="I11" s="51">
        <f t="shared" si="2"/>
        <v>59.586901691514946</v>
      </c>
      <c r="J11" s="52">
        <f t="shared" si="3"/>
        <v>40.413098308485054</v>
      </c>
      <c r="K11" s="2">
        <v>5463661.2000000002</v>
      </c>
      <c r="L11" s="68">
        <v>0</v>
      </c>
      <c r="M11" s="56">
        <f t="shared" si="8"/>
        <v>80.549476064220926</v>
      </c>
      <c r="N11" s="51">
        <f t="shared" si="4"/>
        <v>30.448289438222321</v>
      </c>
      <c r="O11" s="52">
        <f t="shared" si="5"/>
        <v>69.551710561777682</v>
      </c>
      <c r="P11" s="37"/>
      <c r="Q11" s="73"/>
    </row>
    <row r="12" spans="1:50" x14ac:dyDescent="0.25">
      <c r="A12" s="21" t="s">
        <v>16</v>
      </c>
      <c r="B12" s="16">
        <v>20005.910942773</v>
      </c>
      <c r="C12" s="56">
        <f t="shared" si="6"/>
        <v>20.005910942772999</v>
      </c>
      <c r="D12" s="51">
        <f t="shared" si="0"/>
        <v>9.2358417572959723</v>
      </c>
      <c r="E12" s="52">
        <f t="shared" si="1"/>
        <v>90.764158242704028</v>
      </c>
      <c r="F12" s="16">
        <v>4957868.68</v>
      </c>
      <c r="G12" s="2">
        <v>2079960</v>
      </c>
      <c r="H12" s="56">
        <f t="shared" si="7"/>
        <v>2.383636550702898</v>
      </c>
      <c r="I12" s="51">
        <f t="shared" si="2"/>
        <v>61.096733104227177</v>
      </c>
      <c r="J12" s="52">
        <f t="shared" si="3"/>
        <v>38.903266895772823</v>
      </c>
      <c r="K12" s="2">
        <v>2078451.53</v>
      </c>
      <c r="L12" s="68">
        <v>0</v>
      </c>
      <c r="M12" s="56">
        <f t="shared" si="8"/>
        <v>103.89187155463304</v>
      </c>
      <c r="N12" s="51">
        <f t="shared" si="4"/>
        <v>41.109593553048299</v>
      </c>
      <c r="O12" s="52">
        <f t="shared" si="5"/>
        <v>58.890406446951701</v>
      </c>
      <c r="P12" s="37"/>
      <c r="Q12" s="73"/>
    </row>
    <row r="13" spans="1:50" x14ac:dyDescent="0.25">
      <c r="A13" s="21" t="s">
        <v>17</v>
      </c>
      <c r="B13" s="16">
        <v>45733.060162941016</v>
      </c>
      <c r="C13" s="56">
        <f t="shared" si="6"/>
        <v>45.733060162941015</v>
      </c>
      <c r="D13" s="51">
        <f t="shared" si="0"/>
        <v>22.653390121242676</v>
      </c>
      <c r="E13" s="52">
        <f t="shared" si="1"/>
        <v>77.346609878757334</v>
      </c>
      <c r="F13" s="16">
        <v>3486762.84</v>
      </c>
      <c r="G13" s="2">
        <v>1507125.5</v>
      </c>
      <c r="H13" s="56">
        <f t="shared" si="7"/>
        <v>2.3135185755930743</v>
      </c>
      <c r="I13" s="51">
        <f t="shared" si="2"/>
        <v>59.299487962206477</v>
      </c>
      <c r="J13" s="52">
        <f t="shared" si="3"/>
        <v>40.700512037793516</v>
      </c>
      <c r="K13" s="2">
        <v>1339721.02</v>
      </c>
      <c r="L13" s="68">
        <v>0</v>
      </c>
      <c r="M13" s="56">
        <f t="shared" si="8"/>
        <v>29.29436637799321</v>
      </c>
      <c r="N13" s="51">
        <f t="shared" si="4"/>
        <v>7.0382537360987385</v>
      </c>
      <c r="O13" s="52">
        <f t="shared" si="5"/>
        <v>92.961746263901261</v>
      </c>
      <c r="P13" s="37"/>
      <c r="Q13" s="73"/>
    </row>
    <row r="14" spans="1:50" x14ac:dyDescent="0.25">
      <c r="A14" s="21" t="s">
        <v>9</v>
      </c>
      <c r="B14" s="16">
        <v>10683.224819948</v>
      </c>
      <c r="C14" s="56">
        <f t="shared" si="6"/>
        <v>10.683224819948</v>
      </c>
      <c r="D14" s="51">
        <f t="shared" si="0"/>
        <v>4.3737565388979451</v>
      </c>
      <c r="E14" s="52">
        <f t="shared" si="1"/>
        <v>95.62624346110205</v>
      </c>
      <c r="F14" s="16">
        <v>3088333.75</v>
      </c>
      <c r="G14" s="2">
        <v>1425306.24</v>
      </c>
      <c r="H14" s="56">
        <f t="shared" si="7"/>
        <v>2.1667861006487983</v>
      </c>
      <c r="I14" s="51">
        <f t="shared" si="2"/>
        <v>55.538480497897581</v>
      </c>
      <c r="J14" s="52">
        <f t="shared" si="3"/>
        <v>44.461519502102426</v>
      </c>
      <c r="K14" s="2">
        <v>1444033.83</v>
      </c>
      <c r="L14" s="68">
        <v>0</v>
      </c>
      <c r="M14" s="56">
        <f t="shared" si="8"/>
        <v>135.16834610684799</v>
      </c>
      <c r="N14" s="51">
        <f t="shared" si="4"/>
        <v>55.394674404229264</v>
      </c>
      <c r="O14" s="52">
        <f t="shared" si="5"/>
        <v>44.605325595770736</v>
      </c>
      <c r="P14" s="37"/>
      <c r="Q14" s="73"/>
    </row>
    <row r="15" spans="1:50" x14ac:dyDescent="0.25">
      <c r="A15" s="21" t="s">
        <v>21</v>
      </c>
      <c r="B15" s="16">
        <v>21326.655436528003</v>
      </c>
      <c r="C15" s="56">
        <f t="shared" si="6"/>
        <v>21.326655436528004</v>
      </c>
      <c r="D15" s="51">
        <f t="shared" si="0"/>
        <v>9.9246531358797316</v>
      </c>
      <c r="E15" s="52">
        <f t="shared" si="1"/>
        <v>90.075346864120263</v>
      </c>
      <c r="F15" s="16">
        <v>2434667.37</v>
      </c>
      <c r="G15" s="2">
        <v>816480</v>
      </c>
      <c r="H15" s="56">
        <f t="shared" si="7"/>
        <v>2.9819069297472076</v>
      </c>
      <c r="I15" s="51">
        <f t="shared" si="2"/>
        <v>76.431439086083458</v>
      </c>
      <c r="J15" s="52">
        <f t="shared" si="3"/>
        <v>23.568560913916542</v>
      </c>
      <c r="K15" s="2">
        <v>405097.74</v>
      </c>
      <c r="L15" s="68">
        <v>0</v>
      </c>
      <c r="M15" s="56">
        <f t="shared" si="8"/>
        <v>18.994902468680305</v>
      </c>
      <c r="N15" s="51">
        <f t="shared" si="4"/>
        <v>2.334121420203314</v>
      </c>
      <c r="O15" s="52">
        <f t="shared" si="5"/>
        <v>97.665878579796697</v>
      </c>
      <c r="P15" s="37"/>
      <c r="Q15" s="73"/>
    </row>
    <row r="16" spans="1:50" x14ac:dyDescent="0.25">
      <c r="A16" s="21" t="s">
        <v>22</v>
      </c>
      <c r="B16" s="16">
        <v>25840.360792512001</v>
      </c>
      <c r="C16" s="56">
        <f t="shared" si="6"/>
        <v>25.840360792512001</v>
      </c>
      <c r="D16" s="51">
        <f t="shared" si="0"/>
        <v>12.278697861015628</v>
      </c>
      <c r="E16" s="52">
        <f t="shared" si="1"/>
        <v>87.72130213898437</v>
      </c>
      <c r="F16" s="16">
        <v>5048641.99</v>
      </c>
      <c r="G16" s="2">
        <v>2436959.25</v>
      </c>
      <c r="H16" s="56">
        <f t="shared" si="7"/>
        <v>2.0716973375734535</v>
      </c>
      <c r="I16" s="51">
        <f t="shared" si="2"/>
        <v>53.101190812474577</v>
      </c>
      <c r="J16" s="52">
        <f t="shared" si="3"/>
        <v>46.898809187525423</v>
      </c>
      <c r="K16" s="2">
        <v>2283736.11</v>
      </c>
      <c r="L16" s="68">
        <v>0</v>
      </c>
      <c r="M16" s="56">
        <f t="shared" si="8"/>
        <v>88.378646425934548</v>
      </c>
      <c r="N16" s="51">
        <f t="shared" si="4"/>
        <v>34.024150631530269</v>
      </c>
      <c r="O16" s="52">
        <f t="shared" si="5"/>
        <v>65.975849368469738</v>
      </c>
      <c r="P16" s="37"/>
      <c r="Q16" s="73"/>
    </row>
    <row r="17" spans="1:17" x14ac:dyDescent="0.25">
      <c r="A17" s="21" t="s">
        <v>10</v>
      </c>
      <c r="B17" s="16">
        <v>6592.7174543239998</v>
      </c>
      <c r="C17" s="56">
        <f t="shared" si="6"/>
        <v>6.5927174543240001</v>
      </c>
      <c r="D17" s="51">
        <f t="shared" si="0"/>
        <v>2.2404233840408523</v>
      </c>
      <c r="E17" s="52">
        <f t="shared" si="1"/>
        <v>97.759576615959148</v>
      </c>
      <c r="F17" s="16">
        <v>1626393.1800000002</v>
      </c>
      <c r="G17" s="2">
        <v>1557396.3</v>
      </c>
      <c r="H17" s="56">
        <f t="shared" si="7"/>
        <v>1.0443027121613171</v>
      </c>
      <c r="I17" s="51">
        <f t="shared" si="2"/>
        <v>26.767287179803432</v>
      </c>
      <c r="J17" s="52">
        <f t="shared" si="3"/>
        <v>73.232712820196568</v>
      </c>
      <c r="K17" s="2">
        <v>1534979.04</v>
      </c>
      <c r="L17" s="68">
        <v>0</v>
      </c>
      <c r="M17" s="56">
        <f t="shared" si="8"/>
        <v>232.82948960496483</v>
      </c>
      <c r="N17" s="51">
        <f t="shared" si="4"/>
        <v>100</v>
      </c>
      <c r="O17" s="52">
        <f t="shared" si="5"/>
        <v>0</v>
      </c>
      <c r="P17" s="37"/>
      <c r="Q17" s="73"/>
    </row>
    <row r="18" spans="1:17" x14ac:dyDescent="0.25">
      <c r="A18" s="21" t="s">
        <v>23</v>
      </c>
      <c r="B18" s="16">
        <v>40205.546142715029</v>
      </c>
      <c r="C18" s="56">
        <f t="shared" si="6"/>
        <v>40.205546142715029</v>
      </c>
      <c r="D18" s="51">
        <f t="shared" si="0"/>
        <v>19.770611074715603</v>
      </c>
      <c r="E18" s="52">
        <f t="shared" si="1"/>
        <v>80.229388925284397</v>
      </c>
      <c r="F18" s="16">
        <v>10108698.59</v>
      </c>
      <c r="G18" s="2">
        <v>5521821</v>
      </c>
      <c r="H18" s="56">
        <f t="shared" si="7"/>
        <v>1.830682050359836</v>
      </c>
      <c r="I18" s="51">
        <f t="shared" si="2"/>
        <v>46.923551577757024</v>
      </c>
      <c r="J18" s="52">
        <f t="shared" si="3"/>
        <v>53.076448422242983</v>
      </c>
      <c r="K18" s="2">
        <v>6647856.4199999999</v>
      </c>
      <c r="L18" s="68">
        <v>0</v>
      </c>
      <c r="M18" s="56">
        <f t="shared" si="8"/>
        <v>165.34675082891633</v>
      </c>
      <c r="N18" s="51">
        <f t="shared" si="4"/>
        <v>69.178227620711525</v>
      </c>
      <c r="O18" s="52">
        <f t="shared" si="5"/>
        <v>30.821772379288486</v>
      </c>
      <c r="P18" s="37"/>
      <c r="Q18" s="73"/>
    </row>
    <row r="19" spans="1:17" x14ac:dyDescent="0.25">
      <c r="A19" s="21" t="s">
        <v>24</v>
      </c>
      <c r="B19" s="16">
        <v>50580.573784757027</v>
      </c>
      <c r="C19" s="56">
        <f t="shared" si="6"/>
        <v>50.580573784757028</v>
      </c>
      <c r="D19" s="51">
        <f t="shared" si="0"/>
        <v>25.181526756553179</v>
      </c>
      <c r="E19" s="52">
        <f t="shared" si="1"/>
        <v>74.818473243446817</v>
      </c>
      <c r="F19" s="16">
        <v>19781576.460000001</v>
      </c>
      <c r="G19" s="2">
        <v>8295704</v>
      </c>
      <c r="H19" s="56">
        <f t="shared" si="7"/>
        <v>2.3845566886185909</v>
      </c>
      <c r="I19" s="51">
        <f t="shared" si="2"/>
        <v>61.120317832627812</v>
      </c>
      <c r="J19" s="52">
        <f t="shared" si="3"/>
        <v>38.879682167372181</v>
      </c>
      <c r="K19" s="2">
        <v>8224808.2999999998</v>
      </c>
      <c r="L19" s="68">
        <v>0</v>
      </c>
      <c r="M19" s="56">
        <f t="shared" si="8"/>
        <v>162.60804661885092</v>
      </c>
      <c r="N19" s="51">
        <f t="shared" si="4"/>
        <v>67.927363780449085</v>
      </c>
      <c r="O19" s="52">
        <f t="shared" si="5"/>
        <v>32.07263621955093</v>
      </c>
      <c r="P19" s="37"/>
      <c r="Q19" s="73"/>
    </row>
    <row r="20" spans="1:17" x14ac:dyDescent="0.25">
      <c r="A20" s="21" t="s">
        <v>11</v>
      </c>
      <c r="B20" s="16">
        <v>9671.6254698259891</v>
      </c>
      <c r="C20" s="56">
        <f t="shared" si="6"/>
        <v>9.6716254698259885</v>
      </c>
      <c r="D20" s="51">
        <f t="shared" si="0"/>
        <v>3.8461744469590977</v>
      </c>
      <c r="E20" s="52">
        <f t="shared" si="1"/>
        <v>96.153825553040903</v>
      </c>
      <c r="F20" s="16">
        <v>1112013.23</v>
      </c>
      <c r="G20" s="2">
        <v>0</v>
      </c>
      <c r="H20" s="56">
        <f t="shared" si="7"/>
        <v>0</v>
      </c>
      <c r="I20" s="51">
        <f t="shared" si="2"/>
        <v>0</v>
      </c>
      <c r="J20" s="52">
        <f t="shared" si="3"/>
        <v>100</v>
      </c>
      <c r="K20" s="2">
        <v>769923.82</v>
      </c>
      <c r="L20" s="68">
        <v>0</v>
      </c>
      <c r="M20" s="56">
        <f t="shared" si="8"/>
        <v>79.606455233615691</v>
      </c>
      <c r="N20" s="51">
        <f t="shared" si="4"/>
        <v>30.017578208698865</v>
      </c>
      <c r="O20" s="52">
        <f t="shared" si="5"/>
        <v>69.982421791301135</v>
      </c>
      <c r="P20" s="37"/>
      <c r="Q20" s="73"/>
    </row>
    <row r="21" spans="1:17" x14ac:dyDescent="0.25">
      <c r="A21" s="21" t="s">
        <v>3</v>
      </c>
      <c r="B21" s="16">
        <v>5274.0403282050029</v>
      </c>
      <c r="C21" s="56">
        <f t="shared" si="6"/>
        <v>5.274040328205003</v>
      </c>
      <c r="D21" s="51">
        <f t="shared" si="0"/>
        <v>1.5526902051831777</v>
      </c>
      <c r="E21" s="52">
        <f t="shared" si="1"/>
        <v>98.447309794816832</v>
      </c>
      <c r="F21" s="16">
        <v>1438464.95</v>
      </c>
      <c r="G21" s="2">
        <v>368703.48</v>
      </c>
      <c r="H21" s="56">
        <f t="shared" si="7"/>
        <v>3.9014140848358689</v>
      </c>
      <c r="I21" s="51">
        <f t="shared" si="2"/>
        <v>100</v>
      </c>
      <c r="J21" s="52">
        <f t="shared" si="3"/>
        <v>0</v>
      </c>
      <c r="K21" s="2">
        <v>73227.199999999997</v>
      </c>
      <c r="L21" s="68">
        <v>0</v>
      </c>
      <c r="M21" s="56">
        <f t="shared" si="8"/>
        <v>13.884459625458071</v>
      </c>
      <c r="N21" s="51">
        <f t="shared" si="4"/>
        <v>0</v>
      </c>
      <c r="O21" s="52">
        <f t="shared" si="5"/>
        <v>100</v>
      </c>
      <c r="P21" s="37"/>
      <c r="Q21" s="73"/>
    </row>
    <row r="22" spans="1:17" x14ac:dyDescent="0.25">
      <c r="A22" s="21" t="s">
        <v>4</v>
      </c>
      <c r="B22" s="16">
        <v>3502.8538388869997</v>
      </c>
      <c r="C22" s="56">
        <f t="shared" si="6"/>
        <v>3.5028538388869999</v>
      </c>
      <c r="D22" s="51">
        <f t="shared" si="0"/>
        <v>0.62895861803307695</v>
      </c>
      <c r="E22" s="52">
        <f t="shared" si="1"/>
        <v>99.371041381966918</v>
      </c>
      <c r="F22" s="16">
        <v>294398.28000000003</v>
      </c>
      <c r="G22" s="2">
        <v>113577</v>
      </c>
      <c r="H22" s="56">
        <f t="shared" si="7"/>
        <v>2.592058955598405</v>
      </c>
      <c r="I22" s="51">
        <f t="shared" si="2"/>
        <v>66.43896031629393</v>
      </c>
      <c r="J22" s="52">
        <f t="shared" si="3"/>
        <v>33.56103968370607</v>
      </c>
      <c r="K22" s="2">
        <v>65992.179999999993</v>
      </c>
      <c r="L22" s="68">
        <v>0</v>
      </c>
      <c r="M22" s="56">
        <f t="shared" si="8"/>
        <v>18.839547133650434</v>
      </c>
      <c r="N22" s="51">
        <f t="shared" si="4"/>
        <v>2.263165100690415</v>
      </c>
      <c r="O22" s="52">
        <f t="shared" si="5"/>
        <v>97.736834899309585</v>
      </c>
      <c r="P22" s="37"/>
      <c r="Q22" s="73"/>
    </row>
    <row r="23" spans="1:17" x14ac:dyDescent="0.25">
      <c r="A23" s="21" t="s">
        <v>18</v>
      </c>
      <c r="B23" s="16">
        <v>25178.683297586012</v>
      </c>
      <c r="C23" s="56">
        <f t="shared" si="6"/>
        <v>25.178683297586012</v>
      </c>
      <c r="D23" s="51">
        <f t="shared" si="0"/>
        <v>11.933611442247361</v>
      </c>
      <c r="E23" s="52">
        <f t="shared" si="1"/>
        <v>88.066388557752632</v>
      </c>
      <c r="F23" s="16">
        <v>8711804.3399999999</v>
      </c>
      <c r="G23" s="2">
        <v>2858294.51</v>
      </c>
      <c r="H23" s="56">
        <f t="shared" si="7"/>
        <v>3.0479029748407558</v>
      </c>
      <c r="I23" s="51">
        <f t="shared" si="2"/>
        <v>78.123032022861523</v>
      </c>
      <c r="J23" s="52">
        <f t="shared" si="3"/>
        <v>21.876967977138477</v>
      </c>
      <c r="K23" s="2">
        <v>2243284.9900000002</v>
      </c>
      <c r="L23" s="68">
        <v>0</v>
      </c>
      <c r="M23" s="56">
        <f t="shared" si="8"/>
        <v>89.094610845479494</v>
      </c>
      <c r="N23" s="51">
        <f t="shared" si="4"/>
        <v>34.351157104164962</v>
      </c>
      <c r="O23" s="52">
        <f t="shared" si="5"/>
        <v>65.64884289583506</v>
      </c>
      <c r="P23" s="37"/>
      <c r="Q23" s="73"/>
    </row>
    <row r="24" spans="1:17" x14ac:dyDescent="0.25">
      <c r="A24" s="21" t="s">
        <v>25</v>
      </c>
      <c r="B24" s="16">
        <v>45343.570490125967</v>
      </c>
      <c r="C24" s="56">
        <f t="shared" si="6"/>
        <v>45.34357049012597</v>
      </c>
      <c r="D24" s="51">
        <f t="shared" si="0"/>
        <v>22.450258539211156</v>
      </c>
      <c r="E24" s="52">
        <f t="shared" si="1"/>
        <v>77.549741460788852</v>
      </c>
      <c r="F24" s="16">
        <v>8651953.5500000007</v>
      </c>
      <c r="G24" s="2">
        <v>3605562</v>
      </c>
      <c r="H24" s="56">
        <f t="shared" si="7"/>
        <v>2.3996130284266366</v>
      </c>
      <c r="I24" s="51">
        <f t="shared" si="2"/>
        <v>61.506237898548711</v>
      </c>
      <c r="J24" s="52">
        <f t="shared" si="3"/>
        <v>38.493762101451289</v>
      </c>
      <c r="K24" s="2">
        <v>3804078.42</v>
      </c>
      <c r="L24" s="68">
        <v>0</v>
      </c>
      <c r="M24" s="56">
        <f t="shared" si="8"/>
        <v>83.894549522260874</v>
      </c>
      <c r="N24" s="51">
        <f t="shared" si="4"/>
        <v>31.976103729486688</v>
      </c>
      <c r="O24" s="52">
        <f t="shared" si="5"/>
        <v>68.023896270513333</v>
      </c>
      <c r="P24" s="37"/>
      <c r="Q24" s="73"/>
    </row>
    <row r="25" spans="1:17" x14ac:dyDescent="0.25">
      <c r="A25" s="21" t="s">
        <v>12</v>
      </c>
      <c r="B25" s="16">
        <v>8609.0761349959994</v>
      </c>
      <c r="C25" s="56">
        <f t="shared" si="6"/>
        <v>8.6090761349960001</v>
      </c>
      <c r="D25" s="51">
        <f t="shared" si="0"/>
        <v>3.292020274370687</v>
      </c>
      <c r="E25" s="52">
        <f t="shared" si="1"/>
        <v>96.707979725629315</v>
      </c>
      <c r="F25" s="16">
        <v>1167441.22</v>
      </c>
      <c r="G25" s="2">
        <v>900826</v>
      </c>
      <c r="H25" s="56">
        <f t="shared" si="7"/>
        <v>1.295967500938028</v>
      </c>
      <c r="I25" s="51">
        <f t="shared" si="2"/>
        <v>33.217891583855007</v>
      </c>
      <c r="J25" s="52">
        <f t="shared" si="3"/>
        <v>66.782108416144993</v>
      </c>
      <c r="K25" s="2">
        <v>948903.37</v>
      </c>
      <c r="L25" s="68">
        <v>0</v>
      </c>
      <c r="M25" s="56">
        <f t="shared" si="8"/>
        <v>110.22127753554139</v>
      </c>
      <c r="N25" s="51">
        <f t="shared" si="4"/>
        <v>44.000458891028686</v>
      </c>
      <c r="O25" s="52">
        <f t="shared" si="5"/>
        <v>55.999541108971307</v>
      </c>
      <c r="P25" s="37"/>
      <c r="Q25" s="73"/>
    </row>
    <row r="26" spans="1:17" x14ac:dyDescent="0.25">
      <c r="A26" s="21" t="s">
        <v>26</v>
      </c>
      <c r="B26" s="16">
        <v>194039.42135869004</v>
      </c>
      <c r="C26" s="56">
        <f t="shared" si="6"/>
        <v>194.03942135869005</v>
      </c>
      <c r="D26" s="51">
        <f t="shared" si="0"/>
        <v>100</v>
      </c>
      <c r="E26" s="52">
        <f t="shared" si="1"/>
        <v>0</v>
      </c>
      <c r="F26" s="16">
        <v>54202825.640000001</v>
      </c>
      <c r="G26" s="2">
        <v>35972339.5</v>
      </c>
      <c r="H26" s="56">
        <f t="shared" si="7"/>
        <v>1.5067917848379031</v>
      </c>
      <c r="I26" s="51">
        <f t="shared" si="2"/>
        <v>38.621683114708219</v>
      </c>
      <c r="J26" s="52">
        <f t="shared" si="3"/>
        <v>61.378316885291781</v>
      </c>
      <c r="K26" s="2">
        <v>16454432</v>
      </c>
      <c r="L26" s="68">
        <v>0</v>
      </c>
      <c r="M26" s="56">
        <f t="shared" si="8"/>
        <v>84.799428305773446</v>
      </c>
      <c r="N26" s="51">
        <f t="shared" si="4"/>
        <v>32.38939412644033</v>
      </c>
      <c r="O26" s="52">
        <f t="shared" si="5"/>
        <v>67.610605873559678</v>
      </c>
      <c r="P26" s="37"/>
      <c r="Q26" s="73"/>
    </row>
    <row r="27" spans="1:17" x14ac:dyDescent="0.25">
      <c r="A27" s="21" t="s">
        <v>5</v>
      </c>
      <c r="B27" s="16">
        <v>3881.2275436999994</v>
      </c>
      <c r="C27" s="56">
        <f t="shared" si="6"/>
        <v>3.8812275436999992</v>
      </c>
      <c r="D27" s="51">
        <f t="shared" si="0"/>
        <v>0.82629285979175082</v>
      </c>
      <c r="E27" s="52">
        <f t="shared" si="1"/>
        <v>99.173707140208251</v>
      </c>
      <c r="F27" s="16">
        <v>786026.16999999993</v>
      </c>
      <c r="G27" s="2">
        <v>560941.98</v>
      </c>
      <c r="H27" s="56">
        <f t="shared" si="7"/>
        <v>1.4012610894267532</v>
      </c>
      <c r="I27" s="51">
        <f t="shared" si="2"/>
        <v>35.916748618743547</v>
      </c>
      <c r="J27" s="52">
        <f t="shared" si="3"/>
        <v>64.08325138125646</v>
      </c>
      <c r="K27" s="2">
        <v>548945.4</v>
      </c>
      <c r="L27" s="68">
        <v>0</v>
      </c>
      <c r="M27" s="56">
        <f t="shared" si="8"/>
        <v>141.43602605599537</v>
      </c>
      <c r="N27" s="51">
        <f t="shared" si="4"/>
        <v>58.257347263135465</v>
      </c>
      <c r="O27" s="52">
        <f t="shared" si="5"/>
        <v>41.742652736864535</v>
      </c>
      <c r="P27" s="37"/>
      <c r="Q27" s="73"/>
    </row>
    <row r="28" spans="1:17" x14ac:dyDescent="0.25">
      <c r="A28" s="21"/>
      <c r="B28" s="16"/>
      <c r="C28" s="56"/>
      <c r="D28" s="49"/>
      <c r="E28" s="46"/>
      <c r="F28" s="16"/>
      <c r="G28" s="2"/>
      <c r="H28" s="56"/>
      <c r="I28" s="49"/>
      <c r="J28" s="46"/>
      <c r="K28" s="2"/>
      <c r="L28" s="68"/>
      <c r="M28" s="56"/>
      <c r="N28" s="49"/>
      <c r="O28" s="46"/>
      <c r="P28" s="37"/>
      <c r="Q28" s="73"/>
    </row>
    <row r="29" spans="1:17" ht="15.75" thickBot="1" x14ac:dyDescent="0.3">
      <c r="A29" s="22" t="s">
        <v>42</v>
      </c>
      <c r="B29" s="12">
        <f>SUM(B2:B27)</f>
        <v>707853.43938722298</v>
      </c>
      <c r="C29" s="57">
        <f t="shared" si="6"/>
        <v>707.85343938722303</v>
      </c>
      <c r="D29" s="50"/>
      <c r="E29" s="47"/>
      <c r="F29" s="12">
        <f>SUM(F2:F27)</f>
        <v>167288526.84</v>
      </c>
      <c r="G29" s="14">
        <f>SUM(G2:G27)</f>
        <v>84787738.340000004</v>
      </c>
      <c r="H29" s="57">
        <f t="shared" si="7"/>
        <v>1.9730273517754502</v>
      </c>
      <c r="I29" s="50"/>
      <c r="J29" s="47"/>
      <c r="K29" s="14">
        <f>SUM(K2:K27)</f>
        <v>66445303.779999994</v>
      </c>
      <c r="L29" s="69">
        <f>SUM(L2:L27)</f>
        <v>0</v>
      </c>
      <c r="M29" s="57">
        <f>K29/B29</f>
        <v>93.868730563095937</v>
      </c>
      <c r="N29" s="50"/>
      <c r="O29" s="47"/>
      <c r="P29" s="38"/>
      <c r="Q29" s="73"/>
    </row>
    <row r="30" spans="1:17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X30"/>
  <sheetViews>
    <sheetView zoomScaleNormal="100" workbookViewId="0">
      <pane xSplit="1" ySplit="1" topLeftCell="B2" activePane="bottomRight" state="frozen"/>
      <selection activeCell="K19" sqref="K19"/>
      <selection pane="topRight" activeCell="K19" sqref="K19"/>
      <selection pane="bottomLeft" activeCell="K19" sqref="K19"/>
      <selection pane="bottomRight" activeCell="K19" sqref="K19"/>
    </sheetView>
  </sheetViews>
  <sheetFormatPr defaultRowHeight="15" x14ac:dyDescent="0.25"/>
  <cols>
    <col min="1" max="1" width="4" bestFit="1" customWidth="1"/>
    <col min="2" max="2" width="17.85546875" bestFit="1" customWidth="1"/>
    <col min="3" max="3" width="11.28515625" bestFit="1" customWidth="1"/>
    <col min="4" max="4" width="17.85546875" customWidth="1"/>
    <col min="5" max="5" width="15" customWidth="1"/>
    <col min="6" max="6" width="12.85546875" customWidth="1"/>
    <col min="7" max="7" width="13.42578125" customWidth="1"/>
  </cols>
  <sheetData>
    <row r="1" spans="1:50" ht="15.75" thickTop="1" x14ac:dyDescent="0.25">
      <c r="A1" s="17" t="s">
        <v>0</v>
      </c>
      <c r="B1" s="53" t="s">
        <v>90</v>
      </c>
      <c r="C1" s="48" t="s">
        <v>90</v>
      </c>
      <c r="D1" s="45" t="s">
        <v>91</v>
      </c>
      <c r="E1" s="53" t="s">
        <v>92</v>
      </c>
      <c r="F1" s="48" t="s">
        <v>92</v>
      </c>
      <c r="G1" s="45" t="s">
        <v>93</v>
      </c>
      <c r="H1" t="s">
        <v>78</v>
      </c>
      <c r="I1" t="s">
        <v>78</v>
      </c>
      <c r="J1" t="s">
        <v>78</v>
      </c>
      <c r="K1" t="s">
        <v>78</v>
      </c>
      <c r="L1" t="s">
        <v>78</v>
      </c>
      <c r="M1" t="s">
        <v>78</v>
      </c>
      <c r="N1" t="s">
        <v>78</v>
      </c>
      <c r="O1" t="s">
        <v>78</v>
      </c>
      <c r="P1" t="s">
        <v>78</v>
      </c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  <c r="AG1" t="s">
        <v>78</v>
      </c>
      <c r="AH1" t="s">
        <v>78</v>
      </c>
      <c r="AI1" t="s">
        <v>78</v>
      </c>
      <c r="AJ1" t="s">
        <v>78</v>
      </c>
      <c r="AK1" t="s">
        <v>78</v>
      </c>
      <c r="AL1" t="s">
        <v>78</v>
      </c>
      <c r="AM1" t="s">
        <v>78</v>
      </c>
      <c r="AN1" t="s">
        <v>78</v>
      </c>
      <c r="AO1" t="s">
        <v>78</v>
      </c>
      <c r="AP1" t="s">
        <v>78</v>
      </c>
      <c r="AQ1" t="s">
        <v>78</v>
      </c>
      <c r="AR1" t="s">
        <v>78</v>
      </c>
      <c r="AS1" t="s">
        <v>78</v>
      </c>
      <c r="AT1" t="s">
        <v>78</v>
      </c>
      <c r="AU1" t="s">
        <v>78</v>
      </c>
      <c r="AV1" t="s">
        <v>78</v>
      </c>
      <c r="AW1" t="s">
        <v>78</v>
      </c>
      <c r="AX1" t="s">
        <v>78</v>
      </c>
    </row>
    <row r="2" spans="1:50" x14ac:dyDescent="0.25">
      <c r="A2" s="21" t="s">
        <v>1</v>
      </c>
      <c r="B2" s="54">
        <v>232817.58000000002</v>
      </c>
      <c r="C2" s="51">
        <f t="shared" ref="C2:C27" si="0">((B2-MIN($B$2:$B$27))/(MAX($B$2:$B$27)-MIN($B$2:$B$27)))*100</f>
        <v>1.0179455874525096</v>
      </c>
      <c r="D2" s="52">
        <f t="shared" ref="D2:D27" si="1">((B2-MAX($B$2:$B$27))/(MIN($B$2:$B$27)-MAX($B$2:$B$27)))*100</f>
        <v>98.982054412547498</v>
      </c>
      <c r="E2" s="54">
        <v>38</v>
      </c>
      <c r="F2" s="51">
        <f t="shared" ref="F2:F27" si="2">((E2-MIN($E$2:$E$27))/(MAX($E$2:$E$27)-MIN($E$2:$E$27)))*100</f>
        <v>0</v>
      </c>
      <c r="G2" s="52">
        <f t="shared" ref="G2:G27" si="3">((E2-MAX($E$2:$E$27))/(MIN($E$2:$E$27)-MAX($E$2:$E$27)))*100</f>
        <v>100</v>
      </c>
    </row>
    <row r="3" spans="1:50" x14ac:dyDescent="0.25">
      <c r="A3" s="21" t="s">
        <v>6</v>
      </c>
      <c r="B3" s="54">
        <v>790193.31</v>
      </c>
      <c r="C3" s="51">
        <f t="shared" si="0"/>
        <v>4.4189754360644207</v>
      </c>
      <c r="D3" s="52">
        <f t="shared" si="1"/>
        <v>95.581024563935586</v>
      </c>
      <c r="E3" s="54">
        <v>110.25</v>
      </c>
      <c r="F3" s="51">
        <f t="shared" si="2"/>
        <v>8.4109429569266592</v>
      </c>
      <c r="G3" s="52">
        <f t="shared" si="3"/>
        <v>91.589057043073339</v>
      </c>
    </row>
    <row r="4" spans="1:50" x14ac:dyDescent="0.25">
      <c r="A4" s="21" t="s">
        <v>13</v>
      </c>
      <c r="B4" s="54">
        <v>1518259.83</v>
      </c>
      <c r="C4" s="51">
        <f t="shared" si="0"/>
        <v>8.8615369489150062</v>
      </c>
      <c r="D4" s="52">
        <f t="shared" si="1"/>
        <v>91.138463051084997</v>
      </c>
      <c r="E4" s="54">
        <v>102</v>
      </c>
      <c r="F4" s="51">
        <f t="shared" si="2"/>
        <v>7.4505238649592549</v>
      </c>
      <c r="G4" s="52">
        <f t="shared" si="3"/>
        <v>92.549476135040749</v>
      </c>
    </row>
    <row r="5" spans="1:50" x14ac:dyDescent="0.25">
      <c r="A5" s="21" t="s">
        <v>2</v>
      </c>
      <c r="B5" s="54">
        <v>163049.28</v>
      </c>
      <c r="C5" s="51">
        <f t="shared" si="0"/>
        <v>0.59222904111686214</v>
      </c>
      <c r="D5" s="52">
        <f t="shared" si="1"/>
        <v>99.407770958883134</v>
      </c>
      <c r="E5" s="54">
        <v>39</v>
      </c>
      <c r="F5" s="51">
        <f t="shared" si="2"/>
        <v>0.11641443538998836</v>
      </c>
      <c r="G5" s="52">
        <f t="shared" si="3"/>
        <v>99.883585564610016</v>
      </c>
    </row>
    <row r="6" spans="1:50" x14ac:dyDescent="0.25">
      <c r="A6" s="21" t="s">
        <v>19</v>
      </c>
      <c r="B6" s="54">
        <v>3156827.12</v>
      </c>
      <c r="C6" s="51">
        <f t="shared" si="0"/>
        <v>18.859848612483724</v>
      </c>
      <c r="D6" s="52">
        <f t="shared" si="1"/>
        <v>81.140151387516269</v>
      </c>
      <c r="E6" s="54">
        <v>331</v>
      </c>
      <c r="F6" s="51">
        <f t="shared" si="2"/>
        <v>34.109429569266595</v>
      </c>
      <c r="G6" s="52">
        <f t="shared" si="3"/>
        <v>65.890570430733405</v>
      </c>
    </row>
    <row r="7" spans="1:50" x14ac:dyDescent="0.25">
      <c r="A7" s="21" t="s">
        <v>7</v>
      </c>
      <c r="B7" s="54">
        <v>2176178.79</v>
      </c>
      <c r="C7" s="51">
        <f t="shared" si="0"/>
        <v>12.876067723205637</v>
      </c>
      <c r="D7" s="52">
        <f t="shared" si="1"/>
        <v>87.123932276794363</v>
      </c>
      <c r="E7" s="54">
        <v>208</v>
      </c>
      <c r="F7" s="51">
        <f t="shared" si="2"/>
        <v>19.790454016298021</v>
      </c>
      <c r="G7" s="52">
        <f t="shared" si="3"/>
        <v>80.209545983701986</v>
      </c>
    </row>
    <row r="8" spans="1:50" x14ac:dyDescent="0.25">
      <c r="A8" s="21" t="s">
        <v>14</v>
      </c>
      <c r="B8" s="54">
        <v>1599587.01</v>
      </c>
      <c r="C8" s="51">
        <f t="shared" si="0"/>
        <v>9.3577841871710277</v>
      </c>
      <c r="D8" s="52">
        <f t="shared" si="1"/>
        <v>90.642215812828979</v>
      </c>
      <c r="E8" s="54">
        <v>79</v>
      </c>
      <c r="F8" s="51">
        <f t="shared" si="2"/>
        <v>4.7729918509895226</v>
      </c>
      <c r="G8" s="52">
        <f t="shared" si="3"/>
        <v>95.227008149010473</v>
      </c>
    </row>
    <row r="9" spans="1:50" x14ac:dyDescent="0.25">
      <c r="A9" s="21" t="s">
        <v>8</v>
      </c>
      <c r="B9" s="54">
        <v>1354398</v>
      </c>
      <c r="C9" s="51">
        <f t="shared" si="0"/>
        <v>7.8616746569595053</v>
      </c>
      <c r="D9" s="52">
        <f t="shared" si="1"/>
        <v>92.138325343040492</v>
      </c>
      <c r="E9" s="54">
        <v>173</v>
      </c>
      <c r="F9" s="51">
        <f t="shared" si="2"/>
        <v>15.715948777648428</v>
      </c>
      <c r="G9" s="52">
        <f t="shared" si="3"/>
        <v>84.284051222351579</v>
      </c>
    </row>
    <row r="10" spans="1:50" x14ac:dyDescent="0.25">
      <c r="A10" s="21" t="s">
        <v>15</v>
      </c>
      <c r="B10" s="54">
        <v>1122860.29</v>
      </c>
      <c r="C10" s="51">
        <f t="shared" si="0"/>
        <v>6.4488634769871584</v>
      </c>
      <c r="D10" s="52">
        <f t="shared" si="1"/>
        <v>93.551136523012843</v>
      </c>
      <c r="E10" s="54">
        <v>100.5</v>
      </c>
      <c r="F10" s="51">
        <f t="shared" si="2"/>
        <v>7.2759022118742731</v>
      </c>
      <c r="G10" s="52">
        <f t="shared" si="3"/>
        <v>92.724097788125732</v>
      </c>
    </row>
    <row r="11" spans="1:50" x14ac:dyDescent="0.25">
      <c r="A11" s="21" t="s">
        <v>20</v>
      </c>
      <c r="B11" s="54">
        <v>5463661.2000000002</v>
      </c>
      <c r="C11" s="51">
        <f t="shared" si="0"/>
        <v>32.935832082153624</v>
      </c>
      <c r="D11" s="52">
        <f t="shared" si="1"/>
        <v>67.064167917846376</v>
      </c>
      <c r="E11" s="54">
        <v>221</v>
      </c>
      <c r="F11" s="51">
        <f t="shared" si="2"/>
        <v>21.303841676367867</v>
      </c>
      <c r="G11" s="52">
        <f t="shared" si="3"/>
        <v>78.696158323632119</v>
      </c>
    </row>
    <row r="12" spans="1:50" x14ac:dyDescent="0.25">
      <c r="A12" s="21" t="s">
        <v>16</v>
      </c>
      <c r="B12" s="54">
        <v>2078451.53</v>
      </c>
      <c r="C12" s="51">
        <f t="shared" si="0"/>
        <v>12.279749458176306</v>
      </c>
      <c r="D12" s="52">
        <f t="shared" si="1"/>
        <v>87.720250541823702</v>
      </c>
      <c r="E12" s="54">
        <v>93</v>
      </c>
      <c r="F12" s="51">
        <f t="shared" si="2"/>
        <v>6.4027939464493606</v>
      </c>
      <c r="G12" s="52">
        <f t="shared" si="3"/>
        <v>93.597206053550636</v>
      </c>
    </row>
    <row r="13" spans="1:50" x14ac:dyDescent="0.25">
      <c r="A13" s="21" t="s">
        <v>17</v>
      </c>
      <c r="B13" s="54">
        <v>1339721.02</v>
      </c>
      <c r="C13" s="51">
        <f t="shared" si="0"/>
        <v>7.7721177487900732</v>
      </c>
      <c r="D13" s="52">
        <f t="shared" si="1"/>
        <v>92.22788225120992</v>
      </c>
      <c r="E13" s="54">
        <v>122.25</v>
      </c>
      <c r="F13" s="51">
        <f t="shared" si="2"/>
        <v>9.8079161816065188</v>
      </c>
      <c r="G13" s="52">
        <f t="shared" si="3"/>
        <v>90.192083818393471</v>
      </c>
    </row>
    <row r="14" spans="1:50" x14ac:dyDescent="0.25">
      <c r="A14" s="21" t="s">
        <v>9</v>
      </c>
      <c r="B14" s="54">
        <v>1444033.83</v>
      </c>
      <c r="C14" s="51">
        <f t="shared" si="0"/>
        <v>8.4086201318460834</v>
      </c>
      <c r="D14" s="52">
        <f t="shared" si="1"/>
        <v>91.591379868153908</v>
      </c>
      <c r="E14" s="54">
        <v>81</v>
      </c>
      <c r="F14" s="51">
        <f t="shared" si="2"/>
        <v>5.0058207217694992</v>
      </c>
      <c r="G14" s="52">
        <f t="shared" si="3"/>
        <v>94.994179278230504</v>
      </c>
    </row>
    <row r="15" spans="1:50" x14ac:dyDescent="0.25">
      <c r="A15" s="21" t="s">
        <v>21</v>
      </c>
      <c r="B15" s="54">
        <v>405097.74</v>
      </c>
      <c r="C15" s="51">
        <f t="shared" si="0"/>
        <v>2.0691753682749283</v>
      </c>
      <c r="D15" s="52">
        <f t="shared" si="1"/>
        <v>97.930824631725073</v>
      </c>
      <c r="E15" s="54">
        <v>86</v>
      </c>
      <c r="F15" s="51">
        <f t="shared" si="2"/>
        <v>5.5878928987194412</v>
      </c>
      <c r="G15" s="52">
        <f t="shared" si="3"/>
        <v>94.412107101280569</v>
      </c>
    </row>
    <row r="16" spans="1:50" x14ac:dyDescent="0.25">
      <c r="A16" s="21" t="s">
        <v>22</v>
      </c>
      <c r="B16" s="54">
        <v>2283736.11</v>
      </c>
      <c r="C16" s="51">
        <f t="shared" si="0"/>
        <v>13.532367658900185</v>
      </c>
      <c r="D16" s="52">
        <f t="shared" si="1"/>
        <v>86.467632341099815</v>
      </c>
      <c r="E16" s="54">
        <v>105.75</v>
      </c>
      <c r="F16" s="51">
        <f t="shared" si="2"/>
        <v>7.8870779976717111</v>
      </c>
      <c r="G16" s="52">
        <f t="shared" si="3"/>
        <v>92.11292200232829</v>
      </c>
    </row>
    <row r="17" spans="1:7" x14ac:dyDescent="0.25">
      <c r="A17" s="21" t="s">
        <v>10</v>
      </c>
      <c r="B17" s="54">
        <v>1534979.04</v>
      </c>
      <c r="C17" s="51">
        <f t="shared" si="0"/>
        <v>8.9635552629438777</v>
      </c>
      <c r="D17" s="52">
        <f t="shared" si="1"/>
        <v>91.036444737056129</v>
      </c>
      <c r="E17" s="54">
        <v>95.25</v>
      </c>
      <c r="F17" s="51">
        <f t="shared" si="2"/>
        <v>6.6647264260768333</v>
      </c>
      <c r="G17" s="52">
        <f t="shared" si="3"/>
        <v>93.33527357392316</v>
      </c>
    </row>
    <row r="18" spans="1:7" x14ac:dyDescent="0.25">
      <c r="A18" s="21" t="s">
        <v>23</v>
      </c>
      <c r="B18" s="54">
        <v>6647856.4199999999</v>
      </c>
      <c r="C18" s="51">
        <f t="shared" si="0"/>
        <v>40.161628027383514</v>
      </c>
      <c r="D18" s="52">
        <f t="shared" si="1"/>
        <v>59.838371972616486</v>
      </c>
      <c r="E18" s="54">
        <v>232</v>
      </c>
      <c r="F18" s="51">
        <f t="shared" si="2"/>
        <v>22.58440046565774</v>
      </c>
      <c r="G18" s="52">
        <f t="shared" si="3"/>
        <v>77.415599534342263</v>
      </c>
    </row>
    <row r="19" spans="1:7" x14ac:dyDescent="0.25">
      <c r="A19" s="21" t="s">
        <v>24</v>
      </c>
      <c r="B19" s="54">
        <v>8224808.2999999998</v>
      </c>
      <c r="C19" s="51">
        <f t="shared" si="0"/>
        <v>49.783970955204694</v>
      </c>
      <c r="D19" s="52">
        <f t="shared" si="1"/>
        <v>50.216029044795306</v>
      </c>
      <c r="E19" s="54">
        <v>402</v>
      </c>
      <c r="F19" s="51">
        <f t="shared" si="2"/>
        <v>42.374854481955765</v>
      </c>
      <c r="G19" s="52">
        <f t="shared" si="3"/>
        <v>57.625145518044242</v>
      </c>
    </row>
    <row r="20" spans="1:7" x14ac:dyDescent="0.25">
      <c r="A20" s="21" t="s">
        <v>11</v>
      </c>
      <c r="B20" s="54">
        <v>769923.82</v>
      </c>
      <c r="C20" s="51">
        <f t="shared" si="0"/>
        <v>4.2952938030192547</v>
      </c>
      <c r="D20" s="52">
        <f t="shared" si="1"/>
        <v>95.704706196980737</v>
      </c>
      <c r="E20" s="54">
        <v>102</v>
      </c>
      <c r="F20" s="51">
        <f t="shared" si="2"/>
        <v>7.4505238649592549</v>
      </c>
      <c r="G20" s="52">
        <f t="shared" si="3"/>
        <v>92.549476135040749</v>
      </c>
    </row>
    <row r="21" spans="1:7" x14ac:dyDescent="0.25">
      <c r="A21" s="21" t="s">
        <v>3</v>
      </c>
      <c r="B21" s="54">
        <v>73227.199999999997</v>
      </c>
      <c r="C21" s="51">
        <f t="shared" si="0"/>
        <v>4.4147094412065907E-2</v>
      </c>
      <c r="D21" s="52">
        <f t="shared" si="1"/>
        <v>99.955852905587932</v>
      </c>
      <c r="E21" s="54">
        <v>66</v>
      </c>
      <c r="F21" s="51">
        <f t="shared" si="2"/>
        <v>3.2596041909196738</v>
      </c>
      <c r="G21" s="52">
        <f t="shared" si="3"/>
        <v>96.740395809080326</v>
      </c>
    </row>
    <row r="22" spans="1:7" x14ac:dyDescent="0.25">
      <c r="A22" s="21" t="s">
        <v>4</v>
      </c>
      <c r="B22" s="54">
        <v>65992.179999999993</v>
      </c>
      <c r="C22" s="51">
        <f t="shared" si="0"/>
        <v>0</v>
      </c>
      <c r="D22" s="52">
        <f t="shared" si="1"/>
        <v>100</v>
      </c>
      <c r="E22" s="54">
        <v>51</v>
      </c>
      <c r="F22" s="51">
        <f t="shared" si="2"/>
        <v>1.5133876600698486</v>
      </c>
      <c r="G22" s="52">
        <f t="shared" si="3"/>
        <v>98.486612339930147</v>
      </c>
    </row>
    <row r="23" spans="1:7" x14ac:dyDescent="0.25">
      <c r="A23" s="21" t="s">
        <v>18</v>
      </c>
      <c r="B23" s="54">
        <v>2243284.9900000002</v>
      </c>
      <c r="C23" s="51">
        <f t="shared" si="0"/>
        <v>13.285540502414953</v>
      </c>
      <c r="D23" s="52">
        <f t="shared" si="1"/>
        <v>86.714459497585054</v>
      </c>
      <c r="E23" s="54">
        <v>143</v>
      </c>
      <c r="F23" s="51">
        <f t="shared" si="2"/>
        <v>12.223515715948778</v>
      </c>
      <c r="G23" s="52">
        <f t="shared" si="3"/>
        <v>87.776484284051222</v>
      </c>
    </row>
    <row r="24" spans="1:7" x14ac:dyDescent="0.25">
      <c r="A24" s="21" t="s">
        <v>25</v>
      </c>
      <c r="B24" s="54">
        <v>3804078.42</v>
      </c>
      <c r="C24" s="51">
        <f t="shared" si="0"/>
        <v>22.809286796404756</v>
      </c>
      <c r="D24" s="52">
        <f t="shared" si="1"/>
        <v>77.190713203595237</v>
      </c>
      <c r="E24" s="54">
        <v>203</v>
      </c>
      <c r="F24" s="51">
        <f t="shared" si="2"/>
        <v>19.208381839348078</v>
      </c>
      <c r="G24" s="52">
        <f t="shared" si="3"/>
        <v>80.791618160651922</v>
      </c>
    </row>
    <row r="25" spans="1:7" x14ac:dyDescent="0.25">
      <c r="A25" s="21" t="s">
        <v>12</v>
      </c>
      <c r="B25" s="54">
        <v>948903.37</v>
      </c>
      <c r="C25" s="51">
        <f t="shared" si="0"/>
        <v>5.3874023378510962</v>
      </c>
      <c r="D25" s="52">
        <f t="shared" si="1"/>
        <v>94.612597662148914</v>
      </c>
      <c r="E25" s="54">
        <v>90.75</v>
      </c>
      <c r="F25" s="51">
        <f t="shared" si="2"/>
        <v>6.1408614668218862</v>
      </c>
      <c r="G25" s="52">
        <f t="shared" si="3"/>
        <v>93.859138533178111</v>
      </c>
    </row>
    <row r="26" spans="1:7" x14ac:dyDescent="0.25">
      <c r="A26" s="21" t="s">
        <v>26</v>
      </c>
      <c r="B26" s="54">
        <v>16454432</v>
      </c>
      <c r="C26" s="51">
        <f t="shared" si="0"/>
        <v>100</v>
      </c>
      <c r="D26" s="52">
        <f t="shared" si="1"/>
        <v>0</v>
      </c>
      <c r="E26" s="54">
        <v>897</v>
      </c>
      <c r="F26" s="51">
        <f t="shared" si="2"/>
        <v>100</v>
      </c>
      <c r="G26" s="52">
        <f t="shared" si="3"/>
        <v>0</v>
      </c>
    </row>
    <row r="27" spans="1:7" x14ac:dyDescent="0.25">
      <c r="A27" s="21" t="s">
        <v>5</v>
      </c>
      <c r="B27" s="54">
        <v>548945.4</v>
      </c>
      <c r="C27" s="51">
        <f t="shared" si="0"/>
        <v>2.9469139546195069</v>
      </c>
      <c r="D27" s="52">
        <f t="shared" si="1"/>
        <v>97.053086045380482</v>
      </c>
      <c r="E27" s="54">
        <v>90</v>
      </c>
      <c r="F27" s="51">
        <f t="shared" si="2"/>
        <v>6.0535506402793944</v>
      </c>
      <c r="G27" s="52">
        <f t="shared" si="3"/>
        <v>93.946449359720603</v>
      </c>
    </row>
    <row r="28" spans="1:7" x14ac:dyDescent="0.25">
      <c r="A28" s="21"/>
      <c r="B28" s="54"/>
      <c r="C28" s="49"/>
      <c r="D28" s="46"/>
      <c r="E28" s="54"/>
      <c r="F28" s="49"/>
      <c r="G28" s="46"/>
    </row>
    <row r="29" spans="1:7" ht="15.75" thickBot="1" x14ac:dyDescent="0.3">
      <c r="A29" s="22" t="s">
        <v>42</v>
      </c>
      <c r="B29" s="55">
        <f>SUM(B2:B28)</f>
        <v>66445303.779999994</v>
      </c>
      <c r="C29" s="50"/>
      <c r="D29" s="47"/>
      <c r="E29" s="55">
        <f>SUM(E2:E27)</f>
        <v>4261.75</v>
      </c>
      <c r="F29" s="50"/>
      <c r="G29" s="47"/>
    </row>
    <row r="30" spans="1:7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Guia_variaveis</vt:lpstr>
      <vt:lpstr>zy_05052022_2021</vt:lpstr>
      <vt:lpstr>zf_05052022_2021</vt:lpstr>
      <vt:lpstr>zs_05052022</vt:lpstr>
      <vt:lpstr>Plan1</vt:lpstr>
      <vt:lpstr>bd_zy_zf_zs_2021_p</vt:lpstr>
      <vt:lpstr>bd_zy_zf_zs_2021_n</vt:lpstr>
      <vt:lpstr>zy_05052022_2022_03</vt:lpstr>
      <vt:lpstr>zf_05052022_2022_03</vt:lpstr>
      <vt:lpstr>bd_zy_zf_zs_2021_3_p</vt:lpstr>
      <vt:lpstr>bd_zy_zf_zs_2021_3_n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2022-05-27T12:24:08Z</dcterms:modified>
</cp:coreProperties>
</file>