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65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6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lphanate" sheetId="1" r:id="rId3"/>
    <sheet state="hidden" name="SupermetricsQueries" sheetId="2" r:id="rId4"/>
    <sheet state="visible" name="Aubagio Switcher" sheetId="3" r:id="rId5"/>
    <sheet state="visible" name="Breo-Advair (TS)" sheetId="4" r:id="rId6"/>
    <sheet state="visible" name="Breo-Breo (TS)" sheetId="5" r:id="rId7"/>
    <sheet state="visible" name="Breo-Dulera (TS)" sheetId="6" r:id="rId8"/>
    <sheet state="visible" name="Breo-Spiriva (TS)" sheetId="7" r:id="rId9"/>
    <sheet state="visible" name="Breo-Symbicort (TS)" sheetId="8" r:id="rId10"/>
    <sheet state="visible" name="Cialis-Cialis (TS)" sheetId="9" r:id="rId11"/>
    <sheet state="visible" name="Cosentyx" sheetId="10" r:id="rId12"/>
    <sheet state="visible" name="CTCA" sheetId="11" r:id="rId13"/>
    <sheet state="visible" name="Duopa" sheetId="12" r:id="rId14"/>
    <sheet state="visible" name="Dupixent" sheetId="13" r:id="rId15"/>
    <sheet state="visible" name="Esbiret (branded)" sheetId="14" r:id="rId16"/>
    <sheet state="visible" name="Gilead (Treatment Seekers)" sheetId="15" r:id="rId17"/>
    <sheet state="visible" name="Gleevec (GIST)" sheetId="16" r:id="rId18"/>
    <sheet state="visible" name="Gleevec (Treatment Seekers)" sheetId="17" r:id="rId19"/>
    <sheet state="visible" name="Humira AS" sheetId="18" r:id="rId20"/>
    <sheet state="visible" name="Humira CD" sheetId="19" r:id="rId21"/>
    <sheet state="visible" name="Humira PsA" sheetId="20" r:id="rId22"/>
    <sheet state="visible" name="Humira PsO" sheetId="21" r:id="rId23"/>
    <sheet state="visible" name="HumiraPsO (Treatment Seekers)" sheetId="22" r:id="rId24"/>
    <sheet state="visible" name="Humira R.A." sheetId="23" r:id="rId25"/>
    <sheet state="visible" name="Humira UC" sheetId="24" r:id="rId26"/>
    <sheet state="visible" name="Ingrezza (Treatment Seekers) " sheetId="25" r:id="rId27"/>
    <sheet state="visible" name="Jadenu (Treatment Seekers) " sheetId="26" r:id="rId28"/>
    <sheet state="visible" name="Jardiance(Treatment Seekers)" sheetId="27" r:id="rId29"/>
    <sheet state="visible" name="Kisqali (Ribociclib)" sheetId="28" r:id="rId30"/>
    <sheet state="visible" name="Latuda" sheetId="29" r:id="rId31"/>
    <sheet state="visible" name="Lemtrada" sheetId="30" r:id="rId32"/>
    <sheet state="visible" name="Lemtrada (TS)" sheetId="31" r:id="rId33"/>
    <sheet state="visible" name="Livalo" sheetId="32" r:id="rId34"/>
    <sheet state="visible" name="Ninlaro" sheetId="33" r:id="rId35"/>
    <sheet state="visible" name="Ninlaro (Treatment Seekers)" sheetId="34" r:id="rId36"/>
    <sheet state="visible" name="Ocrevus(Treatment Seeker)" sheetId="35" r:id="rId37"/>
    <sheet state="visible" name="Ocrevus" sheetId="36" r:id="rId38"/>
    <sheet state="visible" name="Ofev" sheetId="37" r:id="rId39"/>
    <sheet state="visible" name="Otezla" sheetId="38" r:id="rId40"/>
    <sheet state="visible" name="Otezla PSA(Treatment Seekers) " sheetId="39" r:id="rId41"/>
    <sheet state="visible" name="Otezla PSO(Treatment Seekers)" sheetId="40" r:id="rId42"/>
    <sheet state="visible" name="Promacta (Treatment Seekers)" sheetId="41" r:id="rId43"/>
    <sheet state="hidden" name="Restasis" sheetId="42" r:id="rId44"/>
    <sheet state="visible" name="Ribociclib (Treatment Seekers)" sheetId="43" r:id="rId45"/>
    <sheet state="hidden" name="Rydapt (TS)" sheetId="44" r:id="rId46"/>
    <sheet state="visible" name="Soliqua" sheetId="45" r:id="rId47"/>
    <sheet state="visible" name="Spinraza" sheetId="46" r:id="rId48"/>
    <sheet state="visible" name="Soliqua (Treatment Seekers)" sheetId="47" r:id="rId49"/>
    <sheet state="visible" name="Synthroid" sheetId="48" r:id="rId50"/>
    <sheet state="visible" name="Synvisc Brand" sheetId="49" r:id="rId51"/>
    <sheet state="visible" name="Taltz (Treatment Seekers)" sheetId="50" r:id="rId52"/>
    <sheet state="visible" name="Tasigna (Treatment Seekers)" sheetId="51" r:id="rId53"/>
    <sheet state="visible" name="Tasigna" sheetId="52" r:id="rId54"/>
    <sheet state="visible" name="Tagrisso" sheetId="53" r:id="rId55"/>
    <sheet state="visible" name="Tecfidera-Brand" sheetId="54" r:id="rId56"/>
    <sheet state="visible" name="Tecfidera-Reimagine" sheetId="55" r:id="rId57"/>
    <sheet state="visible" name="Toujeo" sheetId="56" r:id="rId58"/>
    <sheet state="visible" name="Toujeo BP" sheetId="57" r:id="rId59"/>
    <sheet state="hidden" name="Toujeo (TS)" sheetId="58" r:id="rId60"/>
    <sheet state="visible" name="Trintellix" sheetId="59" r:id="rId61"/>
    <sheet state="visible" name="Trintellix (TS)" sheetId="60" r:id="rId62"/>
    <sheet state="visible" name="Trulance (TS)" sheetId="61" r:id="rId63"/>
    <sheet state="visible" name="Trulance" sheetId="62" r:id="rId64"/>
    <sheet state="visible" name="Truvada" sheetId="63" r:id="rId65"/>
    <sheet state="visible" name="Votrient" sheetId="64" r:id="rId66"/>
    <sheet state="visible" name="Watchman" sheetId="65" r:id="rId67"/>
    <sheet state="hidden" name="Xiaflex (Treatment Seekers)" sheetId="66" r:id="rId68"/>
    <sheet state="hidden" name="Xiidra" sheetId="67" r:id="rId69"/>
  </sheets>
  <definedNames>
    <definedName name="zsupermetrics_refreshAllSilent">SupermetricsQueries!$H$6</definedName>
    <definedName name="zsupermetrics_forceRefresh">SupermetricsQueries!$H$4</definedName>
    <definedName name="zsupermetrics_refreshAll">SupermetricsQueries!$H$5</definedName>
  </definedNames>
  <calcPr/>
</workbook>
</file>

<file path=xl/sharedStrings.xml><?xml version="1.0" encoding="utf-8"?>
<sst xmlns="http://schemas.openxmlformats.org/spreadsheetml/2006/main" count="1573" uniqueCount="181">
  <si>
    <t>Supermetrics Queries</t>
  </si>
  <si>
    <t>All the queries created by Supermetrics are stored here, each in its own row.</t>
  </si>
  <si>
    <t>Aubagio naive Microsite</t>
  </si>
  <si>
    <t>Alphanate Microsite</t>
  </si>
  <si>
    <t>On this sheet you can:</t>
  </si>
  <si>
    <t>1. Modify the parameters of a query. Any changes will be visible when you run a refresh.</t>
  </si>
  <si>
    <t>2. Remove a query by deleting its row</t>
  </si>
  <si>
    <t>3. Add new queries: type a range address and query parameters, leave the query ID empty. The query will be added when you run a refresh. (Of course, it's much easier to use the sidebar to add new queries.)</t>
  </si>
  <si>
    <t>4. Add queries that point to other spreadsheets: follow step 3, but also add a spreadsheet ID (you can see the ID in the URL when you have a file open)</t>
  </si>
  <si>
    <t>Query ID</t>
  </si>
  <si>
    <t>October</t>
  </si>
  <si>
    <t>Spreadsheet ID</t>
  </si>
  <si>
    <t>Sheet name</t>
  </si>
  <si>
    <t>Range address</t>
  </si>
  <si>
    <t>Created</t>
  </si>
  <si>
    <t>Updated</t>
  </si>
  <si>
    <t>Last status</t>
  </si>
  <si>
    <t>Last refresh ID</t>
  </si>
  <si>
    <t>Results contain sampled data</t>
  </si>
  <si>
    <t>Object type</t>
  </si>
  <si>
    <t>Linked chart ID</t>
  </si>
  <si>
    <t>Data source</t>
  </si>
  <si>
    <t>Date range type</t>
  </si>
  <si>
    <t>Start date</t>
  </si>
  <si>
    <t>End date</t>
  </si>
  <si>
    <t>Compare to</t>
  </si>
  <si>
    <t>Comparison value type</t>
  </si>
  <si>
    <t>Accounts/views</t>
  </si>
  <si>
    <t>Metrics</t>
  </si>
  <si>
    <t>Dimensions</t>
  </si>
  <si>
    <t>Pivot dimensions</t>
  </si>
  <si>
    <t>Filters</t>
  </si>
  <si>
    <t>Segment ID</t>
  </si>
  <si>
    <t>Sort</t>
  </si>
  <si>
    <t>Max rows</t>
  </si>
  <si>
    <t>Max pivot categories</t>
  </si>
  <si>
    <t>Special settings</t>
  </si>
  <si>
    <t>Other parameters</t>
  </si>
  <si>
    <t>Result type</t>
  </si>
  <si>
    <t>Language/country</t>
  </si>
  <si>
    <t>Translate to</t>
  </si>
  <si>
    <t>SQL</t>
  </si>
  <si>
    <t>Database name</t>
  </si>
  <si>
    <t>Range address (static)</t>
  </si>
  <si>
    <t>Report type</t>
  </si>
  <si>
    <t>Scope (Moz)</t>
  </si>
  <si>
    <t>Sort (Moz)</t>
  </si>
  <si>
    <t>Day</t>
  </si>
  <si>
    <t>Highlight with colour</t>
  </si>
  <si>
    <t>Refresh with user account</t>
  </si>
  <si>
    <t>paramsID</t>
  </si>
  <si>
    <t>ssID</t>
  </si>
  <si>
    <t>sheetName</t>
  </si>
  <si>
    <t>rangeAddress</t>
  </si>
  <si>
    <t>created</t>
  </si>
  <si>
    <t>updated</t>
  </si>
  <si>
    <t>lastStatus</t>
  </si>
  <si>
    <t>lastqueryID</t>
  </si>
  <si>
    <t>sampled</t>
  </si>
  <si>
    <t>objType</t>
  </si>
  <si>
    <t>linkedChartID</t>
  </si>
  <si>
    <t>dataSource</t>
  </si>
  <si>
    <t>dateRangeType</t>
  </si>
  <si>
    <t>startDateString</t>
  </si>
  <si>
    <t>endDateString</t>
  </si>
  <si>
    <t>comp</t>
  </si>
  <si>
    <t>cvt</t>
  </si>
  <si>
    <t>profiles</t>
  </si>
  <si>
    <t>metrics</t>
  </si>
  <si>
    <t>dimensions</t>
  </si>
  <si>
    <t>sd</t>
  </si>
  <si>
    <t>filterArr</t>
  </si>
  <si>
    <t>segment</t>
  </si>
  <si>
    <t>sort</t>
  </si>
  <si>
    <t>maxResults</t>
  </si>
  <si>
    <t>maxCategories</t>
  </si>
  <si>
    <t>specialSettings</t>
  </si>
  <si>
    <t>otherParams</t>
  </si>
  <si>
    <t>sds_result_type</t>
  </si>
  <si>
    <t>sds_lang</t>
  </si>
  <si>
    <t>sds_tolang</t>
  </si>
  <si>
    <t>sql</t>
  </si>
  <si>
    <t>db_name</t>
  </si>
  <si>
    <t>rangeAddressStatic</t>
  </si>
  <si>
    <t>rt</t>
  </si>
  <si>
    <t>scopeMZ</t>
  </si>
  <si>
    <t>sortMZ</t>
  </si>
  <si>
    <t>condform</t>
  </si>
  <si>
    <t>authUser</t>
  </si>
  <si>
    <t>Date</t>
  </si>
  <si>
    <t>Unique Visitors</t>
  </si>
  <si>
    <t xml:space="preserve">MTD UVs </t>
  </si>
  <si>
    <t>Breo Microsite</t>
  </si>
  <si>
    <t>Total</t>
  </si>
  <si>
    <t>CPUV Goal</t>
  </si>
  <si>
    <t>MTD</t>
  </si>
  <si>
    <t>MTD Remaining</t>
  </si>
  <si>
    <t>% of Goal</t>
  </si>
  <si>
    <t>Over-delivery</t>
  </si>
  <si>
    <t>Daily UVs needed</t>
  </si>
  <si>
    <t>MTD Days</t>
  </si>
  <si>
    <t>Number of days</t>
  </si>
  <si>
    <t>Days Remaining</t>
  </si>
  <si>
    <t>Today</t>
  </si>
  <si>
    <t>Yesterday's Date:</t>
  </si>
  <si>
    <t>% of Month Complete:</t>
  </si>
  <si>
    <t>% of Month Remaining:</t>
  </si>
  <si>
    <t>URLs</t>
  </si>
  <si>
    <t>Cialis Microsite</t>
  </si>
  <si>
    <t>Cosentyx Microsite</t>
  </si>
  <si>
    <t xml:space="preserve">CTCA </t>
  </si>
  <si>
    <t>Total Uvs</t>
  </si>
  <si>
    <t>BC Daily Uvs</t>
  </si>
  <si>
    <t>BC MTD Uvs</t>
  </si>
  <si>
    <t>CC Daily Uvs</t>
  </si>
  <si>
    <t>Duopa Microsite</t>
  </si>
  <si>
    <t>Dupixent Microsite</t>
  </si>
  <si>
    <t>Esbriet Microsite</t>
  </si>
  <si>
    <t>Gleevec (Treatment Seekers)</t>
  </si>
  <si>
    <t>Week 1 Ave</t>
  </si>
  <si>
    <t>Gleevec (GIST) Microsite</t>
  </si>
  <si>
    <t>Week 2 Ave</t>
  </si>
  <si>
    <t>Week 3 Ave</t>
  </si>
  <si>
    <t>Week 4 Ave</t>
  </si>
  <si>
    <t>Humira AS Microsite</t>
  </si>
  <si>
    <t>Humira CD Microsite</t>
  </si>
  <si>
    <t>Humira PsA Microsite</t>
  </si>
  <si>
    <t>Humira PsO Microsite</t>
  </si>
  <si>
    <t>Stelara, Brodalumab (Treatment Seekers)</t>
  </si>
  <si>
    <t>Humira RA Microsite</t>
  </si>
  <si>
    <t>Humira UC Microsite</t>
  </si>
  <si>
    <t>Ingrezza (Treatment Seekers)</t>
  </si>
  <si>
    <t>September</t>
  </si>
  <si>
    <t>Jadenu (Treatment Seekers)</t>
  </si>
  <si>
    <t>Jardiance Microsite</t>
  </si>
  <si>
    <t>Kisqali Microsite</t>
  </si>
  <si>
    <t>Latuda Microsite</t>
  </si>
  <si>
    <t>Lemtrada Microsite</t>
  </si>
  <si>
    <t>Brand Daily Uvs</t>
  </si>
  <si>
    <t>Brand MTD Uvs</t>
  </si>
  <si>
    <t>Non Brand Daily Uvs</t>
  </si>
  <si>
    <t>NonBrand MTD Uvs</t>
  </si>
  <si>
    <t>Livalo Microsite</t>
  </si>
  <si>
    <t>Ninlaro Microsite</t>
  </si>
  <si>
    <t>Ninlaro  Microsite</t>
  </si>
  <si>
    <t>C</t>
  </si>
  <si>
    <t>Ocrevus (Treatment Seekers)</t>
  </si>
  <si>
    <t>Ocrevus Microsite</t>
  </si>
  <si>
    <t>Ofev Microsite</t>
  </si>
  <si>
    <t>Otezla Microsite</t>
  </si>
  <si>
    <t>OtezlaPsa (Treatment Seekers)</t>
  </si>
  <si>
    <t>OtezlaPso (Treatment Seekers)</t>
  </si>
  <si>
    <t>Otezla PsO Otezla</t>
  </si>
  <si>
    <t>Otezla PsO Cosentyx</t>
  </si>
  <si>
    <t>Otezla PsO Humira</t>
  </si>
  <si>
    <t>Prolia  (Treatment Seekers)</t>
  </si>
  <si>
    <t>Retasis Microsite</t>
  </si>
  <si>
    <t>Ribociclib  Microsite</t>
  </si>
  <si>
    <t>Rydapt Microsite</t>
  </si>
  <si>
    <t>Soliqua Microsite</t>
  </si>
  <si>
    <t>Spinraza Microsite</t>
  </si>
  <si>
    <t>Taltz  Microsite</t>
  </si>
  <si>
    <t>Synthroid Microsite</t>
  </si>
  <si>
    <t xml:space="preserve">Synvisc (Brand) </t>
  </si>
  <si>
    <t>Tasigna  Microsite</t>
  </si>
  <si>
    <t>Tasigna Microsite</t>
  </si>
  <si>
    <t>Tagrisso Microsite</t>
  </si>
  <si>
    <t>Tecfidera Microsite</t>
  </si>
  <si>
    <t>Toujeo BP Microsite</t>
  </si>
  <si>
    <t>Toujeo Microsite</t>
  </si>
  <si>
    <t>Trintellix  Microsite</t>
  </si>
  <si>
    <t>Trintellix Microsite</t>
  </si>
  <si>
    <t>Amitiza</t>
  </si>
  <si>
    <t>Linzess</t>
  </si>
  <si>
    <t>Trulance</t>
  </si>
  <si>
    <t>Trulance Microsite</t>
  </si>
  <si>
    <t>Truvada  Microsite</t>
  </si>
  <si>
    <t>Votrient Microsite</t>
  </si>
  <si>
    <t>Watchman Microsite</t>
  </si>
  <si>
    <t>Xarelto (Treatment Seekers)</t>
  </si>
  <si>
    <t>Xiidra Microsite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</si>
</sst>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dd"/>
    <numFmt numFmtId="165" formatCode="M/d/yyyy"/>
    <numFmt numFmtId="166" formatCode="_(* #,##0_);_(* \(#,##0\);_(* &quot;-&quot;??_);_(@_)"/>
    <numFmt numFmtId="167" formatCode="0.0%"/>
    <numFmt numFmtId="168" formatCode="_([$$-409]* #,##0.00_);_([$$-409]* \(#,##0.00\);_([$$-409]* &quot;-&quot;??_);_(@_)"/>
    <numFmt numFmtId="169" formatCode="[$-409]mmmm\-yy"/>
  </numFmts>
  <fonts count="12">
    <font>
      <sz val="11.0"/>
      <color rgb="FF000000"/>
      <name val="Calibri"/>
    </font>
    <font>
      <b/>
      <sz val="20.0"/>
    </font>
    <font/>
    <font>
      <color rgb="FFEEEEEE"/>
    </font>
    <font>
      <b/>
      <sz val="11.0"/>
      <color rgb="FF000000"/>
      <name val="Calibri"/>
    </font>
    <font>
      <b/>
    </font>
    <font>
      <sz val="10.0"/>
      <name val="Arial"/>
    </font>
    <font>
      <b/>
      <sz val="9.0"/>
      <name val="Arial"/>
    </font>
    <font>
      <sz val="9.0"/>
      <name val="Arial"/>
    </font>
    <font>
      <sz val="11.0"/>
      <color rgb="FF0000FF"/>
      <name val="Calibri"/>
    </font>
    <font>
      <sz val="11.0"/>
      <name val="Calibri"/>
    </font>
    <font>
      <sz val="12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C9DAF8"/>
        <bgColor rgb="FFC9DAF8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00B0F0"/>
        <bgColor rgb="FF00B0F0"/>
      </patternFill>
    </fill>
    <fill>
      <patternFill patternType="solid">
        <fgColor rgb="FFD6E3BC"/>
        <bgColor rgb="FFD6E3BC"/>
      </patternFill>
    </fill>
    <fill>
      <patternFill patternType="solid">
        <fgColor rgb="FFFFFFFF"/>
        <bgColor rgb="FFFFFFFF"/>
      </patternFill>
    </fill>
  </fills>
  <borders count="1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vertical="bottom"/>
    </xf>
    <xf borderId="0" fillId="0" fontId="0" numFmtId="0" xfId="0" applyFont="1"/>
    <xf borderId="0" fillId="0" fontId="1" numFmtId="0" xfId="0" applyFont="1"/>
    <xf borderId="0" fillId="0" fontId="2" numFmtId="0" xfId="0" applyAlignment="1" applyFont="1">
      <alignment vertical="top"/>
    </xf>
    <xf borderId="0" fillId="0" fontId="3" numFmtId="0" xfId="0" applyFont="1"/>
    <xf borderId="0" fillId="0" fontId="2" numFmtId="0" xfId="0" applyFont="1"/>
    <xf borderId="0" fillId="0" fontId="2" numFmtId="0" xfId="0" applyAlignment="1" applyFont="1">
      <alignment vertical="top" wrapText="1"/>
    </xf>
    <xf borderId="1" fillId="2" fontId="4" numFmtId="0" xfId="0" applyBorder="1" applyFill="1" applyFont="1"/>
    <xf borderId="0" fillId="3" fontId="5" numFmtId="0" xfId="0" applyFill="1" applyFont="1"/>
    <xf borderId="0" fillId="0" fontId="4" numFmtId="0" xfId="0" applyAlignment="1" applyFont="1">
      <alignment/>
    </xf>
    <xf borderId="0" fillId="0" fontId="4" numFmtId="0" xfId="0" applyFont="1"/>
    <xf borderId="2" fillId="4" fontId="0" numFmtId="0" xfId="0" applyAlignment="1" applyBorder="1" applyFill="1" applyFont="1">
      <alignment horizontal="right"/>
    </xf>
    <xf borderId="2" fillId="4" fontId="0" numFmtId="0" xfId="0" applyBorder="1" applyFont="1"/>
    <xf borderId="2" fillId="5" fontId="0" numFmtId="0" xfId="0" applyBorder="1" applyFill="1" applyFont="1"/>
    <xf borderId="2" fillId="0" fontId="0" numFmtId="164" xfId="0" applyAlignment="1" applyBorder="1" applyFont="1" applyNumberFormat="1">
      <alignment horizontal="right"/>
    </xf>
    <xf borderId="2" fillId="0" fontId="0" numFmtId="165" xfId="0" applyAlignment="1" applyBorder="1" applyFont="1" applyNumberFormat="1">
      <alignment/>
    </xf>
    <xf borderId="2" fillId="0" fontId="0" numFmtId="166" xfId="0" applyBorder="1" applyFont="1" applyNumberFormat="1"/>
    <xf borderId="0" fillId="0" fontId="0" numFmtId="166" xfId="0" applyAlignment="1" applyFont="1" applyNumberFormat="1">
      <alignment horizontal="right" vertical="bottom"/>
    </xf>
    <xf borderId="2" fillId="0" fontId="0" numFmtId="166" xfId="0" applyAlignment="1" applyBorder="1" applyFont="1" applyNumberFormat="1">
      <alignment/>
    </xf>
    <xf borderId="0" fillId="0" fontId="0" numFmtId="166" xfId="0" applyFont="1" applyNumberFormat="1"/>
    <xf borderId="2" fillId="6" fontId="0" numFmtId="14" xfId="0" applyBorder="1" applyFill="1" applyFont="1" applyNumberFormat="1"/>
    <xf borderId="2" fillId="6" fontId="0" numFmtId="166" xfId="0" applyBorder="1" applyFont="1" applyNumberFormat="1"/>
    <xf borderId="2" fillId="0" fontId="0" numFmtId="0" xfId="0" applyBorder="1" applyFont="1"/>
    <xf borderId="2" fillId="0" fontId="0" numFmtId="167" xfId="0" applyBorder="1" applyFont="1" applyNumberFormat="1"/>
    <xf borderId="3" fillId="7" fontId="0" numFmtId="0" xfId="0" applyBorder="1" applyFill="1" applyFont="1"/>
    <xf borderId="4" fillId="7" fontId="0" numFmtId="14" xfId="0" applyBorder="1" applyFont="1" applyNumberFormat="1"/>
    <xf borderId="5" fillId="7" fontId="0" numFmtId="168" xfId="0" applyBorder="1" applyFont="1" applyNumberFormat="1"/>
    <xf borderId="6" fillId="7" fontId="0" numFmtId="0" xfId="0" applyBorder="1" applyFont="1"/>
    <xf borderId="1" fillId="7" fontId="0" numFmtId="14" xfId="0" applyBorder="1" applyFont="1" applyNumberFormat="1"/>
    <xf borderId="7" fillId="7" fontId="0" numFmtId="168" xfId="0" applyBorder="1" applyFont="1" applyNumberFormat="1"/>
    <xf borderId="6" fillId="7" fontId="6" numFmtId="169" xfId="0" applyBorder="1" applyFont="1" applyNumberFormat="1"/>
    <xf borderId="7" fillId="7" fontId="6" numFmtId="14" xfId="0" applyBorder="1" applyFont="1" applyNumberFormat="1"/>
    <xf borderId="1" fillId="7" fontId="0" numFmtId="0" xfId="0" applyBorder="1" applyFont="1"/>
    <xf borderId="7" fillId="7" fontId="0" numFmtId="0" xfId="0" applyBorder="1" applyFont="1"/>
    <xf borderId="6" fillId="7" fontId="7" numFmtId="168" xfId="0" applyBorder="1" applyFont="1" applyNumberFormat="1"/>
    <xf borderId="1" fillId="7" fontId="8" numFmtId="168" xfId="0" applyBorder="1" applyFont="1" applyNumberFormat="1"/>
    <xf borderId="7" fillId="7" fontId="8" numFmtId="14" xfId="0" applyBorder="1" applyFont="1" applyNumberFormat="1"/>
    <xf borderId="7" fillId="7" fontId="8" numFmtId="167" xfId="0" applyBorder="1" applyFont="1" applyNumberFormat="1"/>
    <xf borderId="8" fillId="7" fontId="7" numFmtId="168" xfId="0" applyBorder="1" applyFont="1" applyNumberFormat="1"/>
    <xf borderId="9" fillId="7" fontId="8" numFmtId="168" xfId="0" applyBorder="1" applyFont="1" applyNumberFormat="1"/>
    <xf borderId="10" fillId="7" fontId="8" numFmtId="167" xfId="0" applyBorder="1" applyFont="1" applyNumberFormat="1"/>
    <xf borderId="11" fillId="7" fontId="7" numFmtId="168" xfId="0" applyBorder="1" applyFont="1" applyNumberFormat="1"/>
    <xf borderId="2" fillId="7" fontId="0" numFmtId="0" xfId="0" applyBorder="1" applyFont="1"/>
    <xf borderId="2" fillId="8" fontId="0" numFmtId="166" xfId="0" applyBorder="1" applyFill="1" applyFont="1" applyNumberFormat="1"/>
    <xf borderId="2" fillId="8" fontId="0" numFmtId="0" xfId="0" applyBorder="1" applyFont="1"/>
    <xf borderId="0" fillId="0" fontId="0" numFmtId="167" xfId="0" applyFont="1" applyNumberFormat="1"/>
    <xf borderId="4" fillId="7" fontId="0" numFmtId="0" xfId="0" applyBorder="1" applyFont="1"/>
    <xf borderId="0" fillId="0" fontId="0" numFmtId="168" xfId="0" applyFont="1" applyNumberFormat="1"/>
    <xf borderId="0" fillId="0" fontId="6" numFmtId="14" xfId="0" applyFont="1" applyNumberFormat="1"/>
    <xf borderId="0" fillId="0" fontId="8" numFmtId="14" xfId="0" applyFont="1" applyNumberFormat="1"/>
    <xf borderId="0" fillId="0" fontId="8" numFmtId="167" xfId="0" applyFont="1" applyNumberFormat="1"/>
    <xf borderId="2" fillId="7" fontId="7" numFmtId="168" xfId="0" applyBorder="1" applyFont="1" applyNumberFormat="1"/>
    <xf borderId="2" fillId="0" fontId="0" numFmtId="0" xfId="0" applyAlignment="1" applyBorder="1" applyFont="1">
      <alignment/>
    </xf>
    <xf borderId="2" fillId="0" fontId="0" numFmtId="165" xfId="0" applyBorder="1" applyFont="1" applyNumberFormat="1"/>
    <xf borderId="2" fillId="0" fontId="0" numFmtId="0" xfId="0" applyAlignment="1" applyBorder="1" applyFont="1">
      <alignment/>
    </xf>
    <xf borderId="0" fillId="0" fontId="9" numFmtId="0" xfId="0" applyFont="1"/>
    <xf borderId="2" fillId="4" fontId="0" numFmtId="0" xfId="0" applyAlignment="1" applyBorder="1" applyFont="1">
      <alignment vertical="bottom"/>
    </xf>
    <xf borderId="12" fillId="7" fontId="0" numFmtId="0" xfId="0" applyAlignment="1" applyBorder="1" applyFont="1">
      <alignment vertical="bottom"/>
    </xf>
    <xf borderId="13" fillId="0" fontId="0" numFmtId="166" xfId="0" applyAlignment="1" applyBorder="1" applyFont="1" applyNumberFormat="1">
      <alignment horizontal="right" vertical="bottom"/>
    </xf>
    <xf borderId="14" fillId="8" fontId="0" numFmtId="166" xfId="0" applyAlignment="1" applyBorder="1" applyFont="1" applyNumberFormat="1">
      <alignment horizontal="right" vertical="bottom"/>
    </xf>
    <xf borderId="14" fillId="0" fontId="0" numFmtId="166" xfId="0" applyAlignment="1" applyBorder="1" applyFont="1" applyNumberFormat="1">
      <alignment horizontal="right" vertical="bottom"/>
    </xf>
    <xf borderId="14" fillId="0" fontId="0" numFmtId="166" xfId="0" applyAlignment="1" applyBorder="1" applyFont="1" applyNumberFormat="1">
      <alignment horizontal="right" vertical="bottom"/>
    </xf>
    <xf borderId="14" fillId="0" fontId="0" numFmtId="0" xfId="0" applyAlignment="1" applyBorder="1" applyFont="1">
      <alignment horizontal="right" vertical="bottom"/>
    </xf>
    <xf borderId="14" fillId="8" fontId="0" numFmtId="0" xfId="0" applyAlignment="1" applyBorder="1" applyFont="1">
      <alignment horizontal="right" vertical="bottom"/>
    </xf>
    <xf borderId="14" fillId="0" fontId="10" numFmtId="166" xfId="0" applyAlignment="1" applyBorder="1" applyFont="1" applyNumberFormat="1">
      <alignment vertical="bottom"/>
    </xf>
    <xf borderId="15" fillId="0" fontId="9" numFmtId="0" xfId="0" applyAlignment="1" applyBorder="1" applyFont="1">
      <alignment wrapText="1"/>
    </xf>
    <xf borderId="14" fillId="0" fontId="10" numFmtId="0" xfId="0" applyAlignment="1" applyBorder="1" applyFont="1">
      <alignment vertical="bottom"/>
    </xf>
    <xf borderId="13" fillId="6" fontId="0" numFmtId="166" xfId="0" applyAlignment="1" applyBorder="1" applyFont="1" applyNumberFormat="1">
      <alignment horizontal="right" vertical="bottom"/>
    </xf>
    <xf borderId="0" fillId="0" fontId="0" numFmtId="3" xfId="0" applyFont="1" applyNumberFormat="1"/>
    <xf borderId="2" fillId="0" fontId="11" numFmtId="0" xfId="0" applyAlignment="1" applyBorder="1" applyFont="1">
      <alignment/>
    </xf>
    <xf borderId="2" fillId="0" fontId="0" numFmtId="3" xfId="0" applyAlignment="1" applyBorder="1" applyFont="1" applyNumberFormat="1">
      <alignment/>
    </xf>
    <xf borderId="2" fillId="0" fontId="0" numFmtId="3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44" Type="http://schemas.openxmlformats.org/officeDocument/2006/relationships/worksheet" Target="worksheets/sheet42.xml"/><Relationship Id="rId43" Type="http://schemas.openxmlformats.org/officeDocument/2006/relationships/worksheet" Target="worksheets/sheet41.xml"/><Relationship Id="rId46" Type="http://schemas.openxmlformats.org/officeDocument/2006/relationships/worksheet" Target="worksheets/sheet44.xml"/><Relationship Id="rId45" Type="http://schemas.openxmlformats.org/officeDocument/2006/relationships/worksheet" Target="worksheets/sheet4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48" Type="http://schemas.openxmlformats.org/officeDocument/2006/relationships/worksheet" Target="worksheets/sheet46.xml"/><Relationship Id="rId47" Type="http://schemas.openxmlformats.org/officeDocument/2006/relationships/worksheet" Target="worksheets/sheet45.xml"/><Relationship Id="rId49" Type="http://schemas.openxmlformats.org/officeDocument/2006/relationships/worksheet" Target="worksheets/sheet4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33" Type="http://schemas.openxmlformats.org/officeDocument/2006/relationships/worksheet" Target="worksheets/sheet31.xml"/><Relationship Id="rId32" Type="http://schemas.openxmlformats.org/officeDocument/2006/relationships/worksheet" Target="worksheets/sheet30.xml"/><Relationship Id="rId35" Type="http://schemas.openxmlformats.org/officeDocument/2006/relationships/worksheet" Target="worksheets/sheet33.xml"/><Relationship Id="rId34" Type="http://schemas.openxmlformats.org/officeDocument/2006/relationships/worksheet" Target="worksheets/sheet32.xml"/><Relationship Id="rId37" Type="http://schemas.openxmlformats.org/officeDocument/2006/relationships/worksheet" Target="worksheets/sheet35.xml"/><Relationship Id="rId36" Type="http://schemas.openxmlformats.org/officeDocument/2006/relationships/worksheet" Target="worksheets/sheet34.xml"/><Relationship Id="rId39" Type="http://schemas.openxmlformats.org/officeDocument/2006/relationships/worksheet" Target="worksheets/sheet37.xml"/><Relationship Id="rId38" Type="http://schemas.openxmlformats.org/officeDocument/2006/relationships/worksheet" Target="worksheets/sheet36.xml"/><Relationship Id="rId62" Type="http://schemas.openxmlformats.org/officeDocument/2006/relationships/worksheet" Target="worksheets/sheet60.xml"/><Relationship Id="rId61" Type="http://schemas.openxmlformats.org/officeDocument/2006/relationships/worksheet" Target="worksheets/sheet59.xml"/><Relationship Id="rId20" Type="http://schemas.openxmlformats.org/officeDocument/2006/relationships/worksheet" Target="worksheets/sheet18.xml"/><Relationship Id="rId64" Type="http://schemas.openxmlformats.org/officeDocument/2006/relationships/worksheet" Target="worksheets/sheet62.xml"/><Relationship Id="rId63" Type="http://schemas.openxmlformats.org/officeDocument/2006/relationships/worksheet" Target="worksheets/sheet61.xml"/><Relationship Id="rId22" Type="http://schemas.openxmlformats.org/officeDocument/2006/relationships/worksheet" Target="worksheets/sheet20.xml"/><Relationship Id="rId66" Type="http://schemas.openxmlformats.org/officeDocument/2006/relationships/worksheet" Target="worksheets/sheet64.xml"/><Relationship Id="rId21" Type="http://schemas.openxmlformats.org/officeDocument/2006/relationships/worksheet" Target="worksheets/sheet19.xml"/><Relationship Id="rId65" Type="http://schemas.openxmlformats.org/officeDocument/2006/relationships/worksheet" Target="worksheets/sheet63.xml"/><Relationship Id="rId24" Type="http://schemas.openxmlformats.org/officeDocument/2006/relationships/worksheet" Target="worksheets/sheet22.xml"/><Relationship Id="rId68" Type="http://schemas.openxmlformats.org/officeDocument/2006/relationships/worksheet" Target="worksheets/sheet66.xml"/><Relationship Id="rId23" Type="http://schemas.openxmlformats.org/officeDocument/2006/relationships/worksheet" Target="worksheets/sheet21.xml"/><Relationship Id="rId67" Type="http://schemas.openxmlformats.org/officeDocument/2006/relationships/worksheet" Target="worksheets/sheet65.xml"/><Relationship Id="rId60" Type="http://schemas.openxmlformats.org/officeDocument/2006/relationships/worksheet" Target="worksheets/sheet58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69" Type="http://schemas.openxmlformats.org/officeDocument/2006/relationships/worksheet" Target="worksheets/sheet67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29" Type="http://schemas.openxmlformats.org/officeDocument/2006/relationships/worksheet" Target="worksheets/sheet27.xml"/><Relationship Id="rId51" Type="http://schemas.openxmlformats.org/officeDocument/2006/relationships/worksheet" Target="worksheets/sheet49.xml"/><Relationship Id="rId50" Type="http://schemas.openxmlformats.org/officeDocument/2006/relationships/worksheet" Target="worksheets/sheet48.xml"/><Relationship Id="rId53" Type="http://schemas.openxmlformats.org/officeDocument/2006/relationships/worksheet" Target="worksheets/sheet51.xml"/><Relationship Id="rId52" Type="http://schemas.openxmlformats.org/officeDocument/2006/relationships/worksheet" Target="worksheets/sheet50.xml"/><Relationship Id="rId11" Type="http://schemas.openxmlformats.org/officeDocument/2006/relationships/worksheet" Target="worksheets/sheet9.xml"/><Relationship Id="rId55" Type="http://schemas.openxmlformats.org/officeDocument/2006/relationships/worksheet" Target="worksheets/sheet53.xml"/><Relationship Id="rId10" Type="http://schemas.openxmlformats.org/officeDocument/2006/relationships/worksheet" Target="worksheets/sheet8.xml"/><Relationship Id="rId54" Type="http://schemas.openxmlformats.org/officeDocument/2006/relationships/worksheet" Target="worksheets/sheet52.xml"/><Relationship Id="rId13" Type="http://schemas.openxmlformats.org/officeDocument/2006/relationships/worksheet" Target="worksheets/sheet11.xml"/><Relationship Id="rId57" Type="http://schemas.openxmlformats.org/officeDocument/2006/relationships/worksheet" Target="worksheets/sheet55.xml"/><Relationship Id="rId12" Type="http://schemas.openxmlformats.org/officeDocument/2006/relationships/worksheet" Target="worksheets/sheet10.xml"/><Relationship Id="rId56" Type="http://schemas.openxmlformats.org/officeDocument/2006/relationships/worksheet" Target="worksheets/sheet54.xml"/><Relationship Id="rId15" Type="http://schemas.openxmlformats.org/officeDocument/2006/relationships/worksheet" Target="worksheets/sheet13.xml"/><Relationship Id="rId59" Type="http://schemas.openxmlformats.org/officeDocument/2006/relationships/worksheet" Target="worksheets/sheet57.xml"/><Relationship Id="rId14" Type="http://schemas.openxmlformats.org/officeDocument/2006/relationships/worksheet" Target="worksheets/sheet12.xml"/><Relationship Id="rId58" Type="http://schemas.openxmlformats.org/officeDocument/2006/relationships/worksheet" Target="worksheets/sheet56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7.13"/>
    <col customWidth="1" min="3" max="3" width="11.75"/>
    <col customWidth="1" min="4" max="4" width="11.38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7" t="s">
        <v>3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9" t="s">
        <v>10</v>
      </c>
      <c r="C4" s="10"/>
      <c r="D4" s="1"/>
    </row>
    <row r="5" ht="13.5" customHeight="1">
      <c r="A5" s="11" t="s">
        <v>47</v>
      </c>
      <c r="B5" s="12" t="s">
        <v>89</v>
      </c>
      <c r="C5" s="12" t="s">
        <v>90</v>
      </c>
      <c r="D5" s="13" t="s">
        <v>91</v>
      </c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0</v>
      </c>
      <c r="D6" s="18">
        <v>0.0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0</v>
      </c>
      <c r="D7" s="18">
        <v>0.0</v>
      </c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0</v>
      </c>
      <c r="D8" s="18">
        <v>0.0</v>
      </c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6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6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6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6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16"/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6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</row>
    <row r="31" ht="16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</row>
    <row r="32" ht="15.0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</row>
    <row r="37" ht="13.5" customHeight="1">
      <c r="A37" s="1"/>
      <c r="B37" s="20" t="s">
        <v>93</v>
      </c>
      <c r="C37" s="21">
        <f>SUM(C6:C36)</f>
        <v>0</v>
      </c>
      <c r="D37" s="19"/>
    </row>
    <row r="38" ht="13.5" customHeight="1">
      <c r="A38" s="1"/>
      <c r="B38" s="1"/>
      <c r="C38" s="19"/>
      <c r="D38" s="1"/>
    </row>
    <row r="39" ht="13.5" customHeight="1">
      <c r="A39" s="1"/>
      <c r="B39" s="22" t="s">
        <v>94</v>
      </c>
      <c r="C39" s="16">
        <v>5.0</v>
      </c>
      <c r="D39" s="1"/>
    </row>
    <row r="40" ht="13.5" customHeight="1">
      <c r="A40" s="1"/>
      <c r="B40" s="22" t="s">
        <v>95</v>
      </c>
      <c r="C40" s="16">
        <f>C37</f>
        <v>0</v>
      </c>
      <c r="D40" s="1"/>
    </row>
    <row r="41" ht="13.5" customHeight="1">
      <c r="A41" s="1"/>
      <c r="B41" s="22" t="s">
        <v>96</v>
      </c>
      <c r="C41" s="16">
        <f>C39-C40</f>
        <v>5</v>
      </c>
      <c r="D41" s="1"/>
    </row>
    <row r="42" ht="13.5" customHeight="1">
      <c r="A42" s="1"/>
      <c r="B42" s="22" t="s">
        <v>97</v>
      </c>
      <c r="C42" s="23">
        <f>C40/C39</f>
        <v>0</v>
      </c>
      <c r="D42" s="1"/>
    </row>
    <row r="43" ht="13.5" customHeight="1">
      <c r="A43" s="1"/>
      <c r="B43" s="22" t="s">
        <v>98</v>
      </c>
      <c r="C43" s="16">
        <f>IF(C40&lt;C39,0,C40-C39)</f>
        <v>0</v>
      </c>
      <c r="D43" s="1"/>
    </row>
    <row r="44" ht="13.5" customHeight="1">
      <c r="A44" s="1"/>
      <c r="B44" s="22" t="s">
        <v>99</v>
      </c>
      <c r="C44" s="16">
        <f>(C39-C37)/C48</f>
        <v>0.1785714286</v>
      </c>
      <c r="D44" s="1"/>
    </row>
    <row r="45" ht="15.75" customHeight="1">
      <c r="A45" s="1"/>
      <c r="B45" s="1"/>
      <c r="C45" s="1"/>
      <c r="D45" s="1"/>
    </row>
    <row r="46" ht="13.5" customHeight="1">
      <c r="A46" s="1"/>
      <c r="B46" s="24" t="s">
        <v>100</v>
      </c>
      <c r="C46" s="25">
        <f>C50-C49</f>
        <v>3</v>
      </c>
      <c r="D46" s="26"/>
    </row>
    <row r="47" ht="13.5" customHeight="1">
      <c r="A47" s="1"/>
      <c r="B47" s="27" t="s">
        <v>101</v>
      </c>
      <c r="C47" s="28">
        <f>D49-C49+1</f>
        <v>31</v>
      </c>
      <c r="D47" s="29"/>
    </row>
    <row r="48" ht="13.5" customHeight="1">
      <c r="A48" s="1"/>
      <c r="B48" s="27" t="s">
        <v>102</v>
      </c>
      <c r="C48" s="28">
        <f>+C47-C46</f>
        <v>28</v>
      </c>
      <c r="D48" s="29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31">
        <f>EOMONTH(NOW(),0)</f>
        <v>43039</v>
      </c>
    </row>
    <row r="50" ht="13.5" customHeight="1">
      <c r="A50" s="1"/>
      <c r="B50" s="27" t="s">
        <v>103</v>
      </c>
      <c r="C50" s="28">
        <f>TODAY()</f>
        <v>43012</v>
      </c>
      <c r="D50" s="29"/>
    </row>
    <row r="51" ht="13.5" customHeight="1">
      <c r="A51" s="1"/>
      <c r="B51" s="27"/>
      <c r="C51" s="32"/>
      <c r="D51" s="33"/>
    </row>
    <row r="52" ht="13.5" customHeight="1">
      <c r="A52" s="1"/>
      <c r="B52" s="34" t="s">
        <v>104</v>
      </c>
      <c r="C52" s="35"/>
      <c r="D52" s="36">
        <f>TODAY()-1</f>
        <v>43011</v>
      </c>
    </row>
    <row r="53" ht="13.5" customHeight="1">
      <c r="A53" s="1"/>
      <c r="B53" s="34" t="s">
        <v>105</v>
      </c>
      <c r="C53" s="35"/>
      <c r="D53" s="37">
        <f>C46/C47</f>
        <v>0.09677419355</v>
      </c>
    </row>
    <row r="54" ht="15.75" customHeight="1">
      <c r="A54" s="1"/>
      <c r="B54" s="38" t="s">
        <v>106</v>
      </c>
      <c r="C54" s="39"/>
      <c r="D54" s="40">
        <f>C48/C47</f>
        <v>0.9032258065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2.75" customHeight="1">
      <c r="A57" s="1"/>
      <c r="B57" s="41" t="s">
        <v>107</v>
      </c>
      <c r="C57" s="1"/>
      <c r="D57" s="1"/>
    </row>
    <row r="58" ht="13.5" customHeight="1">
      <c r="A58" s="1"/>
      <c r="B58" s="1"/>
      <c r="C58" s="1"/>
      <c r="D58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7.13"/>
    <col customWidth="1" min="3" max="3" width="11.75"/>
    <col customWidth="1" min="4" max="4" width="11.38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7" t="s">
        <v>109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9" t="s">
        <v>10</v>
      </c>
      <c r="C4" s="10"/>
      <c r="D4" s="1"/>
    </row>
    <row r="5" ht="13.5" customHeight="1">
      <c r="A5" s="11" t="s">
        <v>47</v>
      </c>
      <c r="B5" s="12" t="s">
        <v>89</v>
      </c>
      <c r="C5" s="12" t="s">
        <v>90</v>
      </c>
      <c r="D5" s="13" t="s">
        <v>91</v>
      </c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0</v>
      </c>
      <c r="D6" s="18">
        <v>0.0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0</v>
      </c>
      <c r="D7" s="18">
        <v>0.0</v>
      </c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0</v>
      </c>
      <c r="D8" s="18">
        <v>0.0</v>
      </c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6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6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6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6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16"/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6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</row>
    <row r="31" ht="16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</row>
    <row r="32" ht="15.0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</row>
    <row r="37" ht="13.5" customHeight="1">
      <c r="A37" s="1"/>
      <c r="B37" s="20" t="s">
        <v>93</v>
      </c>
      <c r="C37" s="21">
        <f>SUM(C6:C36)</f>
        <v>0</v>
      </c>
      <c r="D37" s="19"/>
    </row>
    <row r="38" ht="13.5" customHeight="1">
      <c r="A38" s="1"/>
      <c r="B38" s="1"/>
      <c r="C38" s="19"/>
      <c r="D38" s="1"/>
    </row>
    <row r="39" ht="13.5" customHeight="1">
      <c r="A39" s="1"/>
      <c r="B39" s="22" t="s">
        <v>94</v>
      </c>
      <c r="C39" s="16">
        <v>5.0</v>
      </c>
      <c r="D39" s="1"/>
    </row>
    <row r="40" ht="13.5" customHeight="1">
      <c r="A40" s="1"/>
      <c r="B40" s="22" t="s">
        <v>95</v>
      </c>
      <c r="C40" s="16">
        <f>C37</f>
        <v>0</v>
      </c>
      <c r="D40" s="1"/>
    </row>
    <row r="41" ht="13.5" customHeight="1">
      <c r="A41" s="1"/>
      <c r="B41" s="22" t="s">
        <v>96</v>
      </c>
      <c r="C41" s="16">
        <f>C39-C40</f>
        <v>5</v>
      </c>
      <c r="D41" s="1"/>
    </row>
    <row r="42" ht="13.5" customHeight="1">
      <c r="A42" s="1"/>
      <c r="B42" s="22" t="s">
        <v>97</v>
      </c>
      <c r="C42" s="23">
        <f>C40/C39</f>
        <v>0</v>
      </c>
      <c r="D42" s="1"/>
    </row>
    <row r="43" ht="13.5" customHeight="1">
      <c r="A43" s="1"/>
      <c r="B43" s="22" t="s">
        <v>98</v>
      </c>
      <c r="C43" s="16">
        <f>IF(C40&lt;C39,0,C40-C39)</f>
        <v>0</v>
      </c>
      <c r="D43" s="1"/>
    </row>
    <row r="44" ht="13.5" customHeight="1">
      <c r="A44" s="1"/>
      <c r="B44" s="22" t="s">
        <v>99</v>
      </c>
      <c r="C44" s="16">
        <f>(C39-C37)/C48</f>
        <v>0.1785714286</v>
      </c>
      <c r="D44" s="1"/>
    </row>
    <row r="45" ht="15.75" customHeight="1">
      <c r="A45" s="1"/>
      <c r="B45" s="1"/>
      <c r="C45" s="1"/>
      <c r="D45" s="1"/>
    </row>
    <row r="46" ht="13.5" customHeight="1">
      <c r="A46" s="1"/>
      <c r="B46" s="24" t="s">
        <v>100</v>
      </c>
      <c r="C46" s="25">
        <f>C50-C49</f>
        <v>3</v>
      </c>
      <c r="D46" s="26"/>
    </row>
    <row r="47" ht="13.5" customHeight="1">
      <c r="A47" s="1"/>
      <c r="B47" s="27" t="s">
        <v>101</v>
      </c>
      <c r="C47" s="28">
        <f>D49-C49+1</f>
        <v>31</v>
      </c>
      <c r="D47" s="29"/>
    </row>
    <row r="48" ht="13.5" customHeight="1">
      <c r="A48" s="1"/>
      <c r="B48" s="27" t="s">
        <v>102</v>
      </c>
      <c r="C48" s="28">
        <f>+C47-C46</f>
        <v>28</v>
      </c>
      <c r="D48" s="29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31">
        <f>EOMONTH(NOW(),0)</f>
        <v>43039</v>
      </c>
    </row>
    <row r="50" ht="13.5" customHeight="1">
      <c r="A50" s="1"/>
      <c r="B50" s="27" t="s">
        <v>103</v>
      </c>
      <c r="C50" s="28">
        <f>TODAY()</f>
        <v>43012</v>
      </c>
      <c r="D50" s="29"/>
    </row>
    <row r="51" ht="13.5" customHeight="1">
      <c r="A51" s="1"/>
      <c r="B51" s="27"/>
      <c r="C51" s="32"/>
      <c r="D51" s="33"/>
    </row>
    <row r="52" ht="13.5" customHeight="1">
      <c r="A52" s="1"/>
      <c r="B52" s="34" t="s">
        <v>104</v>
      </c>
      <c r="C52" s="35"/>
      <c r="D52" s="36">
        <f>TODAY()-1</f>
        <v>43011</v>
      </c>
    </row>
    <row r="53" ht="13.5" customHeight="1">
      <c r="A53" s="1"/>
      <c r="B53" s="34" t="s">
        <v>105</v>
      </c>
      <c r="C53" s="35"/>
      <c r="D53" s="37">
        <f>C46/C47</f>
        <v>0.09677419355</v>
      </c>
    </row>
    <row r="54" ht="15.75" customHeight="1">
      <c r="A54" s="1"/>
      <c r="B54" s="38" t="s">
        <v>106</v>
      </c>
      <c r="C54" s="39"/>
      <c r="D54" s="40">
        <f>C48/C47</f>
        <v>0.9032258065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2.75" customHeight="1">
      <c r="A57" s="1"/>
      <c r="B57" s="41" t="s">
        <v>107</v>
      </c>
      <c r="C57" s="1"/>
      <c r="D57" s="1"/>
    </row>
    <row r="58" ht="13.5" customHeight="1">
      <c r="A58" s="1"/>
      <c r="B58" s="1"/>
      <c r="C58" s="1"/>
      <c r="D58" s="1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23.0"/>
    <col customWidth="1" min="3" max="4" width="11.25"/>
    <col customWidth="1" min="5" max="5" width="11.38"/>
    <col customWidth="1" min="6" max="6" width="11.75"/>
    <col customWidth="1" min="7" max="7" width="10.63"/>
    <col customWidth="1" min="8" max="8" width="6.0"/>
    <col customWidth="1" min="9" max="17" width="6.75"/>
    <col customWidth="1" min="18" max="26" width="11.0"/>
  </cols>
  <sheetData>
    <row r="1" ht="13.5" customHeight="1">
      <c r="A1" s="1"/>
      <c r="B1" s="1"/>
      <c r="C1" s="1"/>
      <c r="D1" s="1"/>
      <c r="E1" s="1"/>
      <c r="F1" s="1"/>
      <c r="G1" s="1"/>
      <c r="H1" s="1"/>
    </row>
    <row r="2" ht="13.5" customHeight="1">
      <c r="A2" s="1"/>
      <c r="B2" s="7" t="s">
        <v>110</v>
      </c>
      <c r="C2" s="1"/>
      <c r="D2" s="1"/>
      <c r="E2" s="1"/>
      <c r="F2" s="1"/>
      <c r="G2" s="1"/>
      <c r="H2" s="1"/>
    </row>
    <row r="3" ht="13.5" customHeight="1">
      <c r="A3" s="1"/>
      <c r="B3" s="1"/>
      <c r="C3" s="1"/>
      <c r="D3" s="1"/>
      <c r="E3" s="1"/>
      <c r="F3" s="1"/>
      <c r="G3" s="1"/>
      <c r="H3" s="1"/>
    </row>
    <row r="4" ht="13.5" customHeight="1">
      <c r="A4" s="1"/>
      <c r="B4" s="9" t="s">
        <v>10</v>
      </c>
      <c r="C4" s="10"/>
      <c r="D4" s="10"/>
      <c r="E4" s="1"/>
      <c r="F4" s="1"/>
      <c r="G4" s="1"/>
      <c r="H4" s="1"/>
    </row>
    <row r="5" ht="13.5" customHeight="1">
      <c r="A5" s="11" t="s">
        <v>47</v>
      </c>
      <c r="B5" s="12" t="s">
        <v>89</v>
      </c>
      <c r="C5" s="12" t="s">
        <v>111</v>
      </c>
      <c r="D5" s="42" t="s">
        <v>112</v>
      </c>
      <c r="E5" s="42" t="s">
        <v>113</v>
      </c>
      <c r="F5" s="42" t="s">
        <v>114</v>
      </c>
      <c r="G5" s="42" t="s">
        <v>114</v>
      </c>
      <c r="H5" s="1"/>
    </row>
    <row r="6" ht="13.5" customHeight="1">
      <c r="A6" s="14">
        <f t="shared" ref="A6:A36" si="1">B6</f>
        <v>43009.29167</v>
      </c>
      <c r="B6" s="15">
        <v>43009.29166666667</v>
      </c>
      <c r="C6" s="16">
        <f t="shared" ref="C6:C36" si="2">D6+F6</f>
        <v>3</v>
      </c>
      <c r="D6" s="43">
        <f>E6</f>
        <v>3</v>
      </c>
      <c r="E6" s="18">
        <v>3.0</v>
      </c>
      <c r="F6" s="43">
        <f>G6</f>
        <v>0</v>
      </c>
      <c r="G6" s="18">
        <v>0.0</v>
      </c>
      <c r="H6" s="1"/>
    </row>
    <row r="7" ht="13.5" customHeight="1">
      <c r="A7" s="14">
        <f t="shared" si="1"/>
        <v>43010.29167</v>
      </c>
      <c r="B7" s="15">
        <v>43010.29166666667</v>
      </c>
      <c r="C7" s="16">
        <f t="shared" si="2"/>
        <v>5</v>
      </c>
      <c r="D7" s="43">
        <f>IF(E7- E6 &lt;0,0,E7-E6)</f>
        <v>5</v>
      </c>
      <c r="E7" s="18">
        <v>8.0</v>
      </c>
      <c r="F7" s="43">
        <f>IF(G7- G6 &lt;0,0,G7-G6)</f>
        <v>0</v>
      </c>
      <c r="G7" s="18">
        <v>0.0</v>
      </c>
      <c r="H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6</v>
      </c>
      <c r="D8" s="43">
        <f t="shared" ref="D8:D36" si="3">IF(E8-E7&lt;0,0,E8-E7)</f>
        <v>6</v>
      </c>
      <c r="E8" s="18">
        <v>14.0</v>
      </c>
      <c r="F8" s="43">
        <f t="shared" ref="F8:F36" si="4">IF(G8-G7&lt;0,0,G8-G7)</f>
        <v>0</v>
      </c>
      <c r="G8" s="18">
        <v>0.0</v>
      </c>
      <c r="H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43">
        <f t="shared" si="3"/>
        <v>0</v>
      </c>
      <c r="E9" s="16"/>
      <c r="F9" s="43">
        <f t="shared" si="4"/>
        <v>0</v>
      </c>
      <c r="G9" s="16"/>
      <c r="H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43">
        <f t="shared" si="3"/>
        <v>0</v>
      </c>
      <c r="E10" s="16"/>
      <c r="F10" s="43">
        <f t="shared" si="4"/>
        <v>0</v>
      </c>
      <c r="G10" s="16"/>
      <c r="H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43">
        <f t="shared" si="3"/>
        <v>0</v>
      </c>
      <c r="E11" s="16"/>
      <c r="F11" s="43">
        <f t="shared" si="4"/>
        <v>0</v>
      </c>
      <c r="G11" s="16"/>
      <c r="H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43">
        <f t="shared" si="3"/>
        <v>0</v>
      </c>
      <c r="E12" s="16"/>
      <c r="F12" s="43">
        <f t="shared" si="4"/>
        <v>0</v>
      </c>
      <c r="G12" s="16"/>
      <c r="H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43">
        <f t="shared" si="3"/>
        <v>0</v>
      </c>
      <c r="E13" s="16"/>
      <c r="F13" s="43">
        <f t="shared" si="4"/>
        <v>0</v>
      </c>
      <c r="G13" s="16"/>
      <c r="H13" s="1"/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43">
        <f t="shared" si="3"/>
        <v>0</v>
      </c>
      <c r="E14" s="16"/>
      <c r="F14" s="43">
        <f t="shared" si="4"/>
        <v>0</v>
      </c>
      <c r="G14" s="16"/>
      <c r="H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43">
        <f t="shared" si="3"/>
        <v>0</v>
      </c>
      <c r="E15" s="16"/>
      <c r="F15" s="43">
        <f t="shared" si="4"/>
        <v>0</v>
      </c>
      <c r="G15" s="16"/>
      <c r="H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43">
        <f t="shared" si="3"/>
        <v>0</v>
      </c>
      <c r="E16" s="16"/>
      <c r="F16" s="43">
        <f t="shared" si="4"/>
        <v>0</v>
      </c>
      <c r="G16" s="16"/>
      <c r="H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43">
        <f t="shared" si="3"/>
        <v>0</v>
      </c>
      <c r="E17" s="16"/>
      <c r="F17" s="43">
        <f t="shared" si="4"/>
        <v>0</v>
      </c>
      <c r="G17" s="16"/>
      <c r="H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43">
        <f t="shared" si="3"/>
        <v>0</v>
      </c>
      <c r="E18" s="16"/>
      <c r="F18" s="43">
        <f t="shared" si="4"/>
        <v>0</v>
      </c>
      <c r="G18" s="16"/>
      <c r="H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43">
        <f t="shared" si="3"/>
        <v>0</v>
      </c>
      <c r="E19" s="16"/>
      <c r="F19" s="43">
        <f t="shared" si="4"/>
        <v>0</v>
      </c>
      <c r="G19" s="16"/>
      <c r="H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43">
        <f t="shared" si="3"/>
        <v>0</v>
      </c>
      <c r="E20" s="16"/>
      <c r="F20" s="43">
        <f t="shared" si="4"/>
        <v>0</v>
      </c>
      <c r="G20" s="16"/>
      <c r="H20" s="1"/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43">
        <f t="shared" si="3"/>
        <v>0</v>
      </c>
      <c r="E21" s="16"/>
      <c r="F21" s="43">
        <f t="shared" si="4"/>
        <v>0</v>
      </c>
      <c r="G21" s="16"/>
      <c r="H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43">
        <f t="shared" si="3"/>
        <v>0</v>
      </c>
      <c r="E22" s="16"/>
      <c r="F22" s="43">
        <f t="shared" si="4"/>
        <v>0</v>
      </c>
      <c r="G22" s="16"/>
      <c r="H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43">
        <f t="shared" si="3"/>
        <v>0</v>
      </c>
      <c r="E23" s="16"/>
      <c r="F23" s="43">
        <f t="shared" si="4"/>
        <v>0</v>
      </c>
      <c r="G23" s="16"/>
      <c r="H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43">
        <f t="shared" si="3"/>
        <v>0</v>
      </c>
      <c r="E24" s="16"/>
      <c r="F24" s="43">
        <f t="shared" si="4"/>
        <v>0</v>
      </c>
      <c r="G24" s="16"/>
      <c r="H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43">
        <f t="shared" si="3"/>
        <v>0</v>
      </c>
      <c r="E25" s="16"/>
      <c r="F25" s="43">
        <f t="shared" si="4"/>
        <v>0</v>
      </c>
      <c r="G25" s="16"/>
      <c r="H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43">
        <f t="shared" si="3"/>
        <v>0</v>
      </c>
      <c r="E26" s="16"/>
      <c r="F26" s="43">
        <f t="shared" si="4"/>
        <v>0</v>
      </c>
      <c r="G26" s="16"/>
      <c r="H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43">
        <f t="shared" si="3"/>
        <v>0</v>
      </c>
      <c r="E27" s="16"/>
      <c r="F27" s="43">
        <f t="shared" si="4"/>
        <v>0</v>
      </c>
      <c r="G27" s="16"/>
      <c r="H27" s="1"/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43">
        <f t="shared" si="3"/>
        <v>0</v>
      </c>
      <c r="E28" s="16"/>
      <c r="F28" s="43">
        <f t="shared" si="4"/>
        <v>0</v>
      </c>
      <c r="G28" s="22"/>
      <c r="H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43">
        <f t="shared" si="3"/>
        <v>0</v>
      </c>
      <c r="E29" s="16"/>
      <c r="F29" s="44">
        <f t="shared" si="4"/>
        <v>0</v>
      </c>
      <c r="G29" s="22"/>
      <c r="H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43">
        <f t="shared" si="3"/>
        <v>0</v>
      </c>
      <c r="E30" s="16"/>
      <c r="F30" s="44">
        <f t="shared" si="4"/>
        <v>0</v>
      </c>
      <c r="G30" s="22"/>
      <c r="H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43">
        <f t="shared" si="3"/>
        <v>0</v>
      </c>
      <c r="E31" s="16"/>
      <c r="F31" s="44">
        <f t="shared" si="4"/>
        <v>0</v>
      </c>
      <c r="G31" s="22"/>
      <c r="H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43">
        <f t="shared" si="3"/>
        <v>0</v>
      </c>
      <c r="E32" s="16"/>
      <c r="F32" s="44">
        <f t="shared" si="4"/>
        <v>0</v>
      </c>
      <c r="G32" s="22"/>
      <c r="H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43">
        <f t="shared" si="3"/>
        <v>0</v>
      </c>
      <c r="E33" s="16"/>
      <c r="F33" s="44">
        <f t="shared" si="4"/>
        <v>0</v>
      </c>
      <c r="G33" s="22"/>
      <c r="H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43">
        <f t="shared" si="3"/>
        <v>0</v>
      </c>
      <c r="E34" s="16"/>
      <c r="F34" s="44">
        <f t="shared" si="4"/>
        <v>0</v>
      </c>
      <c r="G34" s="22"/>
      <c r="H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43">
        <f t="shared" si="3"/>
        <v>0</v>
      </c>
      <c r="E35" s="16"/>
      <c r="F35" s="44">
        <f t="shared" si="4"/>
        <v>0</v>
      </c>
      <c r="G35" s="22"/>
      <c r="H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>
        <f t="shared" si="3"/>
        <v>0</v>
      </c>
      <c r="E36" s="16"/>
      <c r="F36" s="22">
        <f t="shared" si="4"/>
        <v>0</v>
      </c>
      <c r="G36" s="22"/>
      <c r="H36" s="1"/>
    </row>
    <row r="37" ht="13.5" customHeight="1">
      <c r="A37" s="1"/>
      <c r="B37" s="20" t="s">
        <v>93</v>
      </c>
      <c r="C37" s="21">
        <f>SUM(C6:C35)</f>
        <v>14</v>
      </c>
      <c r="D37" s="16"/>
      <c r="E37" s="16"/>
      <c r="F37" s="22"/>
      <c r="G37" s="16"/>
      <c r="H37" s="1"/>
    </row>
    <row r="38" ht="13.5" customHeight="1">
      <c r="A38" s="1"/>
      <c r="B38" s="1"/>
      <c r="C38" s="19"/>
      <c r="D38" s="19"/>
      <c r="E38" s="1"/>
      <c r="F38" s="1"/>
      <c r="G38" s="1"/>
      <c r="H38" s="1"/>
    </row>
    <row r="39" ht="13.5" customHeight="1">
      <c r="A39" s="1"/>
      <c r="B39" s="22" t="s">
        <v>94</v>
      </c>
      <c r="C39" s="16">
        <v>50.0</v>
      </c>
      <c r="D39" s="19"/>
      <c r="E39" s="1"/>
      <c r="F39" s="1"/>
      <c r="G39" s="1"/>
      <c r="H39" s="1"/>
    </row>
    <row r="40" ht="13.5" customHeight="1">
      <c r="A40" s="1"/>
      <c r="B40" s="22" t="s">
        <v>95</v>
      </c>
      <c r="C40" s="16">
        <f>C37</f>
        <v>14</v>
      </c>
      <c r="D40" s="19"/>
      <c r="E40" s="1"/>
      <c r="F40" s="1"/>
      <c r="G40" s="1"/>
      <c r="H40" s="1"/>
    </row>
    <row r="41" ht="13.5" customHeight="1">
      <c r="A41" s="1"/>
      <c r="B41" s="22" t="s">
        <v>96</v>
      </c>
      <c r="C41" s="16">
        <f>C39-C40</f>
        <v>36</v>
      </c>
      <c r="D41" s="19"/>
      <c r="E41" s="1"/>
      <c r="F41" s="1"/>
      <c r="G41" s="1"/>
      <c r="H41" s="1"/>
    </row>
    <row r="42" ht="13.5" customHeight="1">
      <c r="A42" s="1"/>
      <c r="B42" s="22" t="s">
        <v>97</v>
      </c>
      <c r="C42" s="23">
        <f>C40/C39</f>
        <v>0.28</v>
      </c>
      <c r="D42" s="45"/>
      <c r="E42" s="1"/>
      <c r="F42" s="1"/>
      <c r="G42" s="1"/>
      <c r="H42" s="1"/>
    </row>
    <row r="43" ht="13.5" customHeight="1">
      <c r="A43" s="1"/>
      <c r="B43" s="22" t="s">
        <v>98</v>
      </c>
      <c r="C43" s="16">
        <f>IF(C40&lt;C39,0,C40-C39)</f>
        <v>0</v>
      </c>
      <c r="D43" s="19"/>
      <c r="E43" s="1"/>
      <c r="F43" s="1"/>
      <c r="G43" s="1"/>
      <c r="H43" s="1"/>
    </row>
    <row r="44" ht="13.5" customHeight="1">
      <c r="A44" s="1"/>
      <c r="B44" s="22" t="s">
        <v>99</v>
      </c>
      <c r="C44" s="16">
        <f>(C39-C37)/C48</f>
        <v>1.285714286</v>
      </c>
      <c r="D44" s="19"/>
      <c r="E44" s="1"/>
      <c r="F44" s="1"/>
      <c r="G44" s="1"/>
      <c r="H44" s="1"/>
    </row>
    <row r="45" ht="15.75" customHeight="1">
      <c r="A45" s="1"/>
      <c r="B45" s="1"/>
      <c r="C45" s="1"/>
      <c r="D45" s="1"/>
      <c r="E45" s="1"/>
      <c r="F45" s="1"/>
      <c r="G45" s="1"/>
      <c r="H45" s="1"/>
    </row>
    <row r="46" ht="13.5" customHeight="1">
      <c r="A46" s="1"/>
      <c r="B46" s="24" t="s">
        <v>100</v>
      </c>
      <c r="C46" s="25">
        <f>C50-C49</f>
        <v>3</v>
      </c>
      <c r="D46" s="46"/>
      <c r="E46" s="26"/>
      <c r="F46" s="47"/>
      <c r="G46" s="1"/>
      <c r="H46" s="1"/>
    </row>
    <row r="47" ht="13.5" customHeight="1">
      <c r="A47" s="1"/>
      <c r="B47" s="27" t="s">
        <v>101</v>
      </c>
      <c r="C47" s="28">
        <f>E49-C49+1</f>
        <v>31</v>
      </c>
      <c r="D47" s="32"/>
      <c r="E47" s="29"/>
      <c r="F47" s="47"/>
      <c r="G47" s="1"/>
      <c r="H47" s="1"/>
    </row>
    <row r="48" ht="13.5" customHeight="1">
      <c r="A48" s="1"/>
      <c r="B48" s="27" t="s">
        <v>102</v>
      </c>
      <c r="C48" s="28">
        <f>+C47-C46</f>
        <v>28</v>
      </c>
      <c r="D48" s="32"/>
      <c r="E48" s="29"/>
      <c r="F48" s="47"/>
      <c r="G48" s="1"/>
      <c r="H48" s="1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28"/>
      <c r="E49" s="31">
        <f>EOMONTH(NOW(),0)</f>
        <v>43039</v>
      </c>
      <c r="F49" s="48"/>
      <c r="G49" s="1"/>
      <c r="H49" s="1"/>
    </row>
    <row r="50" ht="13.5" customHeight="1">
      <c r="A50" s="1"/>
      <c r="B50" s="27" t="s">
        <v>103</v>
      </c>
      <c r="C50" s="28">
        <f>TODAY()</f>
        <v>43012</v>
      </c>
      <c r="D50" s="28"/>
      <c r="E50" s="29"/>
      <c r="F50" s="47"/>
      <c r="G50" s="1"/>
      <c r="H50" s="1"/>
    </row>
    <row r="51" ht="13.5" customHeight="1">
      <c r="A51" s="1"/>
      <c r="B51" s="27"/>
      <c r="C51" s="32"/>
      <c r="D51" s="32"/>
      <c r="E51" s="33"/>
      <c r="F51" s="1"/>
      <c r="G51" s="1"/>
      <c r="H51" s="1"/>
    </row>
    <row r="52" ht="13.5" customHeight="1">
      <c r="A52" s="1"/>
      <c r="B52" s="34" t="s">
        <v>104</v>
      </c>
      <c r="C52" s="35"/>
      <c r="D52" s="35"/>
      <c r="E52" s="36">
        <f>TODAY()-1</f>
        <v>43011</v>
      </c>
      <c r="F52" s="49"/>
      <c r="G52" s="1"/>
      <c r="H52" s="1"/>
    </row>
    <row r="53" ht="13.5" customHeight="1">
      <c r="A53" s="1"/>
      <c r="B53" s="34" t="s">
        <v>105</v>
      </c>
      <c r="C53" s="35"/>
      <c r="D53" s="35"/>
      <c r="E53" s="37">
        <f>C46/C47</f>
        <v>0.09677419355</v>
      </c>
      <c r="F53" s="50"/>
      <c r="G53" s="1"/>
      <c r="H53" s="1"/>
    </row>
    <row r="54" ht="15.75" customHeight="1">
      <c r="A54" s="1"/>
      <c r="B54" s="38" t="s">
        <v>106</v>
      </c>
      <c r="C54" s="39"/>
      <c r="D54" s="39"/>
      <c r="E54" s="40">
        <f>C48/C47</f>
        <v>0.9032258065</v>
      </c>
      <c r="F54" s="50"/>
      <c r="G54" s="1"/>
      <c r="H54" s="1"/>
    </row>
    <row r="55" ht="13.5" customHeight="1">
      <c r="A55" s="1"/>
      <c r="B55" s="1"/>
      <c r="C55" s="1"/>
      <c r="D55" s="1"/>
      <c r="E55" s="1"/>
      <c r="F55" s="1"/>
      <c r="G55" s="1"/>
      <c r="H55" s="1"/>
    </row>
    <row r="56" ht="13.5" customHeight="1">
      <c r="A56" s="1"/>
      <c r="B56" s="1"/>
      <c r="C56" s="1"/>
      <c r="D56" s="1"/>
      <c r="E56" s="1"/>
      <c r="F56" s="1"/>
      <c r="G56" s="1"/>
      <c r="H56" s="1"/>
    </row>
    <row r="57" ht="13.5" customHeight="1">
      <c r="A57" s="1"/>
      <c r="B57" s="51" t="s">
        <v>107</v>
      </c>
      <c r="C57" s="1"/>
      <c r="D57" s="1"/>
      <c r="E57" s="1"/>
      <c r="F57" s="1"/>
      <c r="G57" s="1"/>
      <c r="H57" s="1"/>
    </row>
    <row r="58" ht="13.5" customHeight="1">
      <c r="A58" s="1"/>
      <c r="B58" s="1"/>
      <c r="C58" s="1"/>
      <c r="D58" s="1"/>
      <c r="E58" s="1"/>
      <c r="F58" s="1"/>
      <c r="G58" s="1"/>
      <c r="H58" s="1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7.13"/>
    <col customWidth="1" min="3" max="3" width="11.75"/>
    <col customWidth="1" min="4" max="4" width="11.38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7" t="s">
        <v>115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9" t="s">
        <v>10</v>
      </c>
      <c r="C4" s="10"/>
      <c r="D4" s="1"/>
    </row>
    <row r="5" ht="13.5" customHeight="1">
      <c r="A5" s="11" t="s">
        <v>47</v>
      </c>
      <c r="B5" s="12" t="s">
        <v>89</v>
      </c>
      <c r="C5" s="12" t="s">
        <v>90</v>
      </c>
      <c r="D5" s="13" t="s">
        <v>91</v>
      </c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11</v>
      </c>
      <c r="D6" s="18">
        <v>11.0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14</v>
      </c>
      <c r="D7" s="18">
        <v>25.0</v>
      </c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13</v>
      </c>
      <c r="D8" s="18">
        <v>38.0</v>
      </c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6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6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6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6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16"/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6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</row>
    <row r="31" ht="16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</row>
    <row r="32" ht="15.0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</row>
    <row r="37" ht="13.5" customHeight="1">
      <c r="A37" s="1"/>
      <c r="B37" s="20" t="s">
        <v>93</v>
      </c>
      <c r="C37" s="21">
        <f>SUM(C6:C36)</f>
        <v>38</v>
      </c>
      <c r="D37" s="19"/>
    </row>
    <row r="38" ht="13.5" customHeight="1">
      <c r="A38" s="1"/>
      <c r="B38" s="1"/>
      <c r="C38" s="19"/>
      <c r="D38" s="1"/>
    </row>
    <row r="39" ht="13.5" customHeight="1">
      <c r="A39" s="1"/>
      <c r="B39" s="22" t="s">
        <v>94</v>
      </c>
      <c r="C39" s="16">
        <v>300.0</v>
      </c>
      <c r="D39" s="1"/>
    </row>
    <row r="40" ht="13.5" customHeight="1">
      <c r="A40" s="1"/>
      <c r="B40" s="22" t="s">
        <v>95</v>
      </c>
      <c r="C40" s="16">
        <f>C37</f>
        <v>38</v>
      </c>
      <c r="D40" s="1"/>
    </row>
    <row r="41" ht="13.5" customHeight="1">
      <c r="A41" s="1"/>
      <c r="B41" s="22" t="s">
        <v>96</v>
      </c>
      <c r="C41" s="16">
        <f>C39-C40</f>
        <v>262</v>
      </c>
      <c r="D41" s="1"/>
    </row>
    <row r="42" ht="13.5" customHeight="1">
      <c r="A42" s="1"/>
      <c r="B42" s="22" t="s">
        <v>97</v>
      </c>
      <c r="C42" s="23">
        <f>C40/C39</f>
        <v>0.1266666667</v>
      </c>
      <c r="D42" s="1"/>
    </row>
    <row r="43" ht="13.5" customHeight="1">
      <c r="A43" s="1"/>
      <c r="B43" s="22" t="s">
        <v>98</v>
      </c>
      <c r="C43" s="16">
        <f>IF(C40&lt;C39,0,C40-C39)</f>
        <v>0</v>
      </c>
      <c r="D43" s="1"/>
    </row>
    <row r="44" ht="13.5" customHeight="1">
      <c r="A44" s="1"/>
      <c r="B44" s="22" t="s">
        <v>99</v>
      </c>
      <c r="C44" s="16">
        <f>(C39-C37)/C48</f>
        <v>9.357142857</v>
      </c>
      <c r="D44" s="1"/>
    </row>
    <row r="45" ht="15.75" customHeight="1">
      <c r="A45" s="1"/>
      <c r="B45" s="1"/>
      <c r="C45" s="1"/>
      <c r="D45" s="1"/>
    </row>
    <row r="46" ht="13.5" customHeight="1">
      <c r="A46" s="1"/>
      <c r="B46" s="24" t="s">
        <v>100</v>
      </c>
      <c r="C46" s="25">
        <f>C50-C49</f>
        <v>3</v>
      </c>
      <c r="D46" s="26"/>
    </row>
    <row r="47" ht="13.5" customHeight="1">
      <c r="A47" s="1"/>
      <c r="B47" s="27" t="s">
        <v>101</v>
      </c>
      <c r="C47" s="28">
        <f>D49-C49+1</f>
        <v>31</v>
      </c>
      <c r="D47" s="29"/>
    </row>
    <row r="48" ht="13.5" customHeight="1">
      <c r="A48" s="1"/>
      <c r="B48" s="27" t="s">
        <v>102</v>
      </c>
      <c r="C48" s="28">
        <f>+C47-C46</f>
        <v>28</v>
      </c>
      <c r="D48" s="29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31">
        <f>EOMONTH(NOW(),0)</f>
        <v>43039</v>
      </c>
    </row>
    <row r="50" ht="13.5" customHeight="1">
      <c r="A50" s="1"/>
      <c r="B50" s="27" t="s">
        <v>103</v>
      </c>
      <c r="C50" s="28">
        <f>TODAY()</f>
        <v>43012</v>
      </c>
      <c r="D50" s="29"/>
    </row>
    <row r="51" ht="13.5" customHeight="1">
      <c r="A51" s="1"/>
      <c r="B51" s="27"/>
      <c r="C51" s="32"/>
      <c r="D51" s="33"/>
    </row>
    <row r="52" ht="13.5" customHeight="1">
      <c r="A52" s="1"/>
      <c r="B52" s="34" t="s">
        <v>104</v>
      </c>
      <c r="C52" s="35"/>
      <c r="D52" s="36">
        <f>TODAY()-1</f>
        <v>43011</v>
      </c>
    </row>
    <row r="53" ht="13.5" customHeight="1">
      <c r="A53" s="1"/>
      <c r="B53" s="34" t="s">
        <v>105</v>
      </c>
      <c r="C53" s="35"/>
      <c r="D53" s="37">
        <f>C46/C47</f>
        <v>0.09677419355</v>
      </c>
    </row>
    <row r="54" ht="15.75" customHeight="1">
      <c r="A54" s="1"/>
      <c r="B54" s="38" t="s">
        <v>106</v>
      </c>
      <c r="C54" s="39"/>
      <c r="D54" s="40">
        <f>C48/C47</f>
        <v>0.9032258065</v>
      </c>
    </row>
    <row r="55" ht="13.5" customHeight="1">
      <c r="A55" s="1"/>
      <c r="B55" s="1"/>
      <c r="C55" s="1"/>
      <c r="D55" s="1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7.13"/>
    <col customWidth="1" min="3" max="3" width="11.75"/>
    <col customWidth="1" min="4" max="4" width="11.38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7" t="s">
        <v>116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9" t="s">
        <v>10</v>
      </c>
      <c r="C4" s="10"/>
      <c r="D4" s="1"/>
    </row>
    <row r="5" ht="13.5" customHeight="1">
      <c r="A5" s="11" t="s">
        <v>47</v>
      </c>
      <c r="B5" s="12" t="s">
        <v>89</v>
      </c>
      <c r="C5" s="12" t="s">
        <v>90</v>
      </c>
      <c r="D5" s="13" t="s">
        <v>91</v>
      </c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25</v>
      </c>
      <c r="D6" s="18">
        <v>25.0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12</v>
      </c>
      <c r="D7" s="18">
        <v>37.0</v>
      </c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24</v>
      </c>
      <c r="D8" s="18">
        <v>61.0</v>
      </c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6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6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6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6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16"/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6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</row>
    <row r="31" ht="16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</row>
    <row r="32" ht="15.0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</row>
    <row r="37" ht="13.5" customHeight="1">
      <c r="A37" s="1"/>
      <c r="B37" s="20" t="s">
        <v>93</v>
      </c>
      <c r="C37" s="21">
        <f>SUM(C6:C36)</f>
        <v>61</v>
      </c>
      <c r="D37" s="19"/>
    </row>
    <row r="38" ht="13.5" customHeight="1">
      <c r="A38" s="1"/>
      <c r="B38" s="1"/>
      <c r="C38" s="19"/>
      <c r="D38" s="1"/>
    </row>
    <row r="39" ht="13.5" customHeight="1">
      <c r="A39" s="1"/>
      <c r="B39" s="22" t="s">
        <v>94</v>
      </c>
      <c r="C39" s="16">
        <v>1000.0</v>
      </c>
      <c r="D39" s="1"/>
    </row>
    <row r="40" ht="13.5" customHeight="1">
      <c r="A40" s="1"/>
      <c r="B40" s="22" t="s">
        <v>95</v>
      </c>
      <c r="C40" s="16">
        <f>C37</f>
        <v>61</v>
      </c>
      <c r="D40" s="1"/>
    </row>
    <row r="41" ht="13.5" customHeight="1">
      <c r="A41" s="1"/>
      <c r="B41" s="22" t="s">
        <v>96</v>
      </c>
      <c r="C41" s="16">
        <f>C39-C40</f>
        <v>939</v>
      </c>
      <c r="D41" s="1"/>
    </row>
    <row r="42" ht="13.5" customHeight="1">
      <c r="A42" s="1"/>
      <c r="B42" s="22" t="s">
        <v>97</v>
      </c>
      <c r="C42" s="23">
        <f>C40/C39</f>
        <v>0.061</v>
      </c>
      <c r="D42" s="1"/>
    </row>
    <row r="43" ht="13.5" customHeight="1">
      <c r="A43" s="1"/>
      <c r="B43" s="22" t="s">
        <v>98</v>
      </c>
      <c r="C43" s="16">
        <f>IF(C40&lt;C39,0,C40-C39)</f>
        <v>0</v>
      </c>
      <c r="D43" s="1"/>
    </row>
    <row r="44" ht="13.5" customHeight="1">
      <c r="A44" s="1"/>
      <c r="B44" s="22" t="s">
        <v>99</v>
      </c>
      <c r="C44" s="16">
        <f>(C39-C37)/C48</f>
        <v>33.53571429</v>
      </c>
      <c r="D44" s="1"/>
    </row>
    <row r="45" ht="15.75" customHeight="1">
      <c r="A45" s="1"/>
      <c r="B45" s="1"/>
      <c r="C45" s="1"/>
      <c r="D45" s="1"/>
    </row>
    <row r="46" ht="13.5" customHeight="1">
      <c r="A46" s="1"/>
      <c r="B46" s="24" t="s">
        <v>100</v>
      </c>
      <c r="C46" s="25">
        <f>C50-C49</f>
        <v>3</v>
      </c>
      <c r="D46" s="26"/>
    </row>
    <row r="47" ht="13.5" customHeight="1">
      <c r="A47" s="1"/>
      <c r="B47" s="27" t="s">
        <v>101</v>
      </c>
      <c r="C47" s="28">
        <f>D49-C49+1</f>
        <v>31</v>
      </c>
      <c r="D47" s="29"/>
    </row>
    <row r="48" ht="13.5" customHeight="1">
      <c r="A48" s="1"/>
      <c r="B48" s="27" t="s">
        <v>102</v>
      </c>
      <c r="C48" s="28">
        <f>+C47-C46</f>
        <v>28</v>
      </c>
      <c r="D48" s="29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31">
        <f>EOMONTH(NOW(),0)</f>
        <v>43039</v>
      </c>
    </row>
    <row r="50" ht="13.5" customHeight="1">
      <c r="A50" s="1"/>
      <c r="B50" s="27" t="s">
        <v>103</v>
      </c>
      <c r="C50" s="28">
        <f>TODAY()</f>
        <v>43012</v>
      </c>
      <c r="D50" s="29"/>
    </row>
    <row r="51" ht="13.5" customHeight="1">
      <c r="A51" s="1"/>
      <c r="B51" s="27"/>
      <c r="C51" s="32"/>
      <c r="D51" s="33"/>
    </row>
    <row r="52" ht="13.5" customHeight="1">
      <c r="A52" s="1"/>
      <c r="B52" s="34" t="s">
        <v>104</v>
      </c>
      <c r="C52" s="35"/>
      <c r="D52" s="36">
        <f>TODAY()-1</f>
        <v>43011</v>
      </c>
    </row>
    <row r="53" ht="13.5" customHeight="1">
      <c r="A53" s="1"/>
      <c r="B53" s="34" t="s">
        <v>105</v>
      </c>
      <c r="C53" s="35"/>
      <c r="D53" s="37">
        <f>C46/C47</f>
        <v>0.09677419355</v>
      </c>
    </row>
    <row r="54" ht="15.75" customHeight="1">
      <c r="A54" s="1"/>
      <c r="B54" s="38" t="s">
        <v>106</v>
      </c>
      <c r="C54" s="39"/>
      <c r="D54" s="40">
        <f>C48/C47</f>
        <v>0.9032258065</v>
      </c>
    </row>
    <row r="55" ht="13.5" customHeight="1">
      <c r="A55" s="1"/>
      <c r="B55" s="1"/>
      <c r="C55" s="1"/>
      <c r="D55" s="1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7.13"/>
    <col customWidth="1" min="3" max="3" width="11.75"/>
    <col customWidth="1" min="4" max="4" width="11.38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7" t="s">
        <v>117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9" t="s">
        <v>10</v>
      </c>
      <c r="C4" s="10"/>
      <c r="D4" s="1"/>
    </row>
    <row r="5" ht="13.5" customHeight="1">
      <c r="A5" s="11" t="s">
        <v>47</v>
      </c>
      <c r="B5" s="12" t="s">
        <v>89</v>
      </c>
      <c r="C5" s="12" t="s">
        <v>90</v>
      </c>
      <c r="D5" s="13" t="s">
        <v>91</v>
      </c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0</v>
      </c>
      <c r="D6" s="18">
        <v>0.0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0</v>
      </c>
      <c r="D7" s="18">
        <v>0.0</v>
      </c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0</v>
      </c>
      <c r="D8" s="18">
        <v>0.0</v>
      </c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6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6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6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6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16"/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6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</row>
    <row r="31" ht="16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</row>
    <row r="32" ht="15.0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</row>
    <row r="37" ht="13.5" customHeight="1">
      <c r="A37" s="1"/>
      <c r="B37" s="20" t="s">
        <v>93</v>
      </c>
      <c r="C37" s="21">
        <f>SUM(C6:C36)</f>
        <v>0</v>
      </c>
      <c r="D37" s="19"/>
    </row>
    <row r="38" ht="13.5" customHeight="1">
      <c r="A38" s="1"/>
      <c r="B38" s="1"/>
      <c r="C38" s="19"/>
      <c r="D38" s="1"/>
    </row>
    <row r="39" ht="13.5" customHeight="1">
      <c r="A39" s="1"/>
      <c r="B39" s="22" t="s">
        <v>94</v>
      </c>
      <c r="C39" s="16">
        <v>5.0</v>
      </c>
      <c r="D39" s="1"/>
    </row>
    <row r="40" ht="13.5" customHeight="1">
      <c r="A40" s="1"/>
      <c r="B40" s="22" t="s">
        <v>95</v>
      </c>
      <c r="C40" s="16">
        <f>C37</f>
        <v>0</v>
      </c>
      <c r="D40" s="1"/>
    </row>
    <row r="41" ht="13.5" customHeight="1">
      <c r="A41" s="1"/>
      <c r="B41" s="22" t="s">
        <v>96</v>
      </c>
      <c r="C41" s="16">
        <f>C39-C40</f>
        <v>5</v>
      </c>
      <c r="D41" s="1"/>
    </row>
    <row r="42" ht="13.5" customHeight="1">
      <c r="A42" s="1"/>
      <c r="B42" s="22" t="s">
        <v>97</v>
      </c>
      <c r="C42" s="23">
        <f>C40/C39</f>
        <v>0</v>
      </c>
      <c r="D42" s="1"/>
    </row>
    <row r="43" ht="13.5" customHeight="1">
      <c r="A43" s="1"/>
      <c r="B43" s="22" t="s">
        <v>98</v>
      </c>
      <c r="C43" s="16">
        <f>IF(C40&lt;C39,0,C40-C39)</f>
        <v>0</v>
      </c>
      <c r="D43" s="1"/>
    </row>
    <row r="44" ht="13.5" customHeight="1">
      <c r="A44" s="1"/>
      <c r="B44" s="22" t="s">
        <v>99</v>
      </c>
      <c r="C44" s="16">
        <f>(C39-C37)/C48</f>
        <v>0.1785714286</v>
      </c>
      <c r="D44" s="1"/>
    </row>
    <row r="45" ht="15.75" customHeight="1">
      <c r="A45" s="1"/>
      <c r="B45" s="1"/>
      <c r="C45" s="1"/>
      <c r="D45" s="1"/>
    </row>
    <row r="46" ht="13.5" customHeight="1">
      <c r="A46" s="1"/>
      <c r="B46" s="24" t="s">
        <v>100</v>
      </c>
      <c r="C46" s="25">
        <f>C50-C49</f>
        <v>3</v>
      </c>
      <c r="D46" s="26"/>
    </row>
    <row r="47" ht="13.5" customHeight="1">
      <c r="A47" s="1"/>
      <c r="B47" s="27" t="s">
        <v>101</v>
      </c>
      <c r="C47" s="28">
        <f>D49-C49+1</f>
        <v>31</v>
      </c>
      <c r="D47" s="29"/>
    </row>
    <row r="48" ht="13.5" customHeight="1">
      <c r="A48" s="1"/>
      <c r="B48" s="27" t="s">
        <v>102</v>
      </c>
      <c r="C48" s="28">
        <f>+C47-C46</f>
        <v>28</v>
      </c>
      <c r="D48" s="29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31">
        <f>EOMONTH(NOW(),0)</f>
        <v>43039</v>
      </c>
    </row>
    <row r="50" ht="13.5" customHeight="1">
      <c r="A50" s="1"/>
      <c r="B50" s="27" t="s">
        <v>103</v>
      </c>
      <c r="C50" s="28">
        <f>TODAY()</f>
        <v>43012</v>
      </c>
      <c r="D50" s="29"/>
    </row>
    <row r="51" ht="13.5" customHeight="1">
      <c r="A51" s="1"/>
      <c r="B51" s="27"/>
      <c r="C51" s="32"/>
      <c r="D51" s="33"/>
    </row>
    <row r="52" ht="13.5" customHeight="1">
      <c r="A52" s="1"/>
      <c r="B52" s="34" t="s">
        <v>104</v>
      </c>
      <c r="C52" s="35"/>
      <c r="D52" s="36">
        <f>TODAY()-1</f>
        <v>43011</v>
      </c>
    </row>
    <row r="53" ht="13.5" customHeight="1">
      <c r="A53" s="1"/>
      <c r="B53" s="34" t="s">
        <v>105</v>
      </c>
      <c r="C53" s="35"/>
      <c r="D53" s="37">
        <f>C46/C47</f>
        <v>0.09677419355</v>
      </c>
    </row>
    <row r="54" ht="15.75" customHeight="1">
      <c r="A54" s="1"/>
      <c r="B54" s="38" t="s">
        <v>106</v>
      </c>
      <c r="C54" s="39"/>
      <c r="D54" s="40">
        <f>C48/C47</f>
        <v>0.9032258065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2.75" customHeight="1">
      <c r="A57" s="1"/>
      <c r="B57" s="41" t="s">
        <v>107</v>
      </c>
      <c r="C57" s="1"/>
      <c r="D57" s="1"/>
    </row>
    <row r="58" ht="13.5" customHeight="1">
      <c r="A58" s="1"/>
      <c r="B58" s="1"/>
      <c r="C58" s="1"/>
      <c r="D58" s="1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9.75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7" t="s">
        <v>118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9" t="s">
        <v>10</v>
      </c>
      <c r="C4" s="10"/>
      <c r="D4" s="1"/>
      <c r="E4" s="1"/>
      <c r="F4" s="1"/>
    </row>
    <row r="5" ht="13.5" customHeight="1">
      <c r="A5" s="11" t="s">
        <v>47</v>
      </c>
      <c r="B5" s="12" t="s">
        <v>89</v>
      </c>
      <c r="C5" s="12" t="s">
        <v>90</v>
      </c>
      <c r="D5" s="1"/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52">
        <v>52.0</v>
      </c>
      <c r="D6" s="1"/>
      <c r="E6" s="22" t="s">
        <v>119</v>
      </c>
      <c r="F6" s="16">
        <f>AVERAGE(C6:C12)</f>
        <v>52</v>
      </c>
    </row>
    <row r="7" ht="13.5" customHeight="1">
      <c r="A7" s="14">
        <f t="shared" si="1"/>
        <v>43010.29167</v>
      </c>
      <c r="B7" s="15">
        <v>43010.29166666667</v>
      </c>
      <c r="C7" s="22"/>
      <c r="D7" s="1"/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22"/>
      <c r="D8" s="1"/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22"/>
      <c r="D9" s="1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22"/>
      <c r="D10" s="1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22"/>
      <c r="D11" s="1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22"/>
      <c r="D12" s="1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22"/>
      <c r="D13" s="1"/>
      <c r="E13" s="22" t="s">
        <v>121</v>
      </c>
      <c r="F13" s="16" t="str">
        <f>AVERAGE(C13:C19)</f>
        <v>#DIV/0!</v>
      </c>
    </row>
    <row r="14" ht="13.5" customHeight="1">
      <c r="A14" s="14">
        <f t="shared" si="1"/>
        <v>43017.29167</v>
      </c>
      <c r="B14" s="15">
        <v>43017.29166666667</v>
      </c>
      <c r="C14" s="22"/>
      <c r="D14" s="1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22"/>
      <c r="D15" s="1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22"/>
      <c r="D16" s="1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22"/>
      <c r="D17" s="1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22"/>
      <c r="D18" s="1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22"/>
      <c r="D19" s="1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22"/>
      <c r="D20" s="1"/>
      <c r="E20" s="22" t="s">
        <v>122</v>
      </c>
      <c r="F20" s="16" t="str">
        <f>AVERAGE(C20:C26)</f>
        <v>#DIV/0!</v>
      </c>
    </row>
    <row r="21" ht="13.5" customHeight="1">
      <c r="A21" s="14">
        <f t="shared" si="1"/>
        <v>43024.29167</v>
      </c>
      <c r="B21" s="15">
        <v>43024.29166666667</v>
      </c>
      <c r="C21" s="22"/>
      <c r="D21" s="1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22"/>
      <c r="D22" s="1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22"/>
      <c r="D23" s="1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22"/>
      <c r="D24" s="1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22"/>
      <c r="D25" s="1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22"/>
      <c r="D26" s="1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22"/>
      <c r="D27" s="1"/>
      <c r="E27" s="22" t="s">
        <v>123</v>
      </c>
      <c r="F27" s="16" t="str">
        <f>AVERAGE(C27:C33)</f>
        <v>#DIV/0!</v>
      </c>
    </row>
    <row r="28" ht="13.5" customHeight="1">
      <c r="A28" s="14">
        <f t="shared" si="1"/>
        <v>43031.29167</v>
      </c>
      <c r="B28" s="15">
        <v>43031.29166666667</v>
      </c>
      <c r="C28" s="22"/>
      <c r="D28" s="1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22"/>
      <c r="D29" s="1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22"/>
      <c r="D30" s="1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22"/>
      <c r="D31" s="1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22"/>
      <c r="D32" s="1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22"/>
      <c r="D33" s="1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22"/>
      <c r="D34" s="1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22"/>
      <c r="D35" s="1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22"/>
      <c r="D36" s="1"/>
      <c r="E36" s="1"/>
      <c r="F36" s="1"/>
    </row>
    <row r="37" ht="13.5" customHeight="1">
      <c r="A37" s="1"/>
      <c r="B37" s="20" t="s">
        <v>93</v>
      </c>
      <c r="C37" s="21">
        <f>SUM(C6:C36)</f>
        <v>52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6">
        <v>2900.0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52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2848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0.01793103448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101.7142857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3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28</v>
      </c>
      <c r="D48" s="29"/>
      <c r="E48" s="1"/>
      <c r="F48" s="1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43012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43011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0.09677419355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0.9032258065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1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7.13"/>
    <col customWidth="1" min="3" max="3" width="11.75"/>
    <col customWidth="1" min="4" max="4" width="11.38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7" t="s">
        <v>120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9" t="s">
        <v>10</v>
      </c>
      <c r="C4" s="10"/>
      <c r="D4" s="1"/>
    </row>
    <row r="5" ht="13.5" customHeight="1">
      <c r="A5" s="11" t="s">
        <v>47</v>
      </c>
      <c r="B5" s="12" t="s">
        <v>89</v>
      </c>
      <c r="C5" s="12" t="s">
        <v>90</v>
      </c>
      <c r="D5" s="13" t="s">
        <v>91</v>
      </c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17</v>
      </c>
      <c r="D6" s="18">
        <v>17.0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17</v>
      </c>
      <c r="D7" s="18">
        <v>34.0</v>
      </c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26</v>
      </c>
      <c r="D8" s="18">
        <v>60.0</v>
      </c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6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6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6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6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16"/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6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</row>
    <row r="31" ht="16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</row>
    <row r="32" ht="15.0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</row>
    <row r="37" ht="13.5" customHeight="1">
      <c r="A37" s="1"/>
      <c r="B37" s="20" t="s">
        <v>93</v>
      </c>
      <c r="C37" s="21">
        <f>SUM(C6:C36)</f>
        <v>60</v>
      </c>
      <c r="D37" s="1"/>
    </row>
    <row r="38" ht="13.5" customHeight="1">
      <c r="A38" s="1"/>
      <c r="B38" s="1"/>
      <c r="C38" s="19"/>
      <c r="D38" s="1"/>
    </row>
    <row r="39" ht="13.5" customHeight="1">
      <c r="A39" s="1"/>
      <c r="B39" s="22" t="s">
        <v>94</v>
      </c>
      <c r="C39" s="18">
        <v>550.0</v>
      </c>
      <c r="D39" s="1"/>
    </row>
    <row r="40" ht="13.5" customHeight="1">
      <c r="A40" s="1"/>
      <c r="B40" s="22" t="s">
        <v>95</v>
      </c>
      <c r="C40" s="16">
        <f>C37</f>
        <v>60</v>
      </c>
      <c r="D40" s="1"/>
    </row>
    <row r="41" ht="13.5" customHeight="1">
      <c r="A41" s="1"/>
      <c r="B41" s="22" t="s">
        <v>96</v>
      </c>
      <c r="C41" s="16">
        <f>C39-C40</f>
        <v>490</v>
      </c>
      <c r="D41" s="1"/>
    </row>
    <row r="42" ht="13.5" customHeight="1">
      <c r="A42" s="1"/>
      <c r="B42" s="22" t="s">
        <v>97</v>
      </c>
      <c r="C42" s="23">
        <f>C40/C39</f>
        <v>0.1090909091</v>
      </c>
      <c r="D42" s="1"/>
    </row>
    <row r="43" ht="13.5" customHeight="1">
      <c r="A43" s="1"/>
      <c r="B43" s="22" t="s">
        <v>98</v>
      </c>
      <c r="C43" s="16">
        <f>IF(C40&lt;C39,0,C40-C39)</f>
        <v>0</v>
      </c>
      <c r="D43" s="1"/>
    </row>
    <row r="44" ht="13.5" customHeight="1">
      <c r="A44" s="1"/>
      <c r="B44" s="22" t="s">
        <v>99</v>
      </c>
      <c r="C44" s="16">
        <f>(C39-C37)/C48</f>
        <v>17.5</v>
      </c>
      <c r="D44" s="1"/>
    </row>
    <row r="45" ht="15.75" customHeight="1">
      <c r="A45" s="1"/>
      <c r="B45" s="1"/>
      <c r="C45" s="1"/>
      <c r="D45" s="1"/>
    </row>
    <row r="46" ht="13.5" customHeight="1">
      <c r="A46" s="1"/>
      <c r="B46" s="24" t="s">
        <v>100</v>
      </c>
      <c r="C46" s="25">
        <f>C50-C49</f>
        <v>3</v>
      </c>
      <c r="D46" s="26"/>
    </row>
    <row r="47" ht="13.5" customHeight="1">
      <c r="A47" s="1"/>
      <c r="B47" s="27" t="s">
        <v>101</v>
      </c>
      <c r="C47" s="28">
        <f>D49-C49+1</f>
        <v>31</v>
      </c>
      <c r="D47" s="29"/>
    </row>
    <row r="48" ht="13.5" customHeight="1">
      <c r="A48" s="1"/>
      <c r="B48" s="27" t="s">
        <v>102</v>
      </c>
      <c r="C48" s="28">
        <f>+C47-C46</f>
        <v>28</v>
      </c>
      <c r="D48" s="29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31">
        <f>EOMONTH(NOW(),0)</f>
        <v>43039</v>
      </c>
    </row>
    <row r="50" ht="13.5" customHeight="1">
      <c r="A50" s="1"/>
      <c r="B50" s="27" t="s">
        <v>103</v>
      </c>
      <c r="C50" s="28">
        <f>TODAY()</f>
        <v>43012</v>
      </c>
      <c r="D50" s="29"/>
    </row>
    <row r="51" ht="13.5" customHeight="1">
      <c r="A51" s="1"/>
      <c r="B51" s="27"/>
      <c r="C51" s="32"/>
      <c r="D51" s="33"/>
    </row>
    <row r="52" ht="13.5" customHeight="1">
      <c r="A52" s="1"/>
      <c r="B52" s="34" t="s">
        <v>104</v>
      </c>
      <c r="C52" s="35"/>
      <c r="D52" s="36">
        <f>TODAY()-1</f>
        <v>43011</v>
      </c>
    </row>
    <row r="53" ht="13.5" customHeight="1">
      <c r="A53" s="1"/>
      <c r="B53" s="34" t="s">
        <v>105</v>
      </c>
      <c r="C53" s="35"/>
      <c r="D53" s="37">
        <f>C46/C47</f>
        <v>0.09677419355</v>
      </c>
    </row>
    <row r="54" ht="15.75" customHeight="1">
      <c r="A54" s="1"/>
      <c r="B54" s="38" t="s">
        <v>106</v>
      </c>
      <c r="C54" s="39"/>
      <c r="D54" s="40">
        <f>C48/C47</f>
        <v>0.9032258065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41" t="s">
        <v>107</v>
      </c>
      <c r="C57" s="1"/>
      <c r="D57" s="1"/>
    </row>
    <row r="58" ht="13.5" customHeight="1">
      <c r="A58" s="1"/>
      <c r="B58" s="1"/>
      <c r="C58" s="1"/>
      <c r="D58" s="1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9.75"/>
    <col customWidth="1" min="3" max="3" width="11.25"/>
    <col customWidth="1" min="4" max="4" width="11.38"/>
    <col customWidth="1" min="5" max="5" width="8.75"/>
    <col customWidth="1" min="6" max="6" width="6.0"/>
    <col customWidth="1" min="7" max="15" width="6.75"/>
    <col customWidth="1" min="16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7" t="s">
        <v>118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9" t="s">
        <v>10</v>
      </c>
      <c r="C4" s="10"/>
      <c r="D4" s="1"/>
      <c r="E4" s="1"/>
      <c r="F4" s="1"/>
    </row>
    <row r="5" ht="13.5" customHeight="1">
      <c r="A5" s="11" t="s">
        <v>47</v>
      </c>
      <c r="B5" s="12" t="s">
        <v>89</v>
      </c>
      <c r="C5" s="12" t="s">
        <v>90</v>
      </c>
      <c r="D5" s="1"/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52">
        <v>26.0</v>
      </c>
      <c r="D6" s="22" t="s">
        <v>119</v>
      </c>
      <c r="E6" s="16">
        <f>AVERAGE(C6:C12)</f>
        <v>26</v>
      </c>
      <c r="F6" s="1"/>
    </row>
    <row r="7" ht="13.5" customHeight="1">
      <c r="A7" s="14">
        <f t="shared" si="1"/>
        <v>43010.29167</v>
      </c>
      <c r="B7" s="15">
        <v>43010.29166666667</v>
      </c>
      <c r="C7" s="22"/>
      <c r="D7" s="1"/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22"/>
      <c r="D8" s="1"/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22"/>
      <c r="D9" s="1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22"/>
      <c r="D10" s="1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22"/>
      <c r="D11" s="1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22"/>
      <c r="D12" s="1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22"/>
      <c r="D13" s="22" t="s">
        <v>121</v>
      </c>
      <c r="E13" s="16" t="str">
        <f>AVERAGE(C13:C19)</f>
        <v>#DIV/0!</v>
      </c>
      <c r="F13" s="1"/>
    </row>
    <row r="14" ht="13.5" customHeight="1">
      <c r="A14" s="14">
        <f t="shared" si="1"/>
        <v>43017.29167</v>
      </c>
      <c r="B14" s="15">
        <v>43017.29166666667</v>
      </c>
      <c r="C14" s="22"/>
      <c r="D14" s="1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22"/>
      <c r="D15" s="1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22"/>
      <c r="D16" s="1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22"/>
      <c r="D17" s="1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22"/>
      <c r="D18" s="1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22"/>
      <c r="D19" s="1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22"/>
      <c r="D20" s="22" t="s">
        <v>122</v>
      </c>
      <c r="E20" s="16" t="str">
        <f>AVERAGE(C20:C26)</f>
        <v>#DIV/0!</v>
      </c>
      <c r="F20" s="1"/>
    </row>
    <row r="21" ht="13.5" customHeight="1">
      <c r="A21" s="14">
        <f t="shared" si="1"/>
        <v>43024.29167</v>
      </c>
      <c r="B21" s="15">
        <v>43024.29166666667</v>
      </c>
      <c r="C21" s="22"/>
      <c r="D21" s="1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22"/>
      <c r="D22" s="1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22"/>
      <c r="D23" s="1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22"/>
      <c r="D24" s="1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22"/>
      <c r="D25" s="1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22"/>
      <c r="D26" s="1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22"/>
      <c r="D27" s="22" t="s">
        <v>123</v>
      </c>
      <c r="E27" s="16" t="str">
        <f>AVERAGE(C27:C33)</f>
        <v>#DIV/0!</v>
      </c>
      <c r="F27" s="1"/>
    </row>
    <row r="28" ht="13.5" customHeight="1">
      <c r="A28" s="14">
        <f t="shared" si="1"/>
        <v>43031.29167</v>
      </c>
      <c r="B28" s="15">
        <v>43031.29166666667</v>
      </c>
      <c r="C28" s="22"/>
      <c r="D28" s="1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22"/>
      <c r="D29" s="1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22"/>
      <c r="D30" s="1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22"/>
      <c r="D31" s="1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22"/>
      <c r="D32" s="1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22"/>
      <c r="D33" s="1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22"/>
      <c r="D34" s="1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22"/>
      <c r="D35" s="1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22"/>
      <c r="D36" s="1"/>
      <c r="E36" s="1"/>
      <c r="F36" s="1"/>
    </row>
    <row r="37" ht="13.5" customHeight="1">
      <c r="A37" s="1"/>
      <c r="B37" s="20" t="s">
        <v>93</v>
      </c>
      <c r="C37" s="21">
        <f>SUM(C6:C36)</f>
        <v>26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6">
        <v>1970.0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26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1944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0.01319796954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69.42857143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3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28</v>
      </c>
      <c r="D48" s="29"/>
      <c r="E48" s="1"/>
      <c r="F48" s="1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43012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43011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0.09677419355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0.9032258065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1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16.38"/>
    <col customWidth="1" min="3" max="3" width="11.7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7" t="s">
        <v>124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9" t="s">
        <v>10</v>
      </c>
      <c r="C4" s="1"/>
      <c r="D4" s="1"/>
      <c r="E4" s="1"/>
      <c r="F4" s="1"/>
    </row>
    <row r="5" ht="13.5" customHeight="1">
      <c r="A5" s="11" t="s">
        <v>47</v>
      </c>
      <c r="B5" s="12" t="s">
        <v>89</v>
      </c>
      <c r="C5" s="12" t="s">
        <v>90</v>
      </c>
      <c r="D5" s="13" t="s">
        <v>91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27</v>
      </c>
      <c r="D6" s="18">
        <v>27.0</v>
      </c>
      <c r="E6" s="22" t="s">
        <v>119</v>
      </c>
      <c r="F6" s="16">
        <f>AVERAGE(C6:C12)</f>
        <v>11.14285714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25</v>
      </c>
      <c r="D7" s="18">
        <v>52.0</v>
      </c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26</v>
      </c>
      <c r="D8" s="18">
        <v>78.0</v>
      </c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6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6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6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6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16"/>
      <c r="E13" s="22" t="s">
        <v>121</v>
      </c>
      <c r="F13" s="16">
        <f>AVERAGE(C13:C19)</f>
        <v>0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6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122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123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6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78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8">
        <v>1000.0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78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922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0.078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32.92857143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3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28</v>
      </c>
      <c r="D48" s="29"/>
      <c r="E48" s="1"/>
      <c r="F48" s="1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43012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43011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0.09677419355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0.9032258065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1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16.38"/>
    <col customWidth="1" min="3" max="3" width="11.7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7" t="s">
        <v>125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9" t="s">
        <v>10</v>
      </c>
      <c r="C4" s="1"/>
      <c r="D4" s="1"/>
      <c r="E4" s="1"/>
      <c r="F4" s="1"/>
    </row>
    <row r="5" ht="13.5" customHeight="1">
      <c r="A5" s="11" t="s">
        <v>47</v>
      </c>
      <c r="B5" s="12" t="s">
        <v>89</v>
      </c>
      <c r="C5" s="12" t="s">
        <v>90</v>
      </c>
      <c r="D5" s="13" t="s">
        <v>91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8</v>
      </c>
      <c r="D6" s="18">
        <v>8.0</v>
      </c>
      <c r="E6" s="22" t="s">
        <v>119</v>
      </c>
      <c r="F6" s="16">
        <f>AVERAGE(C6:C12)</f>
        <v>3.428571429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9</v>
      </c>
      <c r="D7" s="18">
        <v>17.0</v>
      </c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7</v>
      </c>
      <c r="D8" s="18">
        <v>24.0</v>
      </c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6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6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6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6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16"/>
      <c r="E13" s="22" t="s">
        <v>121</v>
      </c>
      <c r="F13" s="16">
        <f>AVERAGE(C13:C19)</f>
        <v>0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6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122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123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24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6">
        <v>300.0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24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276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0.08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9.857142857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3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28</v>
      </c>
      <c r="D48" s="29"/>
      <c r="E48" s="1"/>
      <c r="F48" s="1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43012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43011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0.09677419355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0.9032258065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1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workbookViewId="0"/>
  </sheetViews>
  <sheetFormatPr customHeight="1" defaultColWidth="12.63" defaultRowHeight="15.0"/>
  <cols>
    <col customWidth="1" min="1" max="52" width="11.0"/>
  </cols>
  <sheetData>
    <row r="1">
      <c r="A1" s="2" t="s">
        <v>0</v>
      </c>
    </row>
    <row r="3">
      <c r="A3" s="3" t="s">
        <v>1</v>
      </c>
    </row>
    <row r="4">
      <c r="H4" s="4"/>
    </row>
    <row r="5">
      <c r="A5" s="5" t="s">
        <v>4</v>
      </c>
      <c r="H5" s="4"/>
    </row>
    <row r="6">
      <c r="A6" s="6" t="s">
        <v>5</v>
      </c>
      <c r="H6" s="4"/>
    </row>
    <row r="8">
      <c r="A8" s="6" t="s">
        <v>6</v>
      </c>
    </row>
    <row r="10">
      <c r="A10" s="6" t="s">
        <v>7</v>
      </c>
    </row>
    <row r="12">
      <c r="A12" s="6" t="s">
        <v>8</v>
      </c>
    </row>
    <row r="19">
      <c r="A19" s="8" t="s">
        <v>9</v>
      </c>
      <c r="B19" s="8"/>
      <c r="C19" s="8" t="s">
        <v>11</v>
      </c>
      <c r="D19" s="8" t="s">
        <v>12</v>
      </c>
      <c r="E19" s="8" t="s">
        <v>13</v>
      </c>
      <c r="F19" s="8"/>
      <c r="G19" s="8" t="s">
        <v>14</v>
      </c>
      <c r="H19" s="8" t="s">
        <v>15</v>
      </c>
      <c r="I19" s="8" t="s">
        <v>16</v>
      </c>
      <c r="J19" s="8" t="s">
        <v>17</v>
      </c>
      <c r="K19" s="8" t="s">
        <v>18</v>
      </c>
      <c r="L19" s="8"/>
      <c r="M19" s="8" t="s">
        <v>19</v>
      </c>
      <c r="N19" s="8" t="s">
        <v>20</v>
      </c>
      <c r="O19" s="8" t="s">
        <v>21</v>
      </c>
      <c r="P19" s="8"/>
      <c r="Q19" s="8" t="s">
        <v>22</v>
      </c>
      <c r="R19" s="8" t="s">
        <v>23</v>
      </c>
      <c r="S19" s="8" t="s">
        <v>24</v>
      </c>
      <c r="T19" s="8" t="s">
        <v>25</v>
      </c>
      <c r="U19" s="8" t="s">
        <v>26</v>
      </c>
      <c r="V19" s="8"/>
      <c r="W19" s="8" t="s">
        <v>27</v>
      </c>
      <c r="X19" s="8" t="s">
        <v>28</v>
      </c>
      <c r="Y19" s="8" t="s">
        <v>29</v>
      </c>
      <c r="Z19" s="8" t="s">
        <v>30</v>
      </c>
      <c r="AA19" s="8" t="s">
        <v>31</v>
      </c>
      <c r="AB19" s="8" t="s">
        <v>32</v>
      </c>
      <c r="AC19" s="8" t="s">
        <v>33</v>
      </c>
      <c r="AD19" s="8" t="s">
        <v>34</v>
      </c>
      <c r="AE19" s="8" t="s">
        <v>35</v>
      </c>
      <c r="AF19" s="8" t="s">
        <v>36</v>
      </c>
      <c r="AG19" s="8" t="s">
        <v>37</v>
      </c>
      <c r="AH19" s="8"/>
      <c r="AI19" s="8"/>
      <c r="AJ19" s="8" t="s">
        <v>38</v>
      </c>
      <c r="AK19" s="8" t="s">
        <v>39</v>
      </c>
      <c r="AL19" s="8" t="s">
        <v>40</v>
      </c>
      <c r="AM19" s="8"/>
      <c r="AN19" s="8" t="s">
        <v>41</v>
      </c>
      <c r="AO19" s="8" t="s">
        <v>42</v>
      </c>
      <c r="AP19" s="8" t="s">
        <v>43</v>
      </c>
      <c r="AQ19" s="8" t="s">
        <v>44</v>
      </c>
      <c r="AR19" s="8" t="s">
        <v>45</v>
      </c>
      <c r="AS19" s="8" t="s">
        <v>46</v>
      </c>
      <c r="AT19" s="8" t="s">
        <v>48</v>
      </c>
      <c r="AU19" s="8" t="s">
        <v>49</v>
      </c>
      <c r="AV19" s="8"/>
      <c r="AW19" s="8"/>
      <c r="AX19" s="8"/>
      <c r="AY19" s="8"/>
      <c r="AZ19" s="8"/>
    </row>
    <row r="20" hidden="1">
      <c r="A20" s="5" t="s">
        <v>50</v>
      </c>
      <c r="C20" s="5" t="s">
        <v>51</v>
      </c>
      <c r="D20" s="5" t="s">
        <v>52</v>
      </c>
      <c r="E20" s="5" t="s">
        <v>53</v>
      </c>
      <c r="G20" s="5" t="s">
        <v>54</v>
      </c>
      <c r="H20" s="5" t="s">
        <v>55</v>
      </c>
      <c r="I20" s="5" t="s">
        <v>56</v>
      </c>
      <c r="J20" s="5" t="s">
        <v>57</v>
      </c>
      <c r="K20" s="5" t="s">
        <v>58</v>
      </c>
      <c r="M20" s="5" t="s">
        <v>59</v>
      </c>
      <c r="N20" s="5" t="s">
        <v>60</v>
      </c>
      <c r="O20" s="5" t="s">
        <v>61</v>
      </c>
      <c r="Q20" s="5" t="s">
        <v>62</v>
      </c>
      <c r="R20" s="5" t="s">
        <v>63</v>
      </c>
      <c r="S20" s="5" t="s">
        <v>64</v>
      </c>
      <c r="T20" s="5" t="s">
        <v>65</v>
      </c>
      <c r="U20" s="5" t="s">
        <v>66</v>
      </c>
      <c r="W20" s="5" t="s">
        <v>67</v>
      </c>
      <c r="X20" s="5" t="s">
        <v>68</v>
      </c>
      <c r="Y20" s="5" t="s">
        <v>69</v>
      </c>
      <c r="Z20" s="5" t="s">
        <v>70</v>
      </c>
      <c r="AA20" s="5" t="s">
        <v>71</v>
      </c>
      <c r="AB20" s="5" t="s">
        <v>72</v>
      </c>
      <c r="AC20" s="5" t="s">
        <v>73</v>
      </c>
      <c r="AD20" s="5" t="s">
        <v>74</v>
      </c>
      <c r="AE20" s="5" t="s">
        <v>75</v>
      </c>
      <c r="AF20" s="5" t="s">
        <v>76</v>
      </c>
      <c r="AG20" s="5" t="s">
        <v>77</v>
      </c>
      <c r="AJ20" s="5" t="s">
        <v>78</v>
      </c>
      <c r="AK20" s="5" t="s">
        <v>79</v>
      </c>
      <c r="AL20" s="5" t="s">
        <v>80</v>
      </c>
      <c r="AN20" s="5" t="s">
        <v>81</v>
      </c>
      <c r="AO20" s="5" t="s">
        <v>82</v>
      </c>
      <c r="AP20" s="5" t="s">
        <v>83</v>
      </c>
      <c r="AQ20" s="5" t="s">
        <v>84</v>
      </c>
      <c r="AR20" s="5" t="s">
        <v>85</v>
      </c>
      <c r="AS20" s="5" t="s">
        <v>86</v>
      </c>
      <c r="AT20" s="5" t="s">
        <v>87</v>
      </c>
      <c r="AU20" s="5" t="s">
        <v>88</v>
      </c>
    </row>
  </sheetData>
  <mergeCells count="4">
    <mergeCell ref="A6:G7"/>
    <mergeCell ref="A8:G9"/>
    <mergeCell ref="A10:G11"/>
    <mergeCell ref="A12:G13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15.5"/>
    <col customWidth="1" min="3" max="3" width="12.13"/>
    <col customWidth="1" min="4" max="4" width="11.38"/>
    <col customWidth="1" min="5" max="16" width="6.75"/>
    <col customWidth="1" min="17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7" t="s">
        <v>126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9" t="s">
        <v>10</v>
      </c>
      <c r="C4" s="10"/>
      <c r="D4" s="1"/>
    </row>
    <row r="5" ht="13.5" customHeight="1">
      <c r="A5" s="11" t="s">
        <v>47</v>
      </c>
      <c r="B5" s="12" t="s">
        <v>89</v>
      </c>
      <c r="C5" s="12" t="s">
        <v>90</v>
      </c>
      <c r="D5" s="13" t="s">
        <v>91</v>
      </c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7</v>
      </c>
      <c r="D6" s="18">
        <v>7.0</v>
      </c>
      <c r="E6" s="22" t="s">
        <v>119</v>
      </c>
      <c r="F6" s="16">
        <f>AVERAGE(C6:C12)</f>
        <v>4.857142857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17</v>
      </c>
      <c r="D7" s="18">
        <v>24.0</v>
      </c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10</v>
      </c>
      <c r="D8" s="18">
        <v>34.0</v>
      </c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6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6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6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6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16"/>
      <c r="E13" s="22" t="s">
        <v>121</v>
      </c>
      <c r="F13" s="16">
        <f>AVERAGE(C13:C19)</f>
        <v>0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6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122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123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</row>
    <row r="37" ht="13.5" customHeight="1">
      <c r="A37" s="1"/>
      <c r="B37" s="20" t="s">
        <v>93</v>
      </c>
      <c r="C37" s="21">
        <f>SUM(C6:C36)</f>
        <v>34</v>
      </c>
      <c r="D37" s="19"/>
    </row>
    <row r="38" ht="13.5" customHeight="1">
      <c r="A38" s="1"/>
      <c r="B38" s="1"/>
      <c r="C38" s="19"/>
      <c r="D38" s="1"/>
    </row>
    <row r="39" ht="13.5" customHeight="1">
      <c r="A39" s="1"/>
      <c r="B39" s="22" t="s">
        <v>94</v>
      </c>
      <c r="C39" s="18">
        <v>300.0</v>
      </c>
      <c r="D39" s="1"/>
    </row>
    <row r="40" ht="13.5" customHeight="1">
      <c r="A40" s="1"/>
      <c r="B40" s="22" t="s">
        <v>95</v>
      </c>
      <c r="C40" s="16">
        <f>C37</f>
        <v>34</v>
      </c>
      <c r="D40" s="1"/>
    </row>
    <row r="41" ht="13.5" customHeight="1">
      <c r="A41" s="1"/>
      <c r="B41" s="22" t="s">
        <v>96</v>
      </c>
      <c r="C41" s="16">
        <f>C39-C40</f>
        <v>266</v>
      </c>
      <c r="D41" s="1"/>
    </row>
    <row r="42" ht="13.5" customHeight="1">
      <c r="A42" s="1"/>
      <c r="B42" s="22" t="s">
        <v>97</v>
      </c>
      <c r="C42" s="23">
        <f>C40/C39</f>
        <v>0.1133333333</v>
      </c>
      <c r="D42" s="1"/>
    </row>
    <row r="43" ht="13.5" customHeight="1">
      <c r="A43" s="1"/>
      <c r="B43" s="22" t="s">
        <v>98</v>
      </c>
      <c r="C43" s="16">
        <f>IF(C40&lt;C39,0,C40-C39)</f>
        <v>0</v>
      </c>
      <c r="D43" s="1"/>
    </row>
    <row r="44" ht="13.5" customHeight="1">
      <c r="A44" s="1"/>
      <c r="B44" s="22" t="s">
        <v>99</v>
      </c>
      <c r="C44" s="16">
        <f>(C39-C37)/C48</f>
        <v>9.5</v>
      </c>
      <c r="D44" s="1"/>
    </row>
    <row r="45" ht="15.75" customHeight="1">
      <c r="A45" s="1"/>
      <c r="B45" s="1"/>
      <c r="C45" s="1"/>
      <c r="D45" s="1"/>
    </row>
    <row r="46" ht="13.5" customHeight="1">
      <c r="A46" s="1"/>
      <c r="B46" s="24" t="s">
        <v>100</v>
      </c>
      <c r="C46" s="25">
        <f>C50-C49</f>
        <v>3</v>
      </c>
      <c r="D46" s="26"/>
    </row>
    <row r="47" ht="13.5" customHeight="1">
      <c r="A47" s="1"/>
      <c r="B47" s="27" t="s">
        <v>101</v>
      </c>
      <c r="C47" s="28">
        <f>D49-C49+1</f>
        <v>31</v>
      </c>
      <c r="D47" s="29"/>
    </row>
    <row r="48" ht="13.5" customHeight="1">
      <c r="A48" s="1"/>
      <c r="B48" s="27" t="s">
        <v>102</v>
      </c>
      <c r="C48" s="28">
        <f>+C47-C46</f>
        <v>28</v>
      </c>
      <c r="D48" s="29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31">
        <f>EOMONTH(NOW(),0)</f>
        <v>43039</v>
      </c>
    </row>
    <row r="50" ht="13.5" customHeight="1">
      <c r="A50" s="1"/>
      <c r="B50" s="27" t="s">
        <v>103</v>
      </c>
      <c r="C50" s="28">
        <f>TODAY()</f>
        <v>43012</v>
      </c>
      <c r="D50" s="29"/>
    </row>
    <row r="51" ht="13.5" customHeight="1">
      <c r="A51" s="1"/>
      <c r="B51" s="27"/>
      <c r="C51" s="32"/>
      <c r="D51" s="33"/>
    </row>
    <row r="52" ht="13.5" customHeight="1">
      <c r="A52" s="1"/>
      <c r="B52" s="34" t="s">
        <v>104</v>
      </c>
      <c r="C52" s="35"/>
      <c r="D52" s="36">
        <f>TODAY()-1</f>
        <v>43011</v>
      </c>
    </row>
    <row r="53" ht="13.5" customHeight="1">
      <c r="A53" s="1"/>
      <c r="B53" s="34" t="s">
        <v>105</v>
      </c>
      <c r="C53" s="35"/>
      <c r="D53" s="37">
        <f>C46/C47</f>
        <v>0.09677419355</v>
      </c>
    </row>
    <row r="54" ht="15.75" customHeight="1">
      <c r="A54" s="1"/>
      <c r="B54" s="38" t="s">
        <v>106</v>
      </c>
      <c r="C54" s="39"/>
      <c r="D54" s="40">
        <f>C48/C47</f>
        <v>0.9032258065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51" t="s">
        <v>107</v>
      </c>
      <c r="C57" s="1"/>
      <c r="D57" s="1"/>
    </row>
    <row r="58" ht="13.5" customHeight="1">
      <c r="A58" s="1"/>
      <c r="B58" s="1"/>
      <c r="C58" s="1"/>
      <c r="D58" s="1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13.88"/>
    <col customWidth="1" min="3" max="3" width="12.13"/>
    <col customWidth="1" min="4" max="4" width="11.38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7" t="s">
        <v>127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9" t="s">
        <v>10</v>
      </c>
      <c r="C4" s="10"/>
      <c r="D4" s="1"/>
    </row>
    <row r="5" ht="13.5" customHeight="1">
      <c r="A5" s="11" t="s">
        <v>47</v>
      </c>
      <c r="B5" s="12" t="s">
        <v>89</v>
      </c>
      <c r="C5" s="12" t="s">
        <v>90</v>
      </c>
      <c r="D5" s="13" t="s">
        <v>91</v>
      </c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9</v>
      </c>
      <c r="D6" s="18">
        <v>9.0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6</v>
      </c>
      <c r="D7" s="18">
        <v>15.0</v>
      </c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4</v>
      </c>
      <c r="D8" s="18">
        <v>19.0</v>
      </c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6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6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6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6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16"/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6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</row>
    <row r="37" ht="13.5" customHeight="1">
      <c r="A37" s="1"/>
      <c r="B37" s="20" t="s">
        <v>93</v>
      </c>
      <c r="C37" s="21">
        <f>SUM(C6:C36)</f>
        <v>19</v>
      </c>
      <c r="D37" s="19"/>
    </row>
    <row r="38" ht="13.5" customHeight="1">
      <c r="A38" s="1"/>
      <c r="B38" s="1"/>
      <c r="C38" s="19"/>
      <c r="D38" s="1"/>
    </row>
    <row r="39" ht="13.5" customHeight="1">
      <c r="A39" s="1"/>
      <c r="B39" s="22" t="s">
        <v>94</v>
      </c>
      <c r="C39" s="18">
        <v>200.0</v>
      </c>
      <c r="D39" s="1"/>
    </row>
    <row r="40" ht="13.5" customHeight="1">
      <c r="A40" s="1"/>
      <c r="B40" s="22" t="s">
        <v>95</v>
      </c>
      <c r="C40" s="16">
        <f>C37</f>
        <v>19</v>
      </c>
      <c r="D40" s="1"/>
    </row>
    <row r="41" ht="13.5" customHeight="1">
      <c r="A41" s="1"/>
      <c r="B41" s="22" t="s">
        <v>96</v>
      </c>
      <c r="C41" s="16">
        <f>C39-C40</f>
        <v>181</v>
      </c>
      <c r="D41" s="1"/>
    </row>
    <row r="42" ht="13.5" customHeight="1">
      <c r="A42" s="1"/>
      <c r="B42" s="22" t="s">
        <v>97</v>
      </c>
      <c r="C42" s="23">
        <f>C40/C39</f>
        <v>0.095</v>
      </c>
      <c r="D42" s="1"/>
    </row>
    <row r="43" ht="13.5" customHeight="1">
      <c r="A43" s="1"/>
      <c r="B43" s="22" t="s">
        <v>98</v>
      </c>
      <c r="C43" s="16">
        <f>IF(C40&lt;C39,0,C40-C39)</f>
        <v>0</v>
      </c>
      <c r="D43" s="1"/>
    </row>
    <row r="44" ht="13.5" customHeight="1">
      <c r="A44" s="1"/>
      <c r="B44" s="22" t="s">
        <v>99</v>
      </c>
      <c r="C44" s="16">
        <f>(C39-C37)/C48</f>
        <v>6.464285714</v>
      </c>
      <c r="D44" s="1"/>
    </row>
    <row r="45" ht="15.75" customHeight="1">
      <c r="A45" s="1"/>
      <c r="B45" s="1"/>
      <c r="C45" s="1"/>
      <c r="D45" s="1"/>
    </row>
    <row r="46" ht="13.5" customHeight="1">
      <c r="A46" s="1"/>
      <c r="B46" s="24" t="s">
        <v>100</v>
      </c>
      <c r="C46" s="25">
        <f>C50-C49</f>
        <v>3</v>
      </c>
      <c r="D46" s="26"/>
    </row>
    <row r="47" ht="13.5" customHeight="1">
      <c r="A47" s="1"/>
      <c r="B47" s="27" t="s">
        <v>101</v>
      </c>
      <c r="C47" s="28">
        <f>D49-C49+1</f>
        <v>31</v>
      </c>
      <c r="D47" s="29"/>
    </row>
    <row r="48" ht="13.5" customHeight="1">
      <c r="A48" s="1"/>
      <c r="B48" s="27" t="s">
        <v>102</v>
      </c>
      <c r="C48" s="28">
        <f>+C47-C46</f>
        <v>28</v>
      </c>
      <c r="D48" s="29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31">
        <f>EOMONTH(NOW(),0)</f>
        <v>43039</v>
      </c>
    </row>
    <row r="50" ht="13.5" customHeight="1">
      <c r="A50" s="1"/>
      <c r="B50" s="27" t="s">
        <v>103</v>
      </c>
      <c r="C50" s="28">
        <f>TODAY()</f>
        <v>43012</v>
      </c>
      <c r="D50" s="29"/>
    </row>
    <row r="51" ht="13.5" customHeight="1">
      <c r="A51" s="1"/>
      <c r="B51" s="27"/>
      <c r="C51" s="32"/>
      <c r="D51" s="33"/>
    </row>
    <row r="52" ht="13.5" customHeight="1">
      <c r="A52" s="1"/>
      <c r="B52" s="34" t="s">
        <v>104</v>
      </c>
      <c r="C52" s="35"/>
      <c r="D52" s="36">
        <f>TODAY()-1</f>
        <v>43011</v>
      </c>
    </row>
    <row r="53" ht="13.5" customHeight="1">
      <c r="A53" s="1"/>
      <c r="B53" s="34" t="s">
        <v>105</v>
      </c>
      <c r="C53" s="35"/>
      <c r="D53" s="37">
        <f>C46/C47</f>
        <v>0.09677419355</v>
      </c>
    </row>
    <row r="54" ht="15.75" customHeight="1">
      <c r="A54" s="1"/>
      <c r="B54" s="38" t="s">
        <v>106</v>
      </c>
      <c r="C54" s="39"/>
      <c r="D54" s="40">
        <f>C48/C47</f>
        <v>0.9032258065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51" t="s">
        <v>107</v>
      </c>
      <c r="C57" s="1"/>
      <c r="D57" s="1"/>
    </row>
    <row r="58" ht="13.5" customHeight="1">
      <c r="A58" s="1"/>
      <c r="B58" s="1"/>
      <c r="C58" s="1"/>
      <c r="D58" s="1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9.25"/>
    <col customWidth="1" min="3" max="3" width="11.25"/>
    <col customWidth="1" min="4" max="4" width="11.38"/>
    <col customWidth="1" min="5" max="5" width="8.75"/>
    <col customWidth="1" min="6" max="6" width="6.0"/>
    <col customWidth="1" min="7" max="15" width="6.75"/>
    <col customWidth="1" min="16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7" t="s">
        <v>128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9" t="s">
        <v>10</v>
      </c>
      <c r="C4" s="10"/>
      <c r="D4" s="1"/>
      <c r="E4" s="1"/>
      <c r="F4" s="1"/>
    </row>
    <row r="5" ht="13.5" customHeight="1">
      <c r="A5" s="11" t="s">
        <v>47</v>
      </c>
      <c r="B5" s="12" t="s">
        <v>89</v>
      </c>
      <c r="C5" s="12" t="s">
        <v>90</v>
      </c>
      <c r="D5" s="1"/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52">
        <v>69.0</v>
      </c>
      <c r="D6" s="22"/>
      <c r="E6" s="16">
        <f>AVERAGE(C6:C12)</f>
        <v>69</v>
      </c>
      <c r="F6" s="1"/>
    </row>
    <row r="7" ht="13.5" customHeight="1">
      <c r="A7" s="14">
        <f t="shared" si="1"/>
        <v>43010.29167</v>
      </c>
      <c r="B7" s="15">
        <v>43010.29166666667</v>
      </c>
      <c r="C7" s="22"/>
      <c r="D7" s="1"/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22"/>
      <c r="D8" s="1"/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22"/>
      <c r="D9" s="1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22"/>
      <c r="D10" s="1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22"/>
      <c r="D11" s="1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22"/>
      <c r="D12" s="1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22"/>
      <c r="D13" s="22"/>
      <c r="E13" s="16" t="str">
        <f>AVERAGE(C13:C19)</f>
        <v>#DIV/0!</v>
      </c>
      <c r="F13" s="1"/>
    </row>
    <row r="14" ht="13.5" customHeight="1">
      <c r="A14" s="14">
        <f t="shared" si="1"/>
        <v>43017.29167</v>
      </c>
      <c r="B14" s="15">
        <v>43017.29166666667</v>
      </c>
      <c r="C14" s="22"/>
      <c r="D14" s="1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22"/>
      <c r="D15" s="1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22"/>
      <c r="D16" s="1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22"/>
      <c r="D17" s="1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22"/>
      <c r="D18" s="1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22"/>
      <c r="D19" s="1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22"/>
      <c r="D20" s="22"/>
      <c r="E20" s="16" t="str">
        <f>AVERAGE(C20:C26)</f>
        <v>#DIV/0!</v>
      </c>
      <c r="F20" s="1"/>
    </row>
    <row r="21" ht="13.5" customHeight="1">
      <c r="A21" s="14">
        <f t="shared" si="1"/>
        <v>43024.29167</v>
      </c>
      <c r="B21" s="15">
        <v>43024.29166666667</v>
      </c>
      <c r="C21" s="22"/>
      <c r="D21" s="1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22"/>
      <c r="D22" s="1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22"/>
      <c r="D23" s="1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22"/>
      <c r="D24" s="1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22"/>
      <c r="D25" s="1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22"/>
      <c r="D26" s="1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22"/>
      <c r="D27" s="22"/>
      <c r="E27" s="16" t="str">
        <f>AVERAGE(C27:C33)</f>
        <v>#DIV/0!</v>
      </c>
      <c r="F27" s="1"/>
    </row>
    <row r="28" ht="13.5" customHeight="1">
      <c r="A28" s="14">
        <f t="shared" si="1"/>
        <v>43031.29167</v>
      </c>
      <c r="B28" s="15">
        <v>43031.29166666667</v>
      </c>
      <c r="C28" s="22"/>
      <c r="D28" s="1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22"/>
      <c r="D29" s="1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22"/>
      <c r="D30" s="1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22"/>
      <c r="D31" s="1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22"/>
      <c r="D32" s="1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22"/>
      <c r="D33" s="1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22"/>
      <c r="D34" s="1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22"/>
      <c r="D35" s="1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22"/>
      <c r="D36" s="1"/>
      <c r="E36" s="1"/>
      <c r="F36" s="1"/>
    </row>
    <row r="37" ht="13.5" customHeight="1">
      <c r="A37" s="1"/>
      <c r="B37" s="20" t="s">
        <v>93</v>
      </c>
      <c r="C37" s="21">
        <f>SUM(C6:C36)</f>
        <v>69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6">
        <v>3150.0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69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3081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0.0219047619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110.0357143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3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28</v>
      </c>
      <c r="D48" s="29"/>
      <c r="E48" s="1"/>
      <c r="F48" s="1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43012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43011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0.09677419355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0.9032258065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1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15.5"/>
    <col customWidth="1" min="3" max="3" width="12.13"/>
    <col customWidth="1" min="4" max="4" width="11.38"/>
    <col customWidth="1" min="5" max="16" width="6.75"/>
    <col customWidth="1" min="17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7" t="s">
        <v>129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9" t="s">
        <v>10</v>
      </c>
      <c r="C4" s="10"/>
      <c r="D4" s="1"/>
    </row>
    <row r="5" ht="13.5" customHeight="1">
      <c r="A5" s="11" t="s">
        <v>47</v>
      </c>
      <c r="B5" s="12" t="s">
        <v>89</v>
      </c>
      <c r="C5" s="12" t="s">
        <v>90</v>
      </c>
      <c r="D5" s="13" t="s">
        <v>91</v>
      </c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16</v>
      </c>
      <c r="D6" s="18">
        <v>16.0</v>
      </c>
      <c r="E6" s="22" t="s">
        <v>119</v>
      </c>
      <c r="F6" s="16">
        <f>AVERAGE(C6:C12)</f>
        <v>7.571428571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18</v>
      </c>
      <c r="D7" s="18">
        <v>34.0</v>
      </c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19</v>
      </c>
      <c r="D8" s="18">
        <v>53.0</v>
      </c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6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6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6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6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16"/>
      <c r="E13" s="22" t="s">
        <v>121</v>
      </c>
      <c r="F13" s="16">
        <f>AVERAGE(C13:C19)</f>
        <v>0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6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122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123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</row>
    <row r="37" ht="13.5" customHeight="1">
      <c r="A37" s="1"/>
      <c r="B37" s="20" t="s">
        <v>93</v>
      </c>
      <c r="C37" s="21">
        <f>SUM(C6:C36)</f>
        <v>53</v>
      </c>
      <c r="D37" s="19"/>
    </row>
    <row r="38" ht="13.5" customHeight="1">
      <c r="A38" s="1"/>
      <c r="B38" s="1"/>
      <c r="C38" s="19"/>
      <c r="D38" s="1"/>
    </row>
    <row r="39" ht="13.5" customHeight="1">
      <c r="A39" s="1"/>
      <c r="B39" s="22" t="s">
        <v>94</v>
      </c>
      <c r="C39" s="18">
        <v>700.0</v>
      </c>
      <c r="D39" s="1"/>
    </row>
    <row r="40" ht="13.5" customHeight="1">
      <c r="A40" s="1"/>
      <c r="B40" s="22" t="s">
        <v>95</v>
      </c>
      <c r="C40" s="16">
        <f>C37</f>
        <v>53</v>
      </c>
      <c r="D40" s="1"/>
    </row>
    <row r="41" ht="13.5" customHeight="1">
      <c r="A41" s="1"/>
      <c r="B41" s="22" t="s">
        <v>96</v>
      </c>
      <c r="C41" s="16">
        <f>C39-C40</f>
        <v>647</v>
      </c>
      <c r="D41" s="1"/>
    </row>
    <row r="42" ht="13.5" customHeight="1">
      <c r="A42" s="1"/>
      <c r="B42" s="22" t="s">
        <v>97</v>
      </c>
      <c r="C42" s="23">
        <f>C40/C39</f>
        <v>0.07571428571</v>
      </c>
      <c r="D42" s="1"/>
    </row>
    <row r="43" ht="13.5" customHeight="1">
      <c r="A43" s="1"/>
      <c r="B43" s="22" t="s">
        <v>98</v>
      </c>
      <c r="C43" s="16">
        <f>IF(C40&lt;C39,0,C40-C39)</f>
        <v>0</v>
      </c>
      <c r="D43" s="1"/>
    </row>
    <row r="44" ht="13.5" customHeight="1">
      <c r="A44" s="1"/>
      <c r="B44" s="22" t="s">
        <v>99</v>
      </c>
      <c r="C44" s="16">
        <f>(C39-C37)/C48</f>
        <v>23.10714286</v>
      </c>
      <c r="D44" s="1"/>
    </row>
    <row r="45" ht="15.75" customHeight="1">
      <c r="A45" s="1"/>
      <c r="B45" s="1"/>
      <c r="C45" s="1"/>
      <c r="D45" s="1"/>
    </row>
    <row r="46" ht="13.5" customHeight="1">
      <c r="A46" s="1"/>
      <c r="B46" s="24" t="s">
        <v>100</v>
      </c>
      <c r="C46" s="25">
        <f>C50-C49</f>
        <v>3</v>
      </c>
      <c r="D46" s="26"/>
    </row>
    <row r="47" ht="13.5" customHeight="1">
      <c r="A47" s="1"/>
      <c r="B47" s="27" t="s">
        <v>101</v>
      </c>
      <c r="C47" s="28">
        <f>D49-C49+1</f>
        <v>31</v>
      </c>
      <c r="D47" s="29"/>
    </row>
    <row r="48" ht="13.5" customHeight="1">
      <c r="A48" s="1"/>
      <c r="B48" s="27" t="s">
        <v>102</v>
      </c>
      <c r="C48" s="28">
        <f>+C47-C46</f>
        <v>28</v>
      </c>
      <c r="D48" s="29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31">
        <f>EOMONTH(NOW(),0)</f>
        <v>43039</v>
      </c>
    </row>
    <row r="50" ht="13.5" customHeight="1">
      <c r="A50" s="1"/>
      <c r="B50" s="27" t="s">
        <v>103</v>
      </c>
      <c r="C50" s="28">
        <f>TODAY()</f>
        <v>43012</v>
      </c>
      <c r="D50" s="29"/>
    </row>
    <row r="51" ht="13.5" customHeight="1">
      <c r="A51" s="1"/>
      <c r="B51" s="27"/>
      <c r="C51" s="32"/>
      <c r="D51" s="33"/>
    </row>
    <row r="52" ht="13.5" customHeight="1">
      <c r="A52" s="1"/>
      <c r="B52" s="34" t="s">
        <v>104</v>
      </c>
      <c r="C52" s="35"/>
      <c r="D52" s="36">
        <f>TODAY()-1</f>
        <v>43011</v>
      </c>
    </row>
    <row r="53" ht="13.5" customHeight="1">
      <c r="A53" s="1"/>
      <c r="B53" s="34" t="s">
        <v>105</v>
      </c>
      <c r="C53" s="35"/>
      <c r="D53" s="37">
        <f>C46/C47</f>
        <v>0.09677419355</v>
      </c>
    </row>
    <row r="54" ht="15.75" customHeight="1">
      <c r="A54" s="1"/>
      <c r="B54" s="38" t="s">
        <v>106</v>
      </c>
      <c r="C54" s="39"/>
      <c r="D54" s="40">
        <f>C48/C47</f>
        <v>0.9032258065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51" t="s">
        <v>107</v>
      </c>
      <c r="C57" s="1"/>
      <c r="D57" s="1"/>
    </row>
    <row r="58" ht="13.5" customHeight="1">
      <c r="A58" s="1"/>
      <c r="B58" s="1"/>
      <c r="C58" s="1"/>
      <c r="D58" s="1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9.0"/>
    <col customWidth="1" min="2" max="2" width="14.0"/>
    <col customWidth="1" min="3" max="3" width="12.13"/>
    <col customWidth="1" min="4" max="4" width="11.38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7" t="s">
        <v>130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9" t="s">
        <v>10</v>
      </c>
      <c r="C4" s="10"/>
      <c r="D4" s="1"/>
    </row>
    <row r="5" ht="13.5" customHeight="1">
      <c r="A5" s="11" t="s">
        <v>47</v>
      </c>
      <c r="B5" s="12" t="s">
        <v>89</v>
      </c>
      <c r="C5" s="12" t="s">
        <v>90</v>
      </c>
      <c r="D5" s="13" t="s">
        <v>91</v>
      </c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4</v>
      </c>
      <c r="D6" s="18">
        <v>4.0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4</v>
      </c>
      <c r="D7" s="18">
        <v>8.0</v>
      </c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4</v>
      </c>
      <c r="D8" s="18">
        <v>12.0</v>
      </c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6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6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6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6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16"/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6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</row>
    <row r="34" ht="16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</row>
    <row r="37" ht="13.5" customHeight="1">
      <c r="A37" s="1"/>
      <c r="B37" s="20" t="s">
        <v>93</v>
      </c>
      <c r="C37" s="21">
        <f>SUM(C6:C36)</f>
        <v>12</v>
      </c>
      <c r="D37" s="19"/>
    </row>
    <row r="38" ht="13.5" customHeight="1">
      <c r="A38" s="1"/>
      <c r="B38" s="1"/>
      <c r="C38" s="19"/>
      <c r="D38" s="1"/>
    </row>
    <row r="39" ht="13.5" customHeight="1">
      <c r="A39" s="1"/>
      <c r="B39" s="22" t="s">
        <v>94</v>
      </c>
      <c r="C39" s="18">
        <v>225.0</v>
      </c>
      <c r="D39" s="1"/>
    </row>
    <row r="40" ht="13.5" customHeight="1">
      <c r="A40" s="1"/>
      <c r="B40" s="22" t="s">
        <v>95</v>
      </c>
      <c r="C40" s="16">
        <f>C37</f>
        <v>12</v>
      </c>
      <c r="D40" s="1"/>
    </row>
    <row r="41" ht="13.5" customHeight="1">
      <c r="A41" s="1"/>
      <c r="B41" s="22" t="s">
        <v>96</v>
      </c>
      <c r="C41" s="16">
        <f>C39-C40</f>
        <v>213</v>
      </c>
      <c r="D41" s="1"/>
    </row>
    <row r="42" ht="13.5" customHeight="1">
      <c r="A42" s="1"/>
      <c r="B42" s="22" t="s">
        <v>97</v>
      </c>
      <c r="C42" s="23">
        <f>C40/C39</f>
        <v>0.05333333333</v>
      </c>
      <c r="D42" s="1"/>
    </row>
    <row r="43" ht="13.5" customHeight="1">
      <c r="A43" s="1"/>
      <c r="B43" s="22" t="s">
        <v>98</v>
      </c>
      <c r="C43" s="16">
        <f>IF(C40&lt;C39,0,C40-C39)</f>
        <v>0</v>
      </c>
      <c r="D43" s="1"/>
    </row>
    <row r="44" ht="13.5" customHeight="1">
      <c r="A44" s="1"/>
      <c r="B44" s="22" t="s">
        <v>99</v>
      </c>
      <c r="C44" s="16">
        <f>(C39-C37)/C48</f>
        <v>7.607142857</v>
      </c>
      <c r="D44" s="1"/>
    </row>
    <row r="45" ht="15.75" customHeight="1">
      <c r="A45" s="1"/>
      <c r="B45" s="1"/>
      <c r="C45" s="1"/>
      <c r="D45" s="1"/>
    </row>
    <row r="46" ht="13.5" customHeight="1">
      <c r="A46" s="1"/>
      <c r="B46" s="24" t="s">
        <v>100</v>
      </c>
      <c r="C46" s="25">
        <f>C50-C49</f>
        <v>3</v>
      </c>
      <c r="D46" s="26"/>
    </row>
    <row r="47" ht="13.5" customHeight="1">
      <c r="A47" s="1"/>
      <c r="B47" s="27" t="s">
        <v>101</v>
      </c>
      <c r="C47" s="28">
        <f>D49-C49+1</f>
        <v>31</v>
      </c>
      <c r="D47" s="29"/>
    </row>
    <row r="48" ht="13.5" customHeight="1">
      <c r="A48" s="1"/>
      <c r="B48" s="27" t="s">
        <v>102</v>
      </c>
      <c r="C48" s="28">
        <f>+C47-C46</f>
        <v>28</v>
      </c>
      <c r="D48" s="29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31">
        <f>EOMONTH(NOW(),0)</f>
        <v>43039</v>
      </c>
    </row>
    <row r="50" ht="13.5" customHeight="1">
      <c r="A50" s="1"/>
      <c r="B50" s="27" t="s">
        <v>103</v>
      </c>
      <c r="C50" s="28">
        <f>TODAY()</f>
        <v>43012</v>
      </c>
      <c r="D50" s="29"/>
    </row>
    <row r="51" ht="13.5" customHeight="1">
      <c r="A51" s="1"/>
      <c r="B51" s="27"/>
      <c r="C51" s="32"/>
      <c r="D51" s="33"/>
    </row>
    <row r="52" ht="13.5" customHeight="1">
      <c r="A52" s="1"/>
      <c r="B52" s="34" t="s">
        <v>104</v>
      </c>
      <c r="C52" s="35"/>
      <c r="D52" s="36">
        <f>TODAY()-1</f>
        <v>43011</v>
      </c>
    </row>
    <row r="53" ht="13.5" customHeight="1">
      <c r="A53" s="1"/>
      <c r="B53" s="34" t="s">
        <v>105</v>
      </c>
      <c r="C53" s="35"/>
      <c r="D53" s="37">
        <f>C46/C47</f>
        <v>0.09677419355</v>
      </c>
    </row>
    <row r="54" ht="15.75" customHeight="1">
      <c r="A54" s="1"/>
      <c r="B54" s="38" t="s">
        <v>106</v>
      </c>
      <c r="C54" s="39"/>
      <c r="D54" s="40">
        <f>C48/C47</f>
        <v>0.9032258065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51" t="s">
        <v>107</v>
      </c>
      <c r="C57" s="1"/>
      <c r="D57" s="1"/>
    </row>
    <row r="58" ht="13.5" customHeight="1">
      <c r="A58" s="1"/>
      <c r="B58" s="1"/>
      <c r="C58" s="1"/>
      <c r="D58" s="1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9.25"/>
    <col customWidth="1" min="3" max="3" width="11.25"/>
    <col customWidth="1" min="4" max="4" width="11.38"/>
    <col customWidth="1" min="5" max="5" width="8.75"/>
    <col customWidth="1" min="6" max="6" width="6.0"/>
    <col customWidth="1" min="7" max="15" width="6.75"/>
    <col customWidth="1" min="16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7" t="s">
        <v>131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10" t="s">
        <v>132</v>
      </c>
      <c r="C4" s="10"/>
      <c r="D4" s="1"/>
      <c r="E4" s="1"/>
      <c r="F4" s="1"/>
    </row>
    <row r="5" ht="13.5" customHeight="1">
      <c r="A5" s="11" t="s">
        <v>47</v>
      </c>
      <c r="B5" s="12" t="s">
        <v>89</v>
      </c>
      <c r="C5" s="12" t="s">
        <v>90</v>
      </c>
      <c r="D5" s="1"/>
      <c r="E5" s="1"/>
      <c r="F5" s="1"/>
    </row>
    <row r="6" ht="13.5" customHeight="1">
      <c r="A6" s="14">
        <f t="shared" ref="A6:A36" si="1">B6</f>
        <v>42979.29167</v>
      </c>
      <c r="B6" s="53">
        <v>42979.29166666667</v>
      </c>
      <c r="C6" s="54">
        <v>15.0</v>
      </c>
      <c r="D6" s="22"/>
      <c r="E6" s="16">
        <f>AVERAGE(C6:C12)</f>
        <v>15</v>
      </c>
      <c r="F6" s="1"/>
    </row>
    <row r="7" ht="13.5" customHeight="1">
      <c r="A7" s="14">
        <f t="shared" si="1"/>
        <v>42980.29167</v>
      </c>
      <c r="B7" s="53">
        <v>42980.29166666667</v>
      </c>
      <c r="C7" s="22"/>
      <c r="D7" s="1"/>
      <c r="E7" s="1"/>
      <c r="F7" s="1"/>
    </row>
    <row r="8" ht="13.5" customHeight="1">
      <c r="A8" s="14">
        <f t="shared" si="1"/>
        <v>42981.29167</v>
      </c>
      <c r="B8" s="53">
        <v>42981.29166666667</v>
      </c>
      <c r="C8" s="22"/>
      <c r="D8" s="1"/>
      <c r="E8" s="1"/>
      <c r="F8" s="1"/>
    </row>
    <row r="9" ht="13.5" customHeight="1">
      <c r="A9" s="14">
        <f t="shared" si="1"/>
        <v>42982.29167</v>
      </c>
      <c r="B9" s="53">
        <v>42982.29166666667</v>
      </c>
      <c r="C9" s="22"/>
      <c r="D9" s="1"/>
      <c r="E9" s="1"/>
      <c r="F9" s="1"/>
    </row>
    <row r="10" ht="13.5" customHeight="1">
      <c r="A10" s="14">
        <f t="shared" si="1"/>
        <v>42983.29167</v>
      </c>
      <c r="B10" s="53">
        <v>42983.29166666667</v>
      </c>
      <c r="C10" s="22"/>
      <c r="D10" s="1"/>
      <c r="E10" s="1"/>
      <c r="F10" s="1"/>
    </row>
    <row r="11" ht="13.5" customHeight="1">
      <c r="A11" s="14">
        <f t="shared" si="1"/>
        <v>42984.29167</v>
      </c>
      <c r="B11" s="53">
        <v>42984.29166666667</v>
      </c>
      <c r="C11" s="22"/>
      <c r="D11" s="1"/>
      <c r="E11" s="1"/>
      <c r="F11" s="1"/>
    </row>
    <row r="12" ht="13.5" customHeight="1">
      <c r="A12" s="14">
        <f t="shared" si="1"/>
        <v>42985.29167</v>
      </c>
      <c r="B12" s="53">
        <v>42985.29166666667</v>
      </c>
      <c r="C12" s="22"/>
      <c r="D12" s="1"/>
      <c r="E12" s="1"/>
      <c r="F12" s="1"/>
    </row>
    <row r="13" ht="13.5" customHeight="1">
      <c r="A13" s="14">
        <f t="shared" si="1"/>
        <v>42986.29167</v>
      </c>
      <c r="B13" s="53">
        <v>42986.29166666667</v>
      </c>
      <c r="C13" s="22"/>
      <c r="D13" s="22"/>
      <c r="E13" s="16" t="str">
        <f>AVERAGE(C13:C19)</f>
        <v>#DIV/0!</v>
      </c>
      <c r="F13" s="1"/>
    </row>
    <row r="14" ht="13.5" customHeight="1">
      <c r="A14" s="14">
        <f t="shared" si="1"/>
        <v>42987.29167</v>
      </c>
      <c r="B14" s="53">
        <v>42987.29166666667</v>
      </c>
      <c r="C14" s="22"/>
      <c r="D14" s="1"/>
      <c r="E14" s="1"/>
      <c r="F14" s="1"/>
    </row>
    <row r="15" ht="13.5" customHeight="1">
      <c r="A15" s="14">
        <f t="shared" si="1"/>
        <v>42988.29167</v>
      </c>
      <c r="B15" s="53">
        <v>42988.29166666667</v>
      </c>
      <c r="C15" s="22"/>
      <c r="D15" s="1"/>
      <c r="E15" s="1"/>
      <c r="F15" s="1"/>
    </row>
    <row r="16" ht="13.5" customHeight="1">
      <c r="A16" s="14">
        <f t="shared" si="1"/>
        <v>42989.29167</v>
      </c>
      <c r="B16" s="53">
        <v>42989.29166666667</v>
      </c>
      <c r="C16" s="22"/>
      <c r="D16" s="1"/>
      <c r="E16" s="1"/>
      <c r="F16" s="1"/>
    </row>
    <row r="17" ht="13.5" customHeight="1">
      <c r="A17" s="14">
        <f t="shared" si="1"/>
        <v>42990.29167</v>
      </c>
      <c r="B17" s="53">
        <v>42990.29166666667</v>
      </c>
      <c r="C17" s="22"/>
      <c r="D17" s="1"/>
      <c r="E17" s="1"/>
      <c r="F17" s="1"/>
    </row>
    <row r="18" ht="13.5" customHeight="1">
      <c r="A18" s="14">
        <f t="shared" si="1"/>
        <v>42991.29167</v>
      </c>
      <c r="B18" s="53">
        <v>42991.29166666667</v>
      </c>
      <c r="C18" s="22"/>
      <c r="D18" s="1"/>
      <c r="E18" s="1"/>
      <c r="F18" s="1"/>
    </row>
    <row r="19" ht="13.5" customHeight="1">
      <c r="A19" s="14">
        <f t="shared" si="1"/>
        <v>42992.29167</v>
      </c>
      <c r="B19" s="53">
        <v>42992.29166666667</v>
      </c>
      <c r="C19" s="22"/>
      <c r="D19" s="1"/>
      <c r="E19" s="1"/>
      <c r="F19" s="1"/>
    </row>
    <row r="20" ht="13.5" customHeight="1">
      <c r="A20" s="14">
        <f t="shared" si="1"/>
        <v>42993.29167</v>
      </c>
      <c r="B20" s="53">
        <v>42993.29166666667</v>
      </c>
      <c r="C20" s="22"/>
      <c r="D20" s="22"/>
      <c r="E20" s="16" t="str">
        <f>AVERAGE(C20:C26)</f>
        <v>#DIV/0!</v>
      </c>
      <c r="F20" s="1"/>
    </row>
    <row r="21" ht="13.5" customHeight="1">
      <c r="A21" s="14">
        <f t="shared" si="1"/>
        <v>42994.29167</v>
      </c>
      <c r="B21" s="53">
        <v>42994.29166666667</v>
      </c>
      <c r="C21" s="22"/>
      <c r="D21" s="1"/>
      <c r="E21" s="1"/>
      <c r="F21" s="1"/>
    </row>
    <row r="22" ht="13.5" customHeight="1">
      <c r="A22" s="14">
        <f t="shared" si="1"/>
        <v>42995.29167</v>
      </c>
      <c r="B22" s="53">
        <v>42995.29166666667</v>
      </c>
      <c r="C22" s="22"/>
      <c r="D22" s="1"/>
      <c r="E22" s="1"/>
      <c r="F22" s="1"/>
    </row>
    <row r="23" ht="13.5" customHeight="1">
      <c r="A23" s="14">
        <f t="shared" si="1"/>
        <v>42996.29167</v>
      </c>
      <c r="B23" s="53">
        <v>42996.29166666667</v>
      </c>
      <c r="C23" s="22"/>
      <c r="D23" s="1"/>
      <c r="E23" s="1"/>
      <c r="F23" s="1"/>
    </row>
    <row r="24" ht="13.5" customHeight="1">
      <c r="A24" s="14">
        <f t="shared" si="1"/>
        <v>42997.29167</v>
      </c>
      <c r="B24" s="53">
        <v>42997.29166666667</v>
      </c>
      <c r="C24" s="22"/>
      <c r="D24" s="1"/>
      <c r="E24" s="1"/>
      <c r="F24" s="1"/>
    </row>
    <row r="25" ht="13.5" customHeight="1">
      <c r="A25" s="14">
        <f t="shared" si="1"/>
        <v>42998.29167</v>
      </c>
      <c r="B25" s="53">
        <v>42998.29166666667</v>
      </c>
      <c r="C25" s="22"/>
      <c r="D25" s="1"/>
      <c r="E25" s="1"/>
      <c r="F25" s="1"/>
    </row>
    <row r="26" ht="13.5" customHeight="1">
      <c r="A26" s="14">
        <f t="shared" si="1"/>
        <v>42999.29167</v>
      </c>
      <c r="B26" s="53">
        <v>42999.29166666667</v>
      </c>
      <c r="C26" s="22"/>
      <c r="D26" s="1"/>
      <c r="E26" s="1"/>
      <c r="F26" s="1"/>
    </row>
    <row r="27" ht="13.5" customHeight="1">
      <c r="A27" s="14">
        <f t="shared" si="1"/>
        <v>43000.29167</v>
      </c>
      <c r="B27" s="53">
        <v>43000.29166666667</v>
      </c>
      <c r="C27" s="22"/>
      <c r="D27" s="22"/>
      <c r="E27" s="16" t="str">
        <f>AVERAGE(C27:C33)</f>
        <v>#DIV/0!</v>
      </c>
      <c r="F27" s="1"/>
    </row>
    <row r="28" ht="13.5" customHeight="1">
      <c r="A28" s="14">
        <f t="shared" si="1"/>
        <v>43001.29167</v>
      </c>
      <c r="B28" s="53">
        <v>43001.29166666667</v>
      </c>
      <c r="C28" s="22"/>
      <c r="D28" s="1"/>
      <c r="E28" s="1"/>
      <c r="F28" s="1"/>
    </row>
    <row r="29" ht="13.5" customHeight="1">
      <c r="A29" s="14">
        <f t="shared" si="1"/>
        <v>43002.29167</v>
      </c>
      <c r="B29" s="53">
        <v>43002.29166666667</v>
      </c>
      <c r="C29" s="22"/>
      <c r="D29" s="1"/>
      <c r="E29" s="1"/>
      <c r="F29" s="1"/>
    </row>
    <row r="30" ht="13.5" customHeight="1">
      <c r="A30" s="14">
        <f t="shared" si="1"/>
        <v>43003.29167</v>
      </c>
      <c r="B30" s="53">
        <v>43003.29166666667</v>
      </c>
      <c r="C30" s="22"/>
      <c r="D30" s="1"/>
      <c r="E30" s="1"/>
      <c r="F30" s="1"/>
    </row>
    <row r="31" ht="13.5" customHeight="1">
      <c r="A31" s="14">
        <f t="shared" si="1"/>
        <v>43004.29167</v>
      </c>
      <c r="B31" s="53">
        <v>43004.29166666667</v>
      </c>
      <c r="C31" s="22"/>
      <c r="D31" s="1"/>
      <c r="E31" s="1"/>
      <c r="F31" s="1"/>
    </row>
    <row r="32" ht="13.5" customHeight="1">
      <c r="A32" s="14">
        <f t="shared" si="1"/>
        <v>43005.29167</v>
      </c>
      <c r="B32" s="53">
        <v>43005.29166666667</v>
      </c>
      <c r="C32" s="22"/>
      <c r="D32" s="1"/>
      <c r="E32" s="1"/>
      <c r="F32" s="1"/>
    </row>
    <row r="33" ht="13.5" customHeight="1">
      <c r="A33" s="14">
        <f t="shared" si="1"/>
        <v>43006.29167</v>
      </c>
      <c r="B33" s="53">
        <v>43006.29166666667</v>
      </c>
      <c r="C33" s="22"/>
      <c r="D33" s="1"/>
      <c r="E33" s="1"/>
      <c r="F33" s="1"/>
    </row>
    <row r="34" ht="13.5" customHeight="1">
      <c r="A34" s="14">
        <f t="shared" si="1"/>
        <v>43007.29167</v>
      </c>
      <c r="B34" s="53">
        <v>43007.29166666667</v>
      </c>
      <c r="C34" s="22"/>
      <c r="D34" s="1"/>
      <c r="E34" s="1"/>
      <c r="F34" s="1"/>
    </row>
    <row r="35" ht="13.5" customHeight="1">
      <c r="A35" s="14">
        <f t="shared" si="1"/>
        <v>43008.29167</v>
      </c>
      <c r="B35" s="53">
        <v>43008.29166666667</v>
      </c>
      <c r="C35" s="22"/>
      <c r="D35" s="1"/>
      <c r="E35" s="1"/>
      <c r="F35" s="1"/>
    </row>
    <row r="36" ht="13.5" hidden="1" customHeight="1">
      <c r="A36" s="14" t="str">
        <f t="shared" si="1"/>
        <v/>
      </c>
      <c r="B36" s="53"/>
      <c r="C36" s="22"/>
      <c r="D36" s="1"/>
      <c r="E36" s="1"/>
      <c r="F36" s="1"/>
    </row>
    <row r="37" ht="13.5" customHeight="1">
      <c r="A37" s="1"/>
      <c r="B37" s="20" t="s">
        <v>93</v>
      </c>
      <c r="C37" s="21">
        <f>SUM(C6:C36)</f>
        <v>15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6">
        <v>800.0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15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785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0.01875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28.03571429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3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28</v>
      </c>
      <c r="D48" s="29"/>
      <c r="E48" s="1"/>
      <c r="F48" s="1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43012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43011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0.09677419355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0.9032258065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1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9.25"/>
    <col customWidth="1" min="3" max="3" width="11.25"/>
    <col customWidth="1" min="4" max="4" width="11.38"/>
    <col customWidth="1" min="5" max="5" width="8.75"/>
    <col customWidth="1" min="6" max="6" width="6.0"/>
    <col customWidth="1" min="7" max="15" width="6.75"/>
    <col customWidth="1" min="16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7" t="s">
        <v>133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9" t="s">
        <v>10</v>
      </c>
      <c r="C4" s="10"/>
      <c r="D4" s="1"/>
      <c r="E4" s="1"/>
      <c r="F4" s="1"/>
    </row>
    <row r="5" ht="13.5" customHeight="1">
      <c r="A5" s="11" t="s">
        <v>47</v>
      </c>
      <c r="B5" s="12" t="s">
        <v>89</v>
      </c>
      <c r="C5" s="12" t="s">
        <v>90</v>
      </c>
      <c r="D5" s="1"/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52">
        <v>11.0</v>
      </c>
      <c r="D6" s="22"/>
      <c r="E6" s="16">
        <f>AVERAGE(C6:C12)</f>
        <v>11</v>
      </c>
      <c r="F6" s="1"/>
    </row>
    <row r="7" ht="13.5" customHeight="1">
      <c r="A7" s="14">
        <f t="shared" si="1"/>
        <v>43010.29167</v>
      </c>
      <c r="B7" s="15">
        <v>43010.29166666667</v>
      </c>
      <c r="C7" s="22"/>
      <c r="D7" s="1"/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22"/>
      <c r="D8" s="1"/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22"/>
      <c r="D9" s="1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22"/>
      <c r="D10" s="1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22"/>
      <c r="D11" s="1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22"/>
      <c r="D12" s="1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22"/>
      <c r="D13" s="22"/>
      <c r="E13" s="16" t="str">
        <f>AVERAGE(C13:C19)</f>
        <v>#DIV/0!</v>
      </c>
      <c r="F13" s="1"/>
    </row>
    <row r="14" ht="13.5" customHeight="1">
      <c r="A14" s="14">
        <f t="shared" si="1"/>
        <v>43017.29167</v>
      </c>
      <c r="B14" s="15">
        <v>43017.29166666667</v>
      </c>
      <c r="C14" s="22"/>
      <c r="D14" s="1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22"/>
      <c r="D15" s="1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22"/>
      <c r="D16" s="1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22"/>
      <c r="D17" s="1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22"/>
      <c r="D18" s="1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22"/>
      <c r="D19" s="1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22"/>
      <c r="D20" s="22"/>
      <c r="E20" s="16" t="str">
        <f>AVERAGE(C20:C26)</f>
        <v>#DIV/0!</v>
      </c>
      <c r="F20" s="1"/>
    </row>
    <row r="21" ht="13.5" customHeight="1">
      <c r="A21" s="14">
        <f t="shared" si="1"/>
        <v>43024.29167</v>
      </c>
      <c r="B21" s="15">
        <v>43024.29166666667</v>
      </c>
      <c r="C21" s="22"/>
      <c r="D21" s="1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22"/>
      <c r="D22" s="1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22"/>
      <c r="D23" s="1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22"/>
      <c r="D24" s="1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22"/>
      <c r="D25" s="1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22"/>
      <c r="D26" s="1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22"/>
      <c r="D27" s="22"/>
      <c r="E27" s="16" t="str">
        <f>AVERAGE(C27:C33)</f>
        <v>#DIV/0!</v>
      </c>
      <c r="F27" s="1"/>
    </row>
    <row r="28" ht="13.5" customHeight="1">
      <c r="A28" s="14">
        <f t="shared" si="1"/>
        <v>43031.29167</v>
      </c>
      <c r="B28" s="15">
        <v>43031.29166666667</v>
      </c>
      <c r="C28" s="22"/>
      <c r="D28" s="1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22"/>
      <c r="D29" s="1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22"/>
      <c r="D30" s="1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22"/>
      <c r="D31" s="1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22"/>
      <c r="D32" s="1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22"/>
      <c r="D33" s="1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22"/>
      <c r="D34" s="1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22"/>
      <c r="D35" s="1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22"/>
      <c r="D36" s="1"/>
      <c r="E36" s="1"/>
      <c r="F36" s="1"/>
    </row>
    <row r="37" ht="13.5" customHeight="1">
      <c r="A37" s="1"/>
      <c r="B37" s="20" t="s">
        <v>93</v>
      </c>
      <c r="C37" s="21">
        <f>SUM(C6:C36)</f>
        <v>11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6">
        <v>330.0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11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319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0.03333333333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11.39285714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3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28</v>
      </c>
      <c r="D48" s="29"/>
      <c r="E48" s="1"/>
      <c r="F48" s="1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43012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43011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0.09677419355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0.9032258065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1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9.0"/>
    <col customWidth="1" min="2" max="2" width="14.0"/>
    <col customWidth="1" min="3" max="3" width="12.13"/>
    <col customWidth="1" min="4" max="4" width="11.38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7" t="s">
        <v>134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9" t="s">
        <v>10</v>
      </c>
      <c r="C4" s="10"/>
      <c r="D4" s="1"/>
    </row>
    <row r="5" ht="13.5" customHeight="1">
      <c r="A5" s="11" t="s">
        <v>47</v>
      </c>
      <c r="B5" s="12" t="s">
        <v>89</v>
      </c>
      <c r="C5" s="13" t="s">
        <v>91</v>
      </c>
      <c r="D5" s="1"/>
    </row>
    <row r="6" ht="13.5" customHeight="1">
      <c r="A6" s="14">
        <f t="shared" ref="A6:A36" si="1">B6</f>
        <v>43009.29167</v>
      </c>
      <c r="B6" s="15">
        <v>43009.29166666667</v>
      </c>
      <c r="C6" s="18">
        <v>248.0</v>
      </c>
      <c r="D6" s="1"/>
    </row>
    <row r="7" ht="13.5" customHeight="1">
      <c r="A7" s="14">
        <f t="shared" si="1"/>
        <v>43010.29167</v>
      </c>
      <c r="B7" s="15">
        <v>43010.29166666667</v>
      </c>
      <c r="C7" s="18">
        <v>0.0</v>
      </c>
      <c r="D7" s="1"/>
    </row>
    <row r="8" ht="13.5" customHeight="1">
      <c r="A8" s="14">
        <f t="shared" si="1"/>
        <v>43011.29167</v>
      </c>
      <c r="B8" s="15">
        <v>43011.29166666667</v>
      </c>
      <c r="C8" s="18">
        <v>0.0</v>
      </c>
      <c r="D8" s="1"/>
    </row>
    <row r="9" ht="13.5" customHeight="1">
      <c r="A9" s="14">
        <f t="shared" si="1"/>
        <v>43012.29167</v>
      </c>
      <c r="B9" s="15">
        <v>43012.29166666667</v>
      </c>
      <c r="C9" s="18">
        <v>0.0</v>
      </c>
      <c r="D9" s="1"/>
    </row>
    <row r="10" ht="13.5" customHeight="1">
      <c r="A10" s="14">
        <f t="shared" si="1"/>
        <v>43013.29167</v>
      </c>
      <c r="B10" s="15">
        <v>43013.29166666667</v>
      </c>
      <c r="C10" s="18">
        <v>0.0</v>
      </c>
      <c r="D10" s="1"/>
    </row>
    <row r="11" ht="13.5" customHeight="1">
      <c r="A11" s="14">
        <f t="shared" si="1"/>
        <v>43014.29167</v>
      </c>
      <c r="B11" s="15">
        <v>43014.29166666667</v>
      </c>
      <c r="C11" s="18">
        <v>0.0</v>
      </c>
      <c r="D11" s="1"/>
    </row>
    <row r="12" ht="13.5" customHeight="1">
      <c r="A12" s="14">
        <f t="shared" si="1"/>
        <v>43015.29167</v>
      </c>
      <c r="B12" s="15">
        <v>43015.29166666667</v>
      </c>
      <c r="C12" s="18">
        <v>0.0</v>
      </c>
      <c r="D12" s="1"/>
    </row>
    <row r="13" ht="13.5" customHeight="1">
      <c r="A13" s="14">
        <f t="shared" si="1"/>
        <v>43016.29167</v>
      </c>
      <c r="B13" s="15">
        <v>43016.29166666667</v>
      </c>
      <c r="C13" s="18">
        <v>0.0</v>
      </c>
      <c r="D13" s="1"/>
    </row>
    <row r="14" ht="13.5" customHeight="1">
      <c r="A14" s="14">
        <f t="shared" si="1"/>
        <v>43017.29167</v>
      </c>
      <c r="B14" s="15">
        <v>43017.29166666667</v>
      </c>
      <c r="C14" s="18">
        <v>0.0</v>
      </c>
      <c r="D14" s="1"/>
    </row>
    <row r="15" ht="13.5" customHeight="1">
      <c r="A15" s="14">
        <f t="shared" si="1"/>
        <v>43018.29167</v>
      </c>
      <c r="B15" s="15">
        <v>43018.29166666667</v>
      </c>
      <c r="C15" s="18">
        <v>0.0</v>
      </c>
      <c r="D15" s="1"/>
    </row>
    <row r="16" ht="13.5" customHeight="1">
      <c r="A16" s="14">
        <f t="shared" si="1"/>
        <v>43019.29167</v>
      </c>
      <c r="B16" s="15">
        <v>43019.29166666667</v>
      </c>
      <c r="C16" s="18">
        <v>0.0</v>
      </c>
      <c r="D16" s="1"/>
    </row>
    <row r="17" ht="13.5" customHeight="1">
      <c r="A17" s="14">
        <f t="shared" si="1"/>
        <v>43020.29167</v>
      </c>
      <c r="B17" s="15">
        <v>43020.29166666667</v>
      </c>
      <c r="C17" s="18">
        <v>0.0</v>
      </c>
      <c r="D17" s="1"/>
    </row>
    <row r="18" ht="13.5" customHeight="1">
      <c r="A18" s="14">
        <f t="shared" si="1"/>
        <v>43021.29167</v>
      </c>
      <c r="B18" s="15">
        <v>43021.29166666667</v>
      </c>
      <c r="C18" s="18">
        <v>0.0</v>
      </c>
      <c r="D18" s="1"/>
    </row>
    <row r="19" ht="13.5" customHeight="1">
      <c r="A19" s="14">
        <f t="shared" si="1"/>
        <v>43022.29167</v>
      </c>
      <c r="B19" s="15">
        <v>43022.29166666667</v>
      </c>
      <c r="C19" s="18">
        <v>0.0</v>
      </c>
      <c r="D19" s="1"/>
    </row>
    <row r="20" ht="13.5" customHeight="1">
      <c r="A20" s="14">
        <f t="shared" si="1"/>
        <v>43023.29167</v>
      </c>
      <c r="B20" s="15">
        <v>43023.29166666667</v>
      </c>
      <c r="C20" s="18">
        <v>0.0</v>
      </c>
      <c r="D20" s="1"/>
    </row>
    <row r="21" ht="13.5" customHeight="1">
      <c r="A21" s="14">
        <f t="shared" si="1"/>
        <v>43024.29167</v>
      </c>
      <c r="B21" s="15">
        <v>43024.29166666667</v>
      </c>
      <c r="C21" s="18">
        <v>0.0</v>
      </c>
      <c r="D21" s="1"/>
    </row>
    <row r="22" ht="13.5" customHeight="1">
      <c r="A22" s="14">
        <f t="shared" si="1"/>
        <v>43025.29167</v>
      </c>
      <c r="B22" s="15">
        <v>43025.29166666667</v>
      </c>
      <c r="C22" s="18">
        <v>0.0</v>
      </c>
      <c r="D22" s="1"/>
    </row>
    <row r="23" ht="13.5" customHeight="1">
      <c r="A23" s="14">
        <f t="shared" si="1"/>
        <v>43026.29167</v>
      </c>
      <c r="B23" s="15">
        <v>43026.29166666667</v>
      </c>
      <c r="C23" s="18">
        <v>0.0</v>
      </c>
      <c r="D23" s="1"/>
    </row>
    <row r="24" ht="13.5" customHeight="1">
      <c r="A24" s="14">
        <f t="shared" si="1"/>
        <v>43027.29167</v>
      </c>
      <c r="B24" s="15">
        <v>43027.29166666667</v>
      </c>
      <c r="C24" s="18">
        <v>0.0</v>
      </c>
      <c r="D24" s="1"/>
    </row>
    <row r="25" ht="13.5" customHeight="1">
      <c r="A25" s="14">
        <f t="shared" si="1"/>
        <v>43028.29167</v>
      </c>
      <c r="B25" s="15">
        <v>43028.29166666667</v>
      </c>
      <c r="C25" s="18">
        <v>0.0</v>
      </c>
      <c r="D25" s="1"/>
    </row>
    <row r="26" ht="13.5" customHeight="1">
      <c r="A26" s="14">
        <f t="shared" si="1"/>
        <v>43029.29167</v>
      </c>
      <c r="B26" s="15">
        <v>43029.29166666667</v>
      </c>
      <c r="C26" s="18">
        <v>0.0</v>
      </c>
      <c r="D26" s="1"/>
    </row>
    <row r="27" ht="13.5" customHeight="1">
      <c r="A27" s="14">
        <f t="shared" si="1"/>
        <v>43030.29167</v>
      </c>
      <c r="B27" s="15">
        <v>43030.29166666667</v>
      </c>
      <c r="C27" s="18">
        <v>0.0</v>
      </c>
      <c r="D27" s="1"/>
    </row>
    <row r="28" ht="13.5" customHeight="1">
      <c r="A28" s="14">
        <f t="shared" si="1"/>
        <v>43031.29167</v>
      </c>
      <c r="B28" s="15">
        <v>43031.29166666667</v>
      </c>
      <c r="C28" s="18">
        <v>0.0</v>
      </c>
      <c r="D28" s="1"/>
    </row>
    <row r="29" ht="13.5" customHeight="1">
      <c r="A29" s="14">
        <f t="shared" si="1"/>
        <v>43032.29167</v>
      </c>
      <c r="B29" s="15">
        <v>43032.29166666667</v>
      </c>
      <c r="C29" s="18">
        <v>0.0</v>
      </c>
      <c r="D29" s="1"/>
    </row>
    <row r="30" ht="13.5" customHeight="1">
      <c r="A30" s="14">
        <f t="shared" si="1"/>
        <v>43033.29167</v>
      </c>
      <c r="B30" s="15">
        <v>43033.29166666667</v>
      </c>
      <c r="C30" s="18">
        <v>0.0</v>
      </c>
      <c r="D30" s="1"/>
    </row>
    <row r="31" ht="13.5" customHeight="1">
      <c r="A31" s="14">
        <f t="shared" si="1"/>
        <v>43034.29167</v>
      </c>
      <c r="B31" s="15">
        <v>43034.29166666667</v>
      </c>
      <c r="C31" s="18">
        <v>0.0</v>
      </c>
      <c r="D31" s="1"/>
    </row>
    <row r="32" ht="13.5" customHeight="1">
      <c r="A32" s="14">
        <f t="shared" si="1"/>
        <v>43035.29167</v>
      </c>
      <c r="B32" s="15">
        <v>43035.29166666667</v>
      </c>
      <c r="C32" s="18">
        <v>0.0</v>
      </c>
      <c r="D32" s="1"/>
    </row>
    <row r="33" ht="13.5" customHeight="1">
      <c r="A33" s="14">
        <f t="shared" si="1"/>
        <v>43036.29167</v>
      </c>
      <c r="B33" s="15">
        <v>43036.29166666667</v>
      </c>
      <c r="C33" s="18">
        <v>0.0</v>
      </c>
      <c r="D33" s="1"/>
    </row>
    <row r="34" ht="16.5" customHeight="1">
      <c r="A34" s="14">
        <f t="shared" si="1"/>
        <v>43037.29167</v>
      </c>
      <c r="B34" s="15">
        <v>43037.29166666667</v>
      </c>
      <c r="C34" s="18">
        <v>0.0</v>
      </c>
      <c r="D34" s="1"/>
    </row>
    <row r="35" ht="13.5" customHeight="1">
      <c r="A35" s="14">
        <f t="shared" si="1"/>
        <v>43038.29167</v>
      </c>
      <c r="B35" s="15">
        <v>43038.29166666667</v>
      </c>
      <c r="C35" s="18">
        <v>0.0</v>
      </c>
      <c r="D35" s="1"/>
    </row>
    <row r="36" ht="13.5" customHeight="1">
      <c r="A36" s="14">
        <f t="shared" si="1"/>
        <v>43039.29167</v>
      </c>
      <c r="B36" s="15">
        <v>43039.29166666667</v>
      </c>
      <c r="C36" s="18">
        <v>0.0</v>
      </c>
      <c r="D36" s="1"/>
    </row>
    <row r="37" ht="13.5" customHeight="1">
      <c r="A37" s="1"/>
      <c r="B37" s="20" t="s">
        <v>93</v>
      </c>
      <c r="C37" s="21">
        <f>SUM(C6:C36)</f>
        <v>248</v>
      </c>
      <c r="D37" s="19"/>
    </row>
    <row r="38" ht="13.5" customHeight="1">
      <c r="A38" s="1"/>
      <c r="B38" s="1"/>
      <c r="C38" s="19"/>
      <c r="D38" s="1"/>
    </row>
    <row r="39" ht="13.5" customHeight="1">
      <c r="A39" s="1"/>
      <c r="B39" s="22" t="s">
        <v>94</v>
      </c>
      <c r="C39" s="16">
        <v>10800.0</v>
      </c>
      <c r="D39" s="1"/>
    </row>
    <row r="40" ht="13.5" customHeight="1">
      <c r="A40" s="1"/>
      <c r="B40" s="22" t="s">
        <v>95</v>
      </c>
      <c r="C40" s="16">
        <f>C37</f>
        <v>248</v>
      </c>
      <c r="D40" s="1"/>
    </row>
    <row r="41" ht="13.5" customHeight="1">
      <c r="A41" s="1"/>
      <c r="B41" s="22" t="s">
        <v>96</v>
      </c>
      <c r="C41" s="16">
        <f>C39-C40</f>
        <v>10552</v>
      </c>
      <c r="D41" s="1"/>
    </row>
    <row r="42" ht="13.5" customHeight="1">
      <c r="A42" s="1"/>
      <c r="B42" s="22" t="s">
        <v>97</v>
      </c>
      <c r="C42" s="23">
        <f>C40/C39</f>
        <v>0.02296296296</v>
      </c>
      <c r="D42" s="1"/>
    </row>
    <row r="43" ht="13.5" customHeight="1">
      <c r="A43" s="1"/>
      <c r="B43" s="22" t="s">
        <v>98</v>
      </c>
      <c r="C43" s="16">
        <f>IF(C40&lt;C39,0,C40-C39)</f>
        <v>0</v>
      </c>
      <c r="D43" s="1"/>
    </row>
    <row r="44" ht="13.5" customHeight="1">
      <c r="A44" s="1"/>
      <c r="B44" s="22" t="s">
        <v>99</v>
      </c>
      <c r="C44" s="16">
        <f>(C39-C37)/C48</f>
        <v>376.8571429</v>
      </c>
      <c r="D44" s="1"/>
    </row>
    <row r="45" ht="15.75" customHeight="1">
      <c r="A45" s="1"/>
      <c r="B45" s="1"/>
      <c r="C45" s="1"/>
      <c r="D45" s="1"/>
    </row>
    <row r="46" ht="13.5" customHeight="1">
      <c r="A46" s="1"/>
      <c r="B46" s="24" t="s">
        <v>100</v>
      </c>
      <c r="C46" s="25">
        <f>C50-C49</f>
        <v>3</v>
      </c>
      <c r="D46" s="26"/>
    </row>
    <row r="47" ht="13.5" customHeight="1">
      <c r="A47" s="1"/>
      <c r="B47" s="27" t="s">
        <v>101</v>
      </c>
      <c r="C47" s="28">
        <f>D49-C49+1</f>
        <v>31</v>
      </c>
      <c r="D47" s="29"/>
    </row>
    <row r="48" ht="13.5" customHeight="1">
      <c r="A48" s="1"/>
      <c r="B48" s="27" t="s">
        <v>102</v>
      </c>
      <c r="C48" s="28">
        <f>+C47-C46</f>
        <v>28</v>
      </c>
      <c r="D48" s="29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31">
        <f>EOMONTH(NOW(),0)</f>
        <v>43039</v>
      </c>
    </row>
    <row r="50" ht="13.5" customHeight="1">
      <c r="A50" s="1"/>
      <c r="B50" s="27" t="s">
        <v>103</v>
      </c>
      <c r="C50" s="28">
        <f>TODAY()</f>
        <v>43012</v>
      </c>
      <c r="D50" s="29"/>
    </row>
    <row r="51" ht="13.5" customHeight="1">
      <c r="A51" s="1"/>
      <c r="B51" s="27"/>
      <c r="C51" s="32"/>
      <c r="D51" s="33"/>
    </row>
    <row r="52" ht="13.5" customHeight="1">
      <c r="A52" s="1"/>
      <c r="B52" s="34" t="s">
        <v>104</v>
      </c>
      <c r="C52" s="35"/>
      <c r="D52" s="36">
        <f>TODAY()-1</f>
        <v>43011</v>
      </c>
    </row>
    <row r="53" ht="13.5" customHeight="1">
      <c r="A53" s="1"/>
      <c r="B53" s="34" t="s">
        <v>105</v>
      </c>
      <c r="C53" s="35"/>
      <c r="D53" s="37">
        <f>C46/C47</f>
        <v>0.09677419355</v>
      </c>
    </row>
    <row r="54" ht="15.75" customHeight="1">
      <c r="A54" s="1"/>
      <c r="B54" s="38" t="s">
        <v>106</v>
      </c>
      <c r="C54" s="39"/>
      <c r="D54" s="40">
        <f>C48/C47</f>
        <v>0.9032258065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51" t="s">
        <v>107</v>
      </c>
      <c r="C57" s="1"/>
      <c r="D57" s="1"/>
    </row>
    <row r="58" ht="13.5" customHeight="1">
      <c r="A58" s="1"/>
      <c r="B58" s="55"/>
      <c r="C58" s="1"/>
      <c r="D58" s="1"/>
    </row>
    <row r="59" ht="13.5" customHeight="1">
      <c r="A59" s="1"/>
      <c r="B59" s="1"/>
      <c r="C59" s="1"/>
      <c r="D59" s="1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10.0"/>
    <col customWidth="1" min="2" max="2" width="15.5"/>
    <col customWidth="1" min="3" max="3" width="12.5"/>
    <col customWidth="1" min="4" max="4" width="11.38"/>
    <col customWidth="1" min="5" max="5" width="10.63"/>
    <col customWidth="1" min="6" max="16" width="6.75"/>
    <col customWidth="1" min="17" max="26" width="11.0"/>
  </cols>
  <sheetData>
    <row r="1" ht="13.5" customHeight="1">
      <c r="A1" s="1"/>
      <c r="B1" s="1"/>
      <c r="C1" s="1"/>
      <c r="D1" s="1"/>
      <c r="E1" s="1"/>
    </row>
    <row r="2" ht="13.5" customHeight="1">
      <c r="A2" s="1"/>
      <c r="B2" s="7" t="s">
        <v>135</v>
      </c>
      <c r="C2" s="1"/>
      <c r="D2" s="1"/>
      <c r="E2" s="1"/>
    </row>
    <row r="3" ht="13.5" customHeight="1">
      <c r="A3" s="1"/>
      <c r="B3" s="1"/>
      <c r="C3" s="1"/>
      <c r="D3" s="1"/>
      <c r="E3" s="1"/>
    </row>
    <row r="4" ht="13.5" customHeight="1">
      <c r="A4" s="1"/>
      <c r="B4" s="9" t="s">
        <v>10</v>
      </c>
      <c r="C4" s="10"/>
      <c r="D4" s="1"/>
      <c r="E4" s="1"/>
    </row>
    <row r="5" ht="13.5" customHeight="1">
      <c r="A5" s="11" t="s">
        <v>47</v>
      </c>
      <c r="B5" s="12" t="s">
        <v>89</v>
      </c>
      <c r="C5" s="12" t="s">
        <v>90</v>
      </c>
      <c r="D5" s="13" t="s">
        <v>91</v>
      </c>
      <c r="E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0</v>
      </c>
      <c r="D6" s="18">
        <v>0.0</v>
      </c>
      <c r="E6" s="22" t="s">
        <v>119</v>
      </c>
      <c r="F6" s="16">
        <f>AVERAGE(C6:C12)</f>
        <v>0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0</v>
      </c>
      <c r="D7" s="18">
        <v>0.0</v>
      </c>
      <c r="E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0</v>
      </c>
      <c r="D8" s="18">
        <v>0.0</v>
      </c>
      <c r="E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6"/>
      <c r="E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6"/>
      <c r="E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6"/>
      <c r="E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6"/>
      <c r="E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16"/>
      <c r="E13" s="22" t="s">
        <v>121</v>
      </c>
      <c r="F13" s="16">
        <f>AVERAGE(C13:C19)</f>
        <v>0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6"/>
      <c r="E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  <c r="E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122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123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</row>
    <row r="37" ht="13.5" customHeight="1">
      <c r="A37" s="1"/>
      <c r="B37" s="20" t="s">
        <v>93</v>
      </c>
      <c r="C37" s="21">
        <f>SUM(C6:C36)</f>
        <v>0</v>
      </c>
      <c r="D37" s="19"/>
      <c r="E37" s="1"/>
    </row>
    <row r="38" ht="13.5" customHeight="1">
      <c r="A38" s="1"/>
      <c r="B38" s="1"/>
      <c r="C38" s="19"/>
      <c r="D38" s="1"/>
      <c r="E38" s="1"/>
    </row>
    <row r="39" ht="13.5" customHeight="1">
      <c r="A39" s="1"/>
      <c r="B39" s="22" t="s">
        <v>94</v>
      </c>
      <c r="C39" s="16">
        <v>5.0</v>
      </c>
      <c r="D39" s="1"/>
      <c r="E39" s="1"/>
    </row>
    <row r="40" ht="13.5" customHeight="1">
      <c r="A40" s="1"/>
      <c r="B40" s="22" t="s">
        <v>95</v>
      </c>
      <c r="C40" s="16">
        <f>C37</f>
        <v>0</v>
      </c>
      <c r="D40" s="1"/>
      <c r="E40" s="1"/>
    </row>
    <row r="41" ht="13.5" customHeight="1">
      <c r="A41" s="1"/>
      <c r="B41" s="22" t="s">
        <v>96</v>
      </c>
      <c r="C41" s="16">
        <f>C39-C40</f>
        <v>5</v>
      </c>
      <c r="D41" s="1"/>
      <c r="E41" s="1"/>
    </row>
    <row r="42" ht="13.5" customHeight="1">
      <c r="A42" s="1"/>
      <c r="B42" s="22" t="s">
        <v>97</v>
      </c>
      <c r="C42" s="23">
        <f>C40/C39</f>
        <v>0</v>
      </c>
      <c r="D42" s="1"/>
      <c r="E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</row>
    <row r="44" ht="13.5" customHeight="1">
      <c r="A44" s="1"/>
      <c r="B44" s="22" t="s">
        <v>99</v>
      </c>
      <c r="C44" s="16">
        <f>(C39-C37)/C48</f>
        <v>0.1785714286</v>
      </c>
      <c r="D44" s="1"/>
      <c r="E44" s="1"/>
    </row>
    <row r="45" ht="15.75" customHeight="1">
      <c r="A45" s="1"/>
      <c r="B45" s="1"/>
      <c r="C45" s="1"/>
      <c r="D45" s="1"/>
      <c r="E45" s="1"/>
    </row>
    <row r="46" ht="13.5" customHeight="1">
      <c r="A46" s="1"/>
      <c r="B46" s="24" t="s">
        <v>100</v>
      </c>
      <c r="C46" s="25">
        <f>C50-C49</f>
        <v>3</v>
      </c>
      <c r="D46" s="26"/>
      <c r="E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</row>
    <row r="48" ht="13.5" customHeight="1">
      <c r="A48" s="1"/>
      <c r="B48" s="27" t="s">
        <v>102</v>
      </c>
      <c r="C48" s="28">
        <f>+C47-C46</f>
        <v>28</v>
      </c>
      <c r="D48" s="29"/>
      <c r="E48" s="1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31">
        <f>EOMONTH(NOW(),0)</f>
        <v>43039</v>
      </c>
      <c r="E49" s="1"/>
    </row>
    <row r="50" ht="13.5" customHeight="1">
      <c r="A50" s="1"/>
      <c r="B50" s="27" t="s">
        <v>103</v>
      </c>
      <c r="C50" s="28">
        <f>TODAY()</f>
        <v>43012</v>
      </c>
      <c r="D50" s="29"/>
      <c r="E50" s="1"/>
    </row>
    <row r="51" ht="13.5" customHeight="1">
      <c r="A51" s="1"/>
      <c r="B51" s="27"/>
      <c r="C51" s="32"/>
      <c r="D51" s="33"/>
      <c r="E51" s="1"/>
    </row>
    <row r="52" ht="13.5" customHeight="1">
      <c r="A52" s="1"/>
      <c r="B52" s="34" t="s">
        <v>104</v>
      </c>
      <c r="C52" s="35"/>
      <c r="D52" s="36">
        <f>TODAY()-1</f>
        <v>43011</v>
      </c>
      <c r="E52" s="1"/>
    </row>
    <row r="53" ht="13.5" customHeight="1">
      <c r="A53" s="1"/>
      <c r="B53" s="34" t="s">
        <v>105</v>
      </c>
      <c r="C53" s="35"/>
      <c r="D53" s="37">
        <f>C46/C47</f>
        <v>0.09677419355</v>
      </c>
      <c r="E53" s="1"/>
    </row>
    <row r="54" ht="15.75" customHeight="1">
      <c r="A54" s="1"/>
      <c r="B54" s="38" t="s">
        <v>106</v>
      </c>
      <c r="C54" s="39"/>
      <c r="D54" s="40">
        <f>C48/C47</f>
        <v>0.9032258065</v>
      </c>
      <c r="E54" s="1"/>
    </row>
    <row r="55" ht="13.5" customHeight="1">
      <c r="A55" s="1"/>
      <c r="B55" s="1"/>
      <c r="C55" s="1"/>
      <c r="D55" s="1"/>
      <c r="E55" s="1"/>
    </row>
    <row r="56" ht="13.5" customHeight="1">
      <c r="A56" s="1"/>
      <c r="B56" s="1"/>
      <c r="C56" s="1"/>
      <c r="D56" s="1"/>
      <c r="E56" s="1"/>
    </row>
    <row r="57" ht="13.5" customHeight="1">
      <c r="A57" s="1"/>
      <c r="B57" s="51" t="s">
        <v>107</v>
      </c>
      <c r="C57" s="1"/>
      <c r="D57" s="1"/>
      <c r="E57" s="1"/>
    </row>
    <row r="58" ht="13.5" customHeight="1">
      <c r="A58" s="1"/>
      <c r="B58" s="1"/>
      <c r="C58" s="1"/>
      <c r="D58" s="1"/>
      <c r="E58" s="1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7" t="s">
        <v>136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9" t="s">
        <v>10</v>
      </c>
      <c r="C4" s="10"/>
      <c r="D4" s="1"/>
      <c r="E4" s="1"/>
      <c r="F4" s="1"/>
    </row>
    <row r="5" ht="13.5" customHeight="1">
      <c r="A5" s="11" t="s">
        <v>47</v>
      </c>
      <c r="B5" s="12" t="s">
        <v>89</v>
      </c>
      <c r="C5" s="12" t="s">
        <v>90</v>
      </c>
      <c r="D5" s="13" t="s">
        <v>91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13</v>
      </c>
      <c r="D6" s="18">
        <v>13.0</v>
      </c>
      <c r="E6" s="22" t="s">
        <v>119</v>
      </c>
      <c r="F6" s="16">
        <f>AVERAGE(C6:C12)</f>
        <v>5.571428571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9</v>
      </c>
      <c r="D7" s="18">
        <v>22.0</v>
      </c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17</v>
      </c>
      <c r="D8" s="18">
        <v>39.0</v>
      </c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6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6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6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6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16"/>
      <c r="E13" s="22" t="s">
        <v>121</v>
      </c>
      <c r="F13" s="16">
        <f>AVERAGE(C13:C19)</f>
        <v>0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6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122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123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39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6">
        <v>350.0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39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311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0.1114285714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11.10714286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3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28</v>
      </c>
      <c r="D48" s="29"/>
      <c r="E48" s="1"/>
      <c r="F48" s="1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43012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43011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0.09677419355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0.9032258065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1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7.13"/>
    <col customWidth="1" min="3" max="3" width="11.75"/>
    <col customWidth="1" min="4" max="4" width="11.38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7" t="s">
        <v>2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9" t="s">
        <v>10</v>
      </c>
      <c r="C4" s="10"/>
      <c r="D4" s="1"/>
    </row>
    <row r="5" ht="13.5" customHeight="1">
      <c r="A5" s="11" t="s">
        <v>47</v>
      </c>
      <c r="B5" s="12" t="s">
        <v>89</v>
      </c>
      <c r="C5" s="12" t="s">
        <v>90</v>
      </c>
      <c r="D5" s="13" t="s">
        <v>91</v>
      </c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0</v>
      </c>
      <c r="D6" s="18">
        <v>0.0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0</v>
      </c>
      <c r="D7" s="18">
        <v>0.0</v>
      </c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0</v>
      </c>
      <c r="D8" s="18">
        <v>0.0</v>
      </c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6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6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6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6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16"/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6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</row>
    <row r="31" ht="16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</row>
    <row r="32" ht="15.0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</row>
    <row r="37" ht="13.5" customHeight="1">
      <c r="A37" s="1"/>
      <c r="B37" s="20" t="s">
        <v>93</v>
      </c>
      <c r="C37" s="21">
        <f>SUM(C6:C36)</f>
        <v>0</v>
      </c>
      <c r="D37" s="19"/>
    </row>
    <row r="38" ht="13.5" customHeight="1">
      <c r="A38" s="1"/>
      <c r="B38" s="1"/>
      <c r="C38" s="19"/>
      <c r="D38" s="1"/>
    </row>
    <row r="39" ht="13.5" customHeight="1">
      <c r="A39" s="1"/>
      <c r="B39" s="22" t="s">
        <v>94</v>
      </c>
      <c r="C39" s="16">
        <v>5.0</v>
      </c>
      <c r="D39" s="1"/>
    </row>
    <row r="40" ht="13.5" customHeight="1">
      <c r="A40" s="1"/>
      <c r="B40" s="22" t="s">
        <v>95</v>
      </c>
      <c r="C40" s="16">
        <f>C37</f>
        <v>0</v>
      </c>
      <c r="D40" s="1"/>
    </row>
    <row r="41" ht="13.5" customHeight="1">
      <c r="A41" s="1"/>
      <c r="B41" s="22" t="s">
        <v>96</v>
      </c>
      <c r="C41" s="16">
        <f>C39-C40</f>
        <v>5</v>
      </c>
      <c r="D41" s="1"/>
    </row>
    <row r="42" ht="13.5" customHeight="1">
      <c r="A42" s="1"/>
      <c r="B42" s="22" t="s">
        <v>97</v>
      </c>
      <c r="C42" s="23">
        <f>C40/C39</f>
        <v>0</v>
      </c>
      <c r="D42" s="1"/>
    </row>
    <row r="43" ht="13.5" customHeight="1">
      <c r="A43" s="1"/>
      <c r="B43" s="22" t="s">
        <v>98</v>
      </c>
      <c r="C43" s="16">
        <f>IF(C40&lt;C39,0,C40-C39)</f>
        <v>0</v>
      </c>
      <c r="D43" s="1"/>
    </row>
    <row r="44" ht="13.5" customHeight="1">
      <c r="A44" s="1"/>
      <c r="B44" s="22" t="s">
        <v>99</v>
      </c>
      <c r="C44" s="16">
        <f>(C39-C37)/C48</f>
        <v>0.1785714286</v>
      </c>
      <c r="D44" s="1"/>
    </row>
    <row r="45" ht="15.75" customHeight="1">
      <c r="A45" s="1"/>
      <c r="B45" s="1"/>
      <c r="C45" s="1"/>
      <c r="D45" s="1"/>
    </row>
    <row r="46" ht="13.5" customHeight="1">
      <c r="A46" s="1"/>
      <c r="B46" s="24" t="s">
        <v>100</v>
      </c>
      <c r="C46" s="25">
        <f>C50-C49</f>
        <v>3</v>
      </c>
      <c r="D46" s="26"/>
    </row>
    <row r="47" ht="13.5" customHeight="1">
      <c r="A47" s="1"/>
      <c r="B47" s="27" t="s">
        <v>101</v>
      </c>
      <c r="C47" s="28">
        <f>D49-C49+1</f>
        <v>31</v>
      </c>
      <c r="D47" s="29"/>
    </row>
    <row r="48" ht="13.5" customHeight="1">
      <c r="A48" s="1"/>
      <c r="B48" s="27" t="s">
        <v>102</v>
      </c>
      <c r="C48" s="28">
        <f>+C47-C46</f>
        <v>28</v>
      </c>
      <c r="D48" s="29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31">
        <f>EOMONTH(NOW(),0)</f>
        <v>43039</v>
      </c>
    </row>
    <row r="50" ht="13.5" customHeight="1">
      <c r="A50" s="1"/>
      <c r="B50" s="27" t="s">
        <v>103</v>
      </c>
      <c r="C50" s="28">
        <f>TODAY()</f>
        <v>43012</v>
      </c>
      <c r="D50" s="29"/>
    </row>
    <row r="51" ht="13.5" customHeight="1">
      <c r="A51" s="1"/>
      <c r="B51" s="27"/>
      <c r="C51" s="32"/>
      <c r="D51" s="33"/>
    </row>
    <row r="52" ht="13.5" customHeight="1">
      <c r="A52" s="1"/>
      <c r="B52" s="34" t="s">
        <v>104</v>
      </c>
      <c r="C52" s="35"/>
      <c r="D52" s="36">
        <f>TODAY()-1</f>
        <v>43011</v>
      </c>
    </row>
    <row r="53" ht="13.5" customHeight="1">
      <c r="A53" s="1"/>
      <c r="B53" s="34" t="s">
        <v>105</v>
      </c>
      <c r="C53" s="35"/>
      <c r="D53" s="37">
        <f>C46/C47</f>
        <v>0.09677419355</v>
      </c>
    </row>
    <row r="54" ht="15.75" customHeight="1">
      <c r="A54" s="1"/>
      <c r="B54" s="38" t="s">
        <v>106</v>
      </c>
      <c r="C54" s="39"/>
      <c r="D54" s="40">
        <f>C48/C47</f>
        <v>0.9032258065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2.75" customHeight="1">
      <c r="A57" s="1"/>
      <c r="B57" s="41" t="s">
        <v>107</v>
      </c>
      <c r="C57" s="1"/>
      <c r="D57" s="1"/>
    </row>
    <row r="58" ht="13.5" customHeight="1">
      <c r="A58" s="1"/>
      <c r="B58" s="1"/>
      <c r="C58" s="1"/>
      <c r="D58" s="1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10.75"/>
    <col customWidth="1" min="6" max="6" width="13.75"/>
    <col customWidth="1" min="7" max="7" width="13.38"/>
    <col customWidth="1" min="8" max="17" width="6.75"/>
    <col customWidth="1" min="18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7" t="s">
        <v>137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9" t="s">
        <v>10</v>
      </c>
      <c r="C4" s="10"/>
      <c r="D4" s="1"/>
      <c r="E4" s="1"/>
      <c r="F4" s="1"/>
    </row>
    <row r="5" ht="13.5" customHeight="1">
      <c r="A5" s="11" t="s">
        <v>47</v>
      </c>
      <c r="B5" s="12" t="s">
        <v>89</v>
      </c>
      <c r="C5" s="56" t="s">
        <v>111</v>
      </c>
      <c r="D5" s="57" t="s">
        <v>138</v>
      </c>
      <c r="E5" s="57" t="s">
        <v>139</v>
      </c>
      <c r="F5" s="57" t="s">
        <v>140</v>
      </c>
      <c r="G5" s="57" t="s">
        <v>141</v>
      </c>
    </row>
    <row r="6" ht="13.5" customHeight="1">
      <c r="A6" s="14">
        <f t="shared" ref="A6:A36" si="1">B6</f>
        <v>43009.29167</v>
      </c>
      <c r="B6" s="15">
        <v>43009.29166666667</v>
      </c>
      <c r="C6" s="58">
        <f t="shared" ref="C6:C36" si="2">D6+F6</f>
        <v>0</v>
      </c>
      <c r="D6" s="59">
        <f>E6</f>
        <v>0</v>
      </c>
      <c r="E6" s="60">
        <v>0.0</v>
      </c>
      <c r="F6" s="59">
        <f>G6</f>
        <v>0</v>
      </c>
      <c r="G6" s="60">
        <v>0.0</v>
      </c>
    </row>
    <row r="7" ht="13.5" customHeight="1">
      <c r="A7" s="14">
        <f t="shared" si="1"/>
        <v>43010.29167</v>
      </c>
      <c r="B7" s="15">
        <v>43010.29166666667</v>
      </c>
      <c r="C7" s="58">
        <f t="shared" si="2"/>
        <v>0</v>
      </c>
      <c r="D7" s="59">
        <f t="shared" ref="D7:D35" si="3">IF(E7- E6 &lt;0,0,E7-E6)</f>
        <v>0</v>
      </c>
      <c r="E7" s="60">
        <v>0.0</v>
      </c>
      <c r="F7" s="59">
        <f>IF(G7- G6 &lt;0,0,G7-G6)</f>
        <v>0</v>
      </c>
      <c r="G7" s="60">
        <v>0.0</v>
      </c>
    </row>
    <row r="8" ht="13.5" customHeight="1">
      <c r="A8" s="14">
        <f t="shared" si="1"/>
        <v>43011.29167</v>
      </c>
      <c r="B8" s="15">
        <v>43011.29166666667</v>
      </c>
      <c r="C8" s="58">
        <f t="shared" si="2"/>
        <v>0</v>
      </c>
      <c r="D8" s="59">
        <f t="shared" si="3"/>
        <v>0</v>
      </c>
      <c r="E8" s="60">
        <v>0.0</v>
      </c>
      <c r="F8" s="59">
        <f t="shared" ref="F8:F36" si="4">IF(G8-G7&lt;0,0,G8-G7)</f>
        <v>0</v>
      </c>
      <c r="G8" s="60">
        <v>0.0</v>
      </c>
    </row>
    <row r="9" ht="13.5" customHeight="1">
      <c r="A9" s="14">
        <f t="shared" si="1"/>
        <v>43012.29167</v>
      </c>
      <c r="B9" s="15">
        <v>43012.29166666667</v>
      </c>
      <c r="C9" s="58">
        <f t="shared" si="2"/>
        <v>0</v>
      </c>
      <c r="D9" s="59">
        <f t="shared" si="3"/>
        <v>0</v>
      </c>
      <c r="E9" s="61"/>
      <c r="F9" s="59">
        <f t="shared" si="4"/>
        <v>0</v>
      </c>
      <c r="G9" s="61"/>
    </row>
    <row r="10" ht="13.5" customHeight="1">
      <c r="A10" s="14">
        <f t="shared" si="1"/>
        <v>43013.29167</v>
      </c>
      <c r="B10" s="15">
        <v>43013.29166666667</v>
      </c>
      <c r="C10" s="58">
        <f t="shared" si="2"/>
        <v>0</v>
      </c>
      <c r="D10" s="59">
        <f t="shared" si="3"/>
        <v>0</v>
      </c>
      <c r="E10" s="61"/>
      <c r="F10" s="59">
        <f t="shared" si="4"/>
        <v>0</v>
      </c>
      <c r="G10" s="61"/>
    </row>
    <row r="11" ht="13.5" customHeight="1">
      <c r="A11" s="14">
        <f t="shared" si="1"/>
        <v>43014.29167</v>
      </c>
      <c r="B11" s="15">
        <v>43014.29166666667</v>
      </c>
      <c r="C11" s="58">
        <f t="shared" si="2"/>
        <v>0</v>
      </c>
      <c r="D11" s="59">
        <f t="shared" si="3"/>
        <v>0</v>
      </c>
      <c r="E11" s="61"/>
      <c r="F11" s="59">
        <f t="shared" si="4"/>
        <v>0</v>
      </c>
      <c r="G11" s="61"/>
    </row>
    <row r="12" ht="13.5" customHeight="1">
      <c r="A12" s="14">
        <f t="shared" si="1"/>
        <v>43015.29167</v>
      </c>
      <c r="B12" s="15">
        <v>43015.29166666667</v>
      </c>
      <c r="C12" s="58">
        <f t="shared" si="2"/>
        <v>0</v>
      </c>
      <c r="D12" s="59">
        <f t="shared" si="3"/>
        <v>0</v>
      </c>
      <c r="E12" s="61"/>
      <c r="F12" s="59">
        <f t="shared" si="4"/>
        <v>0</v>
      </c>
      <c r="G12" s="61"/>
    </row>
    <row r="13" ht="13.5" customHeight="1">
      <c r="A13" s="14">
        <f t="shared" si="1"/>
        <v>43016.29167</v>
      </c>
      <c r="B13" s="15">
        <v>43016.29166666667</v>
      </c>
      <c r="C13" s="58">
        <f t="shared" si="2"/>
        <v>0</v>
      </c>
      <c r="D13" s="59">
        <f t="shared" si="3"/>
        <v>0</v>
      </c>
      <c r="E13" s="61"/>
      <c r="F13" s="59">
        <f t="shared" si="4"/>
        <v>0</v>
      </c>
      <c r="G13" s="61"/>
    </row>
    <row r="14" ht="13.5" customHeight="1">
      <c r="A14" s="14">
        <f t="shared" si="1"/>
        <v>43017.29167</v>
      </c>
      <c r="B14" s="15">
        <v>43017.29166666667</v>
      </c>
      <c r="C14" s="58">
        <f t="shared" si="2"/>
        <v>0</v>
      </c>
      <c r="D14" s="59">
        <f t="shared" si="3"/>
        <v>0</v>
      </c>
      <c r="E14" s="61"/>
      <c r="F14" s="59">
        <f t="shared" si="4"/>
        <v>0</v>
      </c>
      <c r="G14" s="61"/>
    </row>
    <row r="15" ht="13.5" customHeight="1">
      <c r="A15" s="14">
        <f t="shared" si="1"/>
        <v>43018.29167</v>
      </c>
      <c r="B15" s="15">
        <v>43018.29166666667</v>
      </c>
      <c r="C15" s="58">
        <f t="shared" si="2"/>
        <v>0</v>
      </c>
      <c r="D15" s="59">
        <f t="shared" si="3"/>
        <v>0</v>
      </c>
      <c r="E15" s="61"/>
      <c r="F15" s="59">
        <f t="shared" si="4"/>
        <v>0</v>
      </c>
      <c r="G15" s="61"/>
    </row>
    <row r="16" ht="13.5" customHeight="1">
      <c r="A16" s="14">
        <f t="shared" si="1"/>
        <v>43019.29167</v>
      </c>
      <c r="B16" s="15">
        <v>43019.29166666667</v>
      </c>
      <c r="C16" s="58">
        <f t="shared" si="2"/>
        <v>0</v>
      </c>
      <c r="D16" s="59">
        <f t="shared" si="3"/>
        <v>0</v>
      </c>
      <c r="E16" s="61"/>
      <c r="F16" s="59">
        <f t="shared" si="4"/>
        <v>0</v>
      </c>
      <c r="G16" s="61"/>
    </row>
    <row r="17" ht="13.5" customHeight="1">
      <c r="A17" s="14">
        <f t="shared" si="1"/>
        <v>43020.29167</v>
      </c>
      <c r="B17" s="15">
        <v>43020.29166666667</v>
      </c>
      <c r="C17" s="58">
        <f t="shared" si="2"/>
        <v>0</v>
      </c>
      <c r="D17" s="59">
        <f t="shared" si="3"/>
        <v>0</v>
      </c>
      <c r="E17" s="61"/>
      <c r="F17" s="59">
        <f t="shared" si="4"/>
        <v>0</v>
      </c>
      <c r="G17" s="61"/>
    </row>
    <row r="18" ht="13.5" customHeight="1">
      <c r="A18" s="14">
        <f t="shared" si="1"/>
        <v>43021.29167</v>
      </c>
      <c r="B18" s="15">
        <v>43021.29166666667</v>
      </c>
      <c r="C18" s="58">
        <f t="shared" si="2"/>
        <v>0</v>
      </c>
      <c r="D18" s="59">
        <f t="shared" si="3"/>
        <v>0</v>
      </c>
      <c r="E18" s="61"/>
      <c r="F18" s="59">
        <f t="shared" si="4"/>
        <v>0</v>
      </c>
      <c r="G18" s="61"/>
    </row>
    <row r="19" ht="13.5" customHeight="1">
      <c r="A19" s="14">
        <f t="shared" si="1"/>
        <v>43022.29167</v>
      </c>
      <c r="B19" s="15">
        <v>43022.29166666667</v>
      </c>
      <c r="C19" s="58">
        <f t="shared" si="2"/>
        <v>0</v>
      </c>
      <c r="D19" s="59">
        <f t="shared" si="3"/>
        <v>0</v>
      </c>
      <c r="E19" s="61"/>
      <c r="F19" s="59">
        <f t="shared" si="4"/>
        <v>0</v>
      </c>
      <c r="G19" s="61"/>
    </row>
    <row r="20" ht="13.5" customHeight="1">
      <c r="A20" s="14">
        <f t="shared" si="1"/>
        <v>43023.29167</v>
      </c>
      <c r="B20" s="15">
        <v>43023.29166666667</v>
      </c>
      <c r="C20" s="58">
        <f t="shared" si="2"/>
        <v>0</v>
      </c>
      <c r="D20" s="59">
        <f t="shared" si="3"/>
        <v>0</v>
      </c>
      <c r="E20" s="61"/>
      <c r="F20" s="59">
        <f t="shared" si="4"/>
        <v>0</v>
      </c>
      <c r="G20" s="61"/>
    </row>
    <row r="21" ht="13.5" customHeight="1">
      <c r="A21" s="14">
        <f t="shared" si="1"/>
        <v>43024.29167</v>
      </c>
      <c r="B21" s="15">
        <v>43024.29166666667</v>
      </c>
      <c r="C21" s="58">
        <f t="shared" si="2"/>
        <v>0</v>
      </c>
      <c r="D21" s="59">
        <f t="shared" si="3"/>
        <v>0</v>
      </c>
      <c r="E21" s="61"/>
      <c r="F21" s="59">
        <f t="shared" si="4"/>
        <v>0</v>
      </c>
      <c r="G21" s="61"/>
    </row>
    <row r="22" ht="13.5" customHeight="1">
      <c r="A22" s="14">
        <f t="shared" si="1"/>
        <v>43025.29167</v>
      </c>
      <c r="B22" s="15">
        <v>43025.29166666667</v>
      </c>
      <c r="C22" s="58">
        <f t="shared" si="2"/>
        <v>0</v>
      </c>
      <c r="D22" s="59">
        <f t="shared" si="3"/>
        <v>0</v>
      </c>
      <c r="E22" s="61"/>
      <c r="F22" s="59">
        <f t="shared" si="4"/>
        <v>0</v>
      </c>
      <c r="G22" s="61"/>
    </row>
    <row r="23" ht="13.5" customHeight="1">
      <c r="A23" s="14">
        <f t="shared" si="1"/>
        <v>43026.29167</v>
      </c>
      <c r="B23" s="15">
        <v>43026.29166666667</v>
      </c>
      <c r="C23" s="58">
        <f t="shared" si="2"/>
        <v>0</v>
      </c>
      <c r="D23" s="59">
        <f t="shared" si="3"/>
        <v>0</v>
      </c>
      <c r="E23" s="61"/>
      <c r="F23" s="59">
        <f t="shared" si="4"/>
        <v>0</v>
      </c>
      <c r="G23" s="61"/>
    </row>
    <row r="24" ht="13.5" customHeight="1">
      <c r="A24" s="14">
        <f t="shared" si="1"/>
        <v>43027.29167</v>
      </c>
      <c r="B24" s="15">
        <v>43027.29166666667</v>
      </c>
      <c r="C24" s="58">
        <f t="shared" si="2"/>
        <v>0</v>
      </c>
      <c r="D24" s="59">
        <f t="shared" si="3"/>
        <v>0</v>
      </c>
      <c r="E24" s="61"/>
      <c r="F24" s="59">
        <f t="shared" si="4"/>
        <v>0</v>
      </c>
      <c r="G24" s="61"/>
    </row>
    <row r="25" ht="13.5" customHeight="1">
      <c r="A25" s="14">
        <f t="shared" si="1"/>
        <v>43028.29167</v>
      </c>
      <c r="B25" s="15">
        <v>43028.29166666667</v>
      </c>
      <c r="C25" s="58">
        <f t="shared" si="2"/>
        <v>0</v>
      </c>
      <c r="D25" s="59">
        <f t="shared" si="3"/>
        <v>0</v>
      </c>
      <c r="E25" s="61"/>
      <c r="F25" s="59">
        <f t="shared" si="4"/>
        <v>0</v>
      </c>
      <c r="G25" s="61"/>
    </row>
    <row r="26" ht="13.5" customHeight="1">
      <c r="A26" s="14">
        <f t="shared" si="1"/>
        <v>43029.29167</v>
      </c>
      <c r="B26" s="15">
        <v>43029.29166666667</v>
      </c>
      <c r="C26" s="58">
        <f t="shared" si="2"/>
        <v>0</v>
      </c>
      <c r="D26" s="59">
        <f t="shared" si="3"/>
        <v>0</v>
      </c>
      <c r="E26" s="61"/>
      <c r="F26" s="59">
        <f t="shared" si="4"/>
        <v>0</v>
      </c>
      <c r="G26" s="61"/>
    </row>
    <row r="27" ht="13.5" customHeight="1">
      <c r="A27" s="14">
        <f t="shared" si="1"/>
        <v>43030.29167</v>
      </c>
      <c r="B27" s="15">
        <v>43030.29166666667</v>
      </c>
      <c r="C27" s="58">
        <f t="shared" si="2"/>
        <v>0</v>
      </c>
      <c r="D27" s="59">
        <f t="shared" si="3"/>
        <v>0</v>
      </c>
      <c r="E27" s="61"/>
      <c r="F27" s="59">
        <f t="shared" si="4"/>
        <v>0</v>
      </c>
      <c r="G27" s="61"/>
    </row>
    <row r="28" ht="13.5" customHeight="1">
      <c r="A28" s="14">
        <f t="shared" si="1"/>
        <v>43031.29167</v>
      </c>
      <c r="B28" s="15">
        <v>43031.29166666667</v>
      </c>
      <c r="C28" s="58">
        <f t="shared" si="2"/>
        <v>0</v>
      </c>
      <c r="D28" s="59">
        <f t="shared" si="3"/>
        <v>0</v>
      </c>
      <c r="E28" s="61"/>
      <c r="F28" s="59">
        <f t="shared" si="4"/>
        <v>0</v>
      </c>
      <c r="G28" s="62"/>
    </row>
    <row r="29" ht="13.5" customHeight="1">
      <c r="A29" s="14">
        <f t="shared" si="1"/>
        <v>43032.29167</v>
      </c>
      <c r="B29" s="15">
        <v>43032.29166666667</v>
      </c>
      <c r="C29" s="58">
        <f t="shared" si="2"/>
        <v>0</v>
      </c>
      <c r="D29" s="59">
        <f t="shared" si="3"/>
        <v>0</v>
      </c>
      <c r="E29" s="61"/>
      <c r="F29" s="63">
        <f t="shared" si="4"/>
        <v>0</v>
      </c>
      <c r="G29" s="62"/>
    </row>
    <row r="30" ht="13.5" customHeight="1">
      <c r="A30" s="14">
        <f t="shared" si="1"/>
        <v>43033.29167</v>
      </c>
      <c r="B30" s="15">
        <v>43033.29166666667</v>
      </c>
      <c r="C30" s="58">
        <f t="shared" si="2"/>
        <v>0</v>
      </c>
      <c r="D30" s="59">
        <f t="shared" si="3"/>
        <v>0</v>
      </c>
      <c r="E30" s="61"/>
      <c r="F30" s="63">
        <f t="shared" si="4"/>
        <v>0</v>
      </c>
      <c r="G30" s="62"/>
    </row>
    <row r="31" ht="13.5" customHeight="1">
      <c r="A31" s="14">
        <f t="shared" si="1"/>
        <v>43034.29167</v>
      </c>
      <c r="B31" s="15">
        <v>43034.29166666667</v>
      </c>
      <c r="C31" s="58">
        <f t="shared" si="2"/>
        <v>0</v>
      </c>
      <c r="D31" s="59">
        <f t="shared" si="3"/>
        <v>0</v>
      </c>
      <c r="E31" s="61"/>
      <c r="F31" s="63">
        <f t="shared" si="4"/>
        <v>0</v>
      </c>
      <c r="G31" s="62"/>
    </row>
    <row r="32" ht="13.5" customHeight="1">
      <c r="A32" s="14">
        <f t="shared" si="1"/>
        <v>43035.29167</v>
      </c>
      <c r="B32" s="15">
        <v>43035.29166666667</v>
      </c>
      <c r="C32" s="58">
        <f t="shared" si="2"/>
        <v>0</v>
      </c>
      <c r="D32" s="59">
        <f t="shared" si="3"/>
        <v>0</v>
      </c>
      <c r="E32" s="61"/>
      <c r="F32" s="63">
        <f t="shared" si="4"/>
        <v>0</v>
      </c>
      <c r="G32" s="62"/>
    </row>
    <row r="33" ht="13.5" customHeight="1">
      <c r="A33" s="14">
        <f t="shared" si="1"/>
        <v>43036.29167</v>
      </c>
      <c r="B33" s="15">
        <v>43036.29166666667</v>
      </c>
      <c r="C33" s="58">
        <f t="shared" si="2"/>
        <v>0</v>
      </c>
      <c r="D33" s="59">
        <f t="shared" si="3"/>
        <v>0</v>
      </c>
      <c r="E33" s="61"/>
      <c r="F33" s="63">
        <f t="shared" si="4"/>
        <v>0</v>
      </c>
      <c r="G33" s="62"/>
    </row>
    <row r="34" ht="13.5" customHeight="1">
      <c r="A34" s="14">
        <f t="shared" si="1"/>
        <v>43037.29167</v>
      </c>
      <c r="B34" s="15">
        <v>43037.29166666667</v>
      </c>
      <c r="C34" s="58">
        <f t="shared" si="2"/>
        <v>0</v>
      </c>
      <c r="D34" s="59">
        <f t="shared" si="3"/>
        <v>0</v>
      </c>
      <c r="E34" s="61"/>
      <c r="F34" s="63">
        <f t="shared" si="4"/>
        <v>0</v>
      </c>
      <c r="G34" s="62"/>
    </row>
    <row r="35" ht="13.5" customHeight="1">
      <c r="A35" s="14">
        <f t="shared" si="1"/>
        <v>43038.29167</v>
      </c>
      <c r="B35" s="15">
        <v>43038.29166666667</v>
      </c>
      <c r="C35" s="58">
        <f t="shared" si="2"/>
        <v>0</v>
      </c>
      <c r="D35" s="59">
        <f t="shared" si="3"/>
        <v>0</v>
      </c>
      <c r="E35" s="61"/>
      <c r="F35" s="63">
        <f t="shared" si="4"/>
        <v>0</v>
      </c>
      <c r="G35" s="62"/>
    </row>
    <row r="36" ht="13.5" customHeight="1">
      <c r="A36" s="14">
        <f t="shared" si="1"/>
        <v>43039.29167</v>
      </c>
      <c r="B36" s="15">
        <v>43039.29166666667</v>
      </c>
      <c r="C36" s="58">
        <f t="shared" si="2"/>
        <v>0</v>
      </c>
      <c r="D36" s="61">
        <f>IF(E36-E35&lt;0,0,E36-E35)</f>
        <v>0</v>
      </c>
      <c r="E36" s="64"/>
      <c r="F36" s="62">
        <f t="shared" si="4"/>
        <v>0</v>
      </c>
      <c r="G36" s="66"/>
    </row>
    <row r="37" ht="13.5" customHeight="1">
      <c r="A37" s="1"/>
      <c r="B37" s="20" t="s">
        <v>93</v>
      </c>
      <c r="C37" s="67">
        <f>SUM(C6:C36)</f>
        <v>0</v>
      </c>
      <c r="D37" s="64"/>
      <c r="E37" s="64"/>
      <c r="F37" s="66"/>
      <c r="G37" s="64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8">
        <v>20.0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0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20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0.7142857143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3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28</v>
      </c>
      <c r="D48" s="29"/>
      <c r="E48" s="1"/>
      <c r="F48" s="1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43012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43011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0.09677419355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0.9032258065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1" t="s">
        <v>107</v>
      </c>
      <c r="C57" s="1"/>
      <c r="D57" s="1"/>
      <c r="E57" s="1"/>
      <c r="F57" s="1"/>
    </row>
    <row r="58" ht="13.5" customHeight="1">
      <c r="A58" s="1"/>
      <c r="B58" s="55"/>
      <c r="C58" s="1"/>
      <c r="D58" s="1"/>
      <c r="E58" s="1"/>
      <c r="F58" s="1"/>
    </row>
    <row r="59" ht="13.5" customHeight="1">
      <c r="A59" s="1"/>
      <c r="B59" s="1"/>
      <c r="C59" s="1"/>
      <c r="D59" s="1"/>
      <c r="E59" s="1"/>
      <c r="F59" s="1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18.88"/>
    <col customWidth="1" min="3" max="3" width="11.75"/>
    <col customWidth="1" min="4" max="4" width="11.38"/>
    <col customWidth="1" min="5" max="5" width="8.75"/>
    <col customWidth="1" min="6" max="6" width="6.0"/>
    <col customWidth="1" min="7" max="15" width="6.75"/>
    <col customWidth="1" min="16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7" t="s">
        <v>137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9" t="s">
        <v>10</v>
      </c>
      <c r="C4" s="10"/>
      <c r="D4" s="1"/>
      <c r="E4" s="1"/>
      <c r="F4" s="1"/>
    </row>
    <row r="5" ht="13.5" customHeight="1">
      <c r="A5" s="11" t="s">
        <v>47</v>
      </c>
      <c r="B5" s="12" t="s">
        <v>89</v>
      </c>
      <c r="C5" s="13" t="s">
        <v>91</v>
      </c>
      <c r="D5" s="1"/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8">
        <v>35.0</v>
      </c>
      <c r="D6" s="22"/>
      <c r="E6" s="16" t="str">
        <f>AVERAGE(#REF!)</f>
        <v>#REF!</v>
      </c>
      <c r="F6" s="1"/>
    </row>
    <row r="7" ht="13.5" customHeight="1">
      <c r="A7" s="14">
        <f t="shared" si="1"/>
        <v>43010.29167</v>
      </c>
      <c r="B7" s="15">
        <v>43010.29166666667</v>
      </c>
      <c r="C7" s="16"/>
      <c r="D7" s="1"/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/>
      <c r="D8" s="1"/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/>
      <c r="D9" s="1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/>
      <c r="D10" s="1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/>
      <c r="D11" s="1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/>
      <c r="D12" s="1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/>
      <c r="D13" s="22"/>
      <c r="E13" s="16" t="str">
        <f>AVERAGE(#REF!)</f>
        <v>#REF!</v>
      </c>
      <c r="F13" s="1"/>
    </row>
    <row r="14" ht="13.5" customHeight="1">
      <c r="A14" s="14">
        <f t="shared" si="1"/>
        <v>43017.29167</v>
      </c>
      <c r="B14" s="15">
        <v>43017.29166666667</v>
      </c>
      <c r="C14" s="16"/>
      <c r="D14" s="1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/>
      <c r="D15" s="1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/>
      <c r="D16" s="1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/>
      <c r="D17" s="1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/>
      <c r="D18" s="1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/>
      <c r="D19" s="1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/>
      <c r="D20" s="22"/>
      <c r="E20" s="16" t="str">
        <f>AVERAGE(#REF!)</f>
        <v>#REF!</v>
      </c>
      <c r="F20" s="1"/>
    </row>
    <row r="21" ht="13.5" customHeight="1">
      <c r="A21" s="14">
        <f t="shared" si="1"/>
        <v>43024.29167</v>
      </c>
      <c r="B21" s="15">
        <v>43024.29166666667</v>
      </c>
      <c r="C21" s="16"/>
      <c r="D21" s="1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/>
      <c r="D22" s="1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/>
      <c r="D23" s="1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/>
      <c r="D24" s="1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/>
      <c r="D25" s="1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/>
      <c r="D26" s="1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/>
      <c r="D27" s="22"/>
      <c r="E27" s="16" t="str">
        <f>AVERAGE(#REF!)</f>
        <v>#REF!</v>
      </c>
      <c r="F27" s="1"/>
    </row>
    <row r="28" ht="13.5" customHeight="1">
      <c r="A28" s="14">
        <f t="shared" si="1"/>
        <v>43031.29167</v>
      </c>
      <c r="B28" s="15">
        <v>43031.29166666667</v>
      </c>
      <c r="C28" s="16"/>
      <c r="D28" s="1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/>
      <c r="D29" s="1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/>
      <c r="D30" s="1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/>
      <c r="D31" s="1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/>
      <c r="D32" s="1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/>
      <c r="D33" s="1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/>
      <c r="D34" s="1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/>
      <c r="D35" s="1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/>
      <c r="D36" s="1"/>
      <c r="E36" s="1"/>
      <c r="F36" s="1"/>
    </row>
    <row r="37" ht="13.5" customHeight="1">
      <c r="A37" s="1"/>
      <c r="B37" s="20" t="s">
        <v>93</v>
      </c>
      <c r="C37" s="21">
        <f>SUM(C6:C36)</f>
        <v>35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8">
        <v>3024.0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35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2989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0.01157407407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106.75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3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28</v>
      </c>
      <c r="D48" s="29"/>
      <c r="E48" s="1"/>
      <c r="F48" s="1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43012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43011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0.09677419355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0.9032258065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1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  <row r="59" ht="13.5" customHeight="1">
      <c r="A59" s="1"/>
      <c r="B59" s="1"/>
      <c r="C59" s="1"/>
      <c r="D59" s="1"/>
      <c r="E59" s="1"/>
      <c r="F59" s="1"/>
    </row>
    <row r="60" ht="13.5" customHeight="1">
      <c r="A60" s="1"/>
      <c r="B60" s="1"/>
      <c r="C60" s="1"/>
      <c r="D60" s="1"/>
      <c r="E60" s="1"/>
      <c r="F60" s="1"/>
    </row>
    <row r="61" ht="13.5" customHeight="1">
      <c r="A61" s="1"/>
      <c r="B61" s="1"/>
      <c r="C61" s="1"/>
      <c r="D61" s="1"/>
      <c r="E61" s="1"/>
      <c r="F61" s="1"/>
    </row>
    <row r="62" ht="13.5" customHeight="1">
      <c r="A62" s="1"/>
      <c r="B62" s="1"/>
      <c r="C62" s="1"/>
      <c r="D62" s="1"/>
      <c r="E62" s="1"/>
      <c r="F62" s="1"/>
    </row>
    <row r="63" ht="13.5" customHeight="1">
      <c r="A63" s="1"/>
      <c r="B63" s="1"/>
      <c r="C63" s="1"/>
      <c r="D63" s="1"/>
      <c r="E63" s="1"/>
      <c r="F63" s="1"/>
    </row>
    <row r="64" ht="13.5" customHeight="1">
      <c r="A64" s="1"/>
      <c r="B64" s="1"/>
      <c r="C64" s="1"/>
      <c r="D64" s="1"/>
      <c r="E64" s="1"/>
      <c r="F64" s="1"/>
    </row>
    <row r="65" ht="13.5" customHeight="1">
      <c r="A65" s="1"/>
      <c r="B65" s="1"/>
      <c r="C65" s="1"/>
      <c r="D65" s="1"/>
      <c r="E65" s="1"/>
      <c r="F65" s="1"/>
    </row>
    <row r="66" ht="13.5" customHeight="1">
      <c r="A66" s="1"/>
      <c r="B66" s="1"/>
      <c r="C66" s="1"/>
      <c r="D66" s="1"/>
      <c r="E66" s="1"/>
      <c r="F66" s="1"/>
    </row>
    <row r="67" ht="13.5" customHeight="1">
      <c r="A67" s="1"/>
      <c r="B67" s="1"/>
      <c r="C67" s="1"/>
      <c r="D67" s="1"/>
      <c r="E67" s="1"/>
      <c r="F67" s="1"/>
    </row>
    <row r="68" ht="15.75" customHeight="1">
      <c r="A68" s="1"/>
      <c r="B68" s="1"/>
      <c r="C68" s="1"/>
      <c r="D68" s="1"/>
      <c r="E68" s="1"/>
      <c r="F68" s="1"/>
    </row>
    <row r="69" ht="15.75" customHeight="1">
      <c r="A69" s="1"/>
      <c r="B69" s="1"/>
      <c r="C69" s="65"/>
      <c r="D69" s="1"/>
      <c r="E69" s="1"/>
      <c r="F69" s="1"/>
    </row>
    <row r="70" ht="13.5" customHeight="1">
      <c r="A70" s="1"/>
      <c r="B70" s="1"/>
      <c r="C70" s="1"/>
      <c r="D70" s="1"/>
      <c r="E70" s="1"/>
      <c r="F70" s="1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7" t="s">
        <v>142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9" t="s">
        <v>10</v>
      </c>
      <c r="C4" s="10"/>
      <c r="D4" s="1"/>
      <c r="E4" s="1"/>
      <c r="F4" s="1"/>
    </row>
    <row r="5" ht="13.5" customHeight="1">
      <c r="A5" s="11" t="s">
        <v>47</v>
      </c>
      <c r="B5" s="12" t="s">
        <v>89</v>
      </c>
      <c r="C5" s="12" t="s">
        <v>90</v>
      </c>
      <c r="D5" s="13" t="s">
        <v>91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1</v>
      </c>
      <c r="D6" s="18">
        <v>1.0</v>
      </c>
      <c r="E6" s="22" t="s">
        <v>119</v>
      </c>
      <c r="F6" s="16">
        <f>AVERAGE(C6:C12)</f>
        <v>0.4285714286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0</v>
      </c>
      <c r="D7" s="18">
        <v>1.0</v>
      </c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2</v>
      </c>
      <c r="D8" s="18">
        <v>3.0</v>
      </c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6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6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6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6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16"/>
      <c r="E13" s="22" t="s">
        <v>121</v>
      </c>
      <c r="F13" s="16">
        <f>AVERAGE(C13:C19)</f>
        <v>0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6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122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123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3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8">
        <v>75.0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3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72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0.04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2.571428571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3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28</v>
      </c>
      <c r="D48" s="29"/>
      <c r="E48" s="1"/>
      <c r="F48" s="1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43012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43011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0.09677419355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0.9032258065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1" t="s">
        <v>107</v>
      </c>
      <c r="C57" s="1"/>
      <c r="D57" s="1"/>
      <c r="E57" s="1"/>
      <c r="F57" s="1"/>
    </row>
    <row r="58" ht="13.5" customHeight="1">
      <c r="A58" s="1"/>
      <c r="B58" s="55"/>
      <c r="C58" s="1"/>
      <c r="D58" s="1"/>
      <c r="E58" s="1"/>
      <c r="F58" s="1"/>
    </row>
    <row r="59" ht="13.5" customHeight="1">
      <c r="A59" s="1"/>
      <c r="B59" s="1"/>
      <c r="C59" s="1"/>
      <c r="D59" s="1"/>
      <c r="E59" s="1"/>
      <c r="F59" s="1"/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>
        <v>1.0</v>
      </c>
      <c r="B1" s="1"/>
      <c r="C1" s="1"/>
      <c r="D1" s="1"/>
      <c r="E1" s="1"/>
      <c r="F1" s="1"/>
    </row>
    <row r="2" ht="13.5" customHeight="1">
      <c r="A2" s="1"/>
      <c r="B2" s="7" t="s">
        <v>143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9" t="s">
        <v>10</v>
      </c>
      <c r="C4" s="10"/>
      <c r="D4" s="1"/>
      <c r="E4" s="1"/>
      <c r="F4" s="1"/>
    </row>
    <row r="5" ht="13.5" customHeight="1">
      <c r="A5" s="11" t="s">
        <v>47</v>
      </c>
      <c r="B5" s="12" t="s">
        <v>89</v>
      </c>
      <c r="C5" s="12" t="s">
        <v>90</v>
      </c>
      <c r="D5" s="13" t="s">
        <v>91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0</v>
      </c>
      <c r="D6" s="18">
        <v>0.0</v>
      </c>
      <c r="E6" s="22" t="s">
        <v>119</v>
      </c>
      <c r="F6" s="16">
        <f>AVERAGE(C6:C12)</f>
        <v>0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0</v>
      </c>
      <c r="D7" s="18">
        <v>0.0</v>
      </c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0</v>
      </c>
      <c r="D8" s="18">
        <v>0.0</v>
      </c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6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6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6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6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16"/>
      <c r="E13" s="22" t="s">
        <v>121</v>
      </c>
      <c r="F13" s="16">
        <f>AVERAGE(C13:C19)</f>
        <v>0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6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122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123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0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6">
        <v>100.0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0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100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3.571428571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3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28</v>
      </c>
      <c r="D48" s="29"/>
      <c r="E48" s="1"/>
      <c r="F48" s="1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43012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43011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0.09677419355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0.9032258065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1" t="s">
        <v>107</v>
      </c>
      <c r="C57" s="1"/>
      <c r="D57" s="1"/>
      <c r="E57" s="1"/>
      <c r="F57" s="1"/>
    </row>
    <row r="58" ht="13.5" customHeight="1">
      <c r="A58" s="1"/>
      <c r="B58" s="55"/>
      <c r="C58" s="1"/>
      <c r="D58" s="1"/>
      <c r="E58" s="1"/>
      <c r="F58" s="1"/>
    </row>
    <row r="59" ht="13.5" customHeight="1">
      <c r="A59" s="1"/>
      <c r="B59" s="1"/>
      <c r="C59" s="1"/>
      <c r="D59" s="1"/>
      <c r="E59" s="1"/>
      <c r="F59" s="1"/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5" width="6.75"/>
    <col customWidth="1" min="16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7" t="s">
        <v>144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9" t="s">
        <v>10</v>
      </c>
      <c r="C4" s="10"/>
      <c r="D4" s="1"/>
      <c r="E4" s="1"/>
      <c r="F4" s="1"/>
    </row>
    <row r="5" ht="13.5" customHeight="1">
      <c r="A5" s="11" t="s">
        <v>47</v>
      </c>
      <c r="B5" s="12" t="s">
        <v>89</v>
      </c>
      <c r="C5" s="13" t="s">
        <v>91</v>
      </c>
      <c r="D5" s="1"/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8">
        <v>52.0</v>
      </c>
      <c r="D6" s="22"/>
      <c r="E6" s="16" t="str">
        <f>AVERAGE(#REF!)</f>
        <v>#REF!</v>
      </c>
      <c r="F6" s="1"/>
    </row>
    <row r="7" ht="13.5" customHeight="1">
      <c r="A7" s="14">
        <f t="shared" si="1"/>
        <v>43010.29167</v>
      </c>
      <c r="B7" s="15">
        <v>43010.29166666667</v>
      </c>
      <c r="C7" s="16"/>
      <c r="D7" s="1"/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/>
      <c r="D8" s="1"/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/>
      <c r="D9" s="1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/>
      <c r="D10" s="1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/>
      <c r="D11" s="1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/>
      <c r="D12" s="1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/>
      <c r="D13" s="22"/>
      <c r="E13" s="16" t="str">
        <f>AVERAGE(#REF!)</f>
        <v>#REF!</v>
      </c>
      <c r="F13" s="1"/>
    </row>
    <row r="14" ht="13.5" customHeight="1">
      <c r="A14" s="14">
        <f t="shared" si="1"/>
        <v>43017.29167</v>
      </c>
      <c r="B14" s="15">
        <v>43017.29166666667</v>
      </c>
      <c r="C14" s="16"/>
      <c r="D14" s="1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/>
      <c r="D15" s="1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/>
      <c r="D16" s="1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/>
      <c r="D17" s="1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/>
      <c r="D18" s="1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/>
      <c r="D19" s="1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/>
      <c r="D20" s="22"/>
      <c r="E20" s="16" t="str">
        <f>AVERAGE(#REF!)</f>
        <v>#REF!</v>
      </c>
      <c r="F20" s="1"/>
    </row>
    <row r="21" ht="13.5" customHeight="1">
      <c r="A21" s="14">
        <f t="shared" si="1"/>
        <v>43024.29167</v>
      </c>
      <c r="B21" s="15">
        <v>43024.29166666667</v>
      </c>
      <c r="C21" s="16"/>
      <c r="D21" s="1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/>
      <c r="D22" s="1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/>
      <c r="D23" s="1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/>
      <c r="D24" s="1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/>
      <c r="D25" s="1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/>
      <c r="D26" s="1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/>
      <c r="D27" s="22"/>
      <c r="E27" s="16" t="str">
        <f>AVERAGE(#REF!)</f>
        <v>#REF!</v>
      </c>
      <c r="F27" s="1"/>
    </row>
    <row r="28" ht="13.5" customHeight="1">
      <c r="A28" s="14">
        <f t="shared" si="1"/>
        <v>43031.29167</v>
      </c>
      <c r="B28" s="15">
        <v>43031.29166666667</v>
      </c>
      <c r="C28" s="16"/>
      <c r="D28" s="1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/>
      <c r="D29" s="1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/>
      <c r="D30" s="1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/>
      <c r="D31" s="1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/>
      <c r="D32" s="1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/>
      <c r="D33" s="1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/>
      <c r="D34" s="1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/>
      <c r="D35" s="1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/>
      <c r="D36" s="1"/>
      <c r="E36" s="1"/>
      <c r="F36" s="1"/>
    </row>
    <row r="37" ht="13.5" customHeight="1">
      <c r="A37" s="1"/>
      <c r="B37" s="20" t="s">
        <v>93</v>
      </c>
      <c r="C37" s="21">
        <f>SUM(C6:C36)</f>
        <v>52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6">
        <v>3200.0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52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3148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0.01625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112.4285714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3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28</v>
      </c>
      <c r="D48" s="29"/>
      <c r="E48" s="1"/>
      <c r="F48" s="1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43012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43011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0.09677419355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0.9032258065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1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9.25"/>
    <col customWidth="1" min="3" max="3" width="11.25"/>
    <col customWidth="1" min="4" max="4" width="11.38"/>
    <col customWidth="1" min="5" max="5" width="8.75"/>
    <col customWidth="1" min="6" max="6" width="6.0"/>
    <col customWidth="1" min="7" max="14" width="6.75"/>
    <col customWidth="1" min="15" max="26" width="11.0"/>
  </cols>
  <sheetData>
    <row r="1" ht="13.5" customHeight="1">
      <c r="A1" s="1" t="s">
        <v>145</v>
      </c>
      <c r="B1" s="1"/>
      <c r="C1" s="1"/>
      <c r="D1" s="1"/>
      <c r="E1" s="1"/>
      <c r="F1" s="1"/>
    </row>
    <row r="2" ht="13.5" customHeight="1">
      <c r="A2" s="1"/>
      <c r="B2" s="7" t="s">
        <v>146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9" t="s">
        <v>10</v>
      </c>
      <c r="C4" s="10"/>
      <c r="D4" s="1"/>
      <c r="E4" s="1"/>
      <c r="F4" s="1"/>
    </row>
    <row r="5" ht="13.5" customHeight="1">
      <c r="A5" s="11" t="s">
        <v>47</v>
      </c>
      <c r="B5" s="12" t="s">
        <v>89</v>
      </c>
      <c r="C5" s="12" t="s">
        <v>90</v>
      </c>
      <c r="D5" s="1"/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52">
        <v>44.0</v>
      </c>
      <c r="D6" s="22"/>
      <c r="E6" s="16"/>
      <c r="F6" s="1"/>
    </row>
    <row r="7" ht="13.5" customHeight="1">
      <c r="A7" s="14">
        <f t="shared" si="1"/>
        <v>43010.29167</v>
      </c>
      <c r="B7" s="15">
        <v>43010.29166666667</v>
      </c>
      <c r="C7" s="22"/>
      <c r="D7" s="1"/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22"/>
      <c r="D8" s="1"/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22"/>
      <c r="D9" s="1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22"/>
      <c r="D10" s="1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22"/>
      <c r="D11" s="1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22"/>
      <c r="D12" s="1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22"/>
      <c r="D13" s="22"/>
      <c r="E13" s="16"/>
      <c r="F13" s="1"/>
    </row>
    <row r="14" ht="13.5" customHeight="1">
      <c r="A14" s="14">
        <f t="shared" si="1"/>
        <v>43017.29167</v>
      </c>
      <c r="B14" s="15">
        <v>43017.29166666667</v>
      </c>
      <c r="C14" s="22"/>
      <c r="D14" s="1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22"/>
      <c r="D15" s="1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22"/>
      <c r="D16" s="1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22"/>
      <c r="D17" s="1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22"/>
      <c r="D18" s="1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22"/>
      <c r="D19" s="1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22"/>
      <c r="D20" s="22"/>
      <c r="E20" s="16"/>
      <c r="F20" s="1"/>
    </row>
    <row r="21" ht="13.5" customHeight="1">
      <c r="A21" s="14">
        <f t="shared" si="1"/>
        <v>43024.29167</v>
      </c>
      <c r="B21" s="15">
        <v>43024.29166666667</v>
      </c>
      <c r="C21" s="22"/>
      <c r="D21" s="1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22"/>
      <c r="D22" s="1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22"/>
      <c r="D23" s="1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22"/>
      <c r="D24" s="1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22"/>
      <c r="D25" s="1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22"/>
      <c r="D26" s="1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22"/>
      <c r="D27" s="22"/>
      <c r="E27" s="16"/>
      <c r="F27" s="1"/>
    </row>
    <row r="28" ht="13.5" customHeight="1">
      <c r="A28" s="14">
        <f t="shared" si="1"/>
        <v>43031.29167</v>
      </c>
      <c r="B28" s="15">
        <v>43031.29166666667</v>
      </c>
      <c r="C28" s="22"/>
      <c r="D28" s="1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22"/>
      <c r="D29" s="1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22"/>
      <c r="D30" s="1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22"/>
      <c r="D31" s="1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22"/>
      <c r="D32" s="1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22"/>
      <c r="D33" s="1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22"/>
      <c r="D34" s="1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22"/>
      <c r="D35" s="1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22"/>
      <c r="D36" s="1"/>
      <c r="E36" s="1"/>
      <c r="F36" s="1"/>
    </row>
    <row r="37" ht="13.5" customHeight="1">
      <c r="A37" s="1"/>
      <c r="B37" s="20" t="s">
        <v>93</v>
      </c>
      <c r="C37" s="21">
        <f>SUM(C6:C36)</f>
        <v>44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8">
        <v>1993.0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44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1949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0.02207727045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69.60714286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3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28</v>
      </c>
      <c r="D48" s="29"/>
      <c r="E48" s="1"/>
      <c r="F48" s="1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43012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43011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0.09677419355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0.9032258065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1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7" t="s">
        <v>147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9" t="s">
        <v>10</v>
      </c>
      <c r="C4" s="10"/>
      <c r="D4" s="1"/>
      <c r="E4" s="1"/>
      <c r="F4" s="1"/>
    </row>
    <row r="5" ht="13.5" customHeight="1">
      <c r="A5" s="11" t="s">
        <v>47</v>
      </c>
      <c r="B5" s="12" t="s">
        <v>89</v>
      </c>
      <c r="C5" s="12" t="s">
        <v>90</v>
      </c>
      <c r="D5" s="13" t="s">
        <v>91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0</v>
      </c>
      <c r="D6" s="18">
        <v>0.0</v>
      </c>
      <c r="E6" s="22" t="s">
        <v>119</v>
      </c>
      <c r="F6" s="16">
        <f>AVERAGE(C6:C12)</f>
        <v>0.1428571429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0</v>
      </c>
      <c r="D7" s="18">
        <v>0.0</v>
      </c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1</v>
      </c>
      <c r="D8" s="18">
        <v>1.0</v>
      </c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6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6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6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6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16"/>
      <c r="E13" s="22" t="s">
        <v>121</v>
      </c>
      <c r="F13" s="16">
        <f>AVERAGE(C13:C19)</f>
        <v>0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6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122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123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1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8">
        <v>15.0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1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14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0.06666666667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0.5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3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28</v>
      </c>
      <c r="D48" s="29"/>
      <c r="E48" s="1"/>
      <c r="F48" s="1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43012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43011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0.09677419355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0.9032258065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1" t="s">
        <v>107</v>
      </c>
      <c r="C57" s="1"/>
      <c r="D57" s="1"/>
      <c r="E57" s="1"/>
      <c r="F57" s="1"/>
    </row>
    <row r="58" ht="13.5" customHeight="1">
      <c r="A58" s="1"/>
      <c r="B58" s="55"/>
      <c r="C58" s="1"/>
      <c r="D58" s="1"/>
      <c r="E58" s="1"/>
      <c r="F58" s="1"/>
    </row>
    <row r="59" ht="13.5" customHeight="1">
      <c r="A59" s="1"/>
      <c r="B59" s="1"/>
      <c r="C59" s="1"/>
      <c r="D59" s="1"/>
      <c r="E59" s="1"/>
      <c r="F59" s="1"/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7" t="s">
        <v>148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9" t="s">
        <v>10</v>
      </c>
      <c r="C4" s="10"/>
      <c r="D4" s="1"/>
      <c r="E4" s="1"/>
      <c r="F4" s="1"/>
    </row>
    <row r="5" ht="13.5" customHeight="1">
      <c r="A5" s="11" t="s">
        <v>47</v>
      </c>
      <c r="B5" s="12" t="s">
        <v>89</v>
      </c>
      <c r="C5" s="12" t="s">
        <v>90</v>
      </c>
      <c r="D5" s="13" t="s">
        <v>91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0</v>
      </c>
      <c r="D6" s="18">
        <v>0.0</v>
      </c>
      <c r="E6" s="22" t="s">
        <v>119</v>
      </c>
      <c r="F6" s="16">
        <f>AVERAGE(C6:C12)</f>
        <v>0.4285714286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2</v>
      </c>
      <c r="D7" s="18">
        <v>2.0</v>
      </c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1</v>
      </c>
      <c r="D8" s="18">
        <v>3.0</v>
      </c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6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6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6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6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16"/>
      <c r="E13" s="22" t="s">
        <v>121</v>
      </c>
      <c r="F13" s="16">
        <f>AVERAGE(C13:C19)</f>
        <v>0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6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122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123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3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6">
        <v>100.0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3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97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0.03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3.464285714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3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28</v>
      </c>
      <c r="D48" s="29"/>
      <c r="E48" s="1"/>
      <c r="F48" s="1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43012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43011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0.09677419355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0.9032258065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1" t="s">
        <v>107</v>
      </c>
      <c r="C57" s="1"/>
      <c r="D57" s="1"/>
      <c r="E57" s="1"/>
      <c r="F57" s="1"/>
    </row>
    <row r="58" ht="13.5" customHeight="1">
      <c r="A58" s="1"/>
      <c r="B58" s="55"/>
      <c r="C58" s="1"/>
      <c r="D58" s="1"/>
      <c r="E58" s="1"/>
      <c r="F58" s="1"/>
    </row>
    <row r="59" ht="13.5" customHeight="1">
      <c r="A59" s="1"/>
      <c r="B59" s="1"/>
      <c r="C59" s="1"/>
      <c r="D59" s="1"/>
      <c r="E59" s="1"/>
      <c r="F59" s="1"/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7" t="s">
        <v>149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9" t="s">
        <v>10</v>
      </c>
      <c r="C4" s="10"/>
      <c r="D4" s="1"/>
      <c r="E4" s="1"/>
      <c r="F4" s="1"/>
    </row>
    <row r="5" ht="13.5" customHeight="1">
      <c r="A5" s="11" t="s">
        <v>47</v>
      </c>
      <c r="B5" s="12" t="s">
        <v>89</v>
      </c>
      <c r="C5" s="12" t="s">
        <v>90</v>
      </c>
      <c r="D5" s="13" t="s">
        <v>91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1</v>
      </c>
      <c r="D6" s="18">
        <v>1.0</v>
      </c>
      <c r="E6" s="22" t="s">
        <v>119</v>
      </c>
      <c r="F6" s="16">
        <f>AVERAGE(C6:C12)</f>
        <v>0.4285714286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2</v>
      </c>
      <c r="D7" s="18">
        <v>3.0</v>
      </c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0</v>
      </c>
      <c r="D8" s="18">
        <v>3.0</v>
      </c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6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6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6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6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16"/>
      <c r="E13" s="22" t="s">
        <v>121</v>
      </c>
      <c r="F13" s="16">
        <f>AVERAGE(C13:C19)</f>
        <v>0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6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122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123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3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8">
        <v>80.0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3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77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0.0375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2.75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3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28</v>
      </c>
      <c r="D48" s="29"/>
      <c r="E48" s="1"/>
      <c r="F48" s="1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43012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43011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0.09677419355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0.9032258065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1" t="s">
        <v>107</v>
      </c>
      <c r="C57" s="1"/>
      <c r="D57" s="1"/>
      <c r="E57" s="1"/>
      <c r="F57" s="1"/>
    </row>
    <row r="58" ht="13.5" customHeight="1">
      <c r="A58" s="1"/>
      <c r="B58" s="55"/>
      <c r="C58" s="1"/>
      <c r="D58" s="1"/>
      <c r="E58" s="1"/>
      <c r="F58" s="1"/>
    </row>
    <row r="59" ht="13.5" customHeight="1">
      <c r="A59" s="1"/>
      <c r="B59" s="1"/>
      <c r="C59" s="1"/>
      <c r="D59" s="1"/>
      <c r="E59" s="1"/>
      <c r="F59" s="1"/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9.25"/>
    <col customWidth="1" min="3" max="3" width="11.25"/>
    <col customWidth="1" min="4" max="4" width="11.38"/>
    <col customWidth="1" min="5" max="5" width="8.75"/>
    <col customWidth="1" min="6" max="6" width="6.0"/>
    <col customWidth="1" min="7" max="14" width="6.75"/>
    <col customWidth="1" min="15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7" t="s">
        <v>150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9" t="s">
        <v>10</v>
      </c>
      <c r="C4" s="10"/>
      <c r="D4" s="1"/>
      <c r="E4" s="1"/>
      <c r="F4" s="1"/>
    </row>
    <row r="5" ht="13.5" customHeight="1">
      <c r="A5" s="11" t="s">
        <v>47</v>
      </c>
      <c r="B5" s="12" t="s">
        <v>89</v>
      </c>
      <c r="C5" s="12" t="s">
        <v>90</v>
      </c>
      <c r="D5" s="1"/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52">
        <v>834.0</v>
      </c>
      <c r="D6" s="22"/>
      <c r="E6" s="16"/>
      <c r="F6" s="1"/>
    </row>
    <row r="7" ht="13.5" customHeight="1">
      <c r="A7" s="14">
        <f t="shared" si="1"/>
        <v>43010.29167</v>
      </c>
      <c r="B7" s="15">
        <v>43010.29166666667</v>
      </c>
      <c r="C7" s="22"/>
      <c r="D7" s="1"/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22"/>
      <c r="D8" s="1"/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22"/>
      <c r="D9" s="1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22"/>
      <c r="D10" s="1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22"/>
      <c r="D11" s="1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22"/>
      <c r="D12" s="1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22"/>
      <c r="D13" s="22"/>
      <c r="E13" s="16"/>
      <c r="F13" s="1"/>
    </row>
    <row r="14" ht="13.5" customHeight="1">
      <c r="A14" s="14">
        <f t="shared" si="1"/>
        <v>43017.29167</v>
      </c>
      <c r="B14" s="15">
        <v>43017.29166666667</v>
      </c>
      <c r="C14" s="22"/>
      <c r="D14" s="1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22"/>
      <c r="D15" s="1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22"/>
      <c r="D16" s="1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22"/>
      <c r="D17" s="1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22"/>
      <c r="D18" s="1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22"/>
      <c r="D19" s="1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22"/>
      <c r="D20" s="22"/>
      <c r="E20" s="16"/>
      <c r="F20" s="1"/>
    </row>
    <row r="21" ht="13.5" customHeight="1">
      <c r="A21" s="14">
        <f t="shared" si="1"/>
        <v>43024.29167</v>
      </c>
      <c r="B21" s="15">
        <v>43024.29166666667</v>
      </c>
      <c r="C21" s="22"/>
      <c r="D21" s="1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22"/>
      <c r="D22" s="1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22"/>
      <c r="D23" s="1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22"/>
      <c r="D24" s="1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22"/>
      <c r="D25" s="1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22"/>
      <c r="D26" s="1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22"/>
      <c r="D27" s="22"/>
      <c r="E27" s="16"/>
      <c r="F27" s="1"/>
    </row>
    <row r="28" ht="13.5" customHeight="1">
      <c r="A28" s="14">
        <f t="shared" si="1"/>
        <v>43031.29167</v>
      </c>
      <c r="B28" s="15">
        <v>43031.29166666667</v>
      </c>
      <c r="C28" s="22"/>
      <c r="D28" s="1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22"/>
      <c r="D29" s="1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22"/>
      <c r="D30" s="1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22"/>
      <c r="D31" s="1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22"/>
      <c r="D32" s="1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22"/>
      <c r="D33" s="1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22"/>
      <c r="D34" s="1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22"/>
      <c r="D35" s="1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22"/>
      <c r="D36" s="1"/>
      <c r="E36" s="1"/>
      <c r="F36" s="1"/>
    </row>
    <row r="37" ht="13.5" customHeight="1">
      <c r="A37" s="1"/>
      <c r="B37" s="20" t="s">
        <v>93</v>
      </c>
      <c r="C37" s="21">
        <f>SUM(C6:C36)</f>
        <v>834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8">
        <v>21706.0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834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20872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0.03842255598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745.4285714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3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28</v>
      </c>
      <c r="D48" s="29"/>
      <c r="E48" s="1"/>
      <c r="F48" s="1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43012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43011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0.09677419355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0.9032258065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1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7.13"/>
    <col customWidth="1" min="3" max="3" width="11.75"/>
    <col customWidth="1" min="4" max="4" width="11.38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7" t="s">
        <v>92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9" t="s">
        <v>10</v>
      </c>
      <c r="C4" s="10"/>
      <c r="D4" s="1"/>
    </row>
    <row r="5" ht="13.5" customHeight="1">
      <c r="A5" s="11" t="s">
        <v>47</v>
      </c>
      <c r="B5" s="12" t="s">
        <v>89</v>
      </c>
      <c r="C5" s="12" t="s">
        <v>90</v>
      </c>
      <c r="D5" s="1"/>
      <c r="K5" s="17"/>
    </row>
    <row r="6" ht="13.5" customHeight="1">
      <c r="A6" s="14">
        <f t="shared" ref="A6:A36" si="1">B6</f>
        <v>43009.29167</v>
      </c>
      <c r="B6" s="15">
        <v>43009.29166666667</v>
      </c>
      <c r="C6" s="18">
        <v>339.0</v>
      </c>
      <c r="D6" s="19"/>
      <c r="K6" s="17"/>
    </row>
    <row r="7" ht="13.5" customHeight="1">
      <c r="A7" s="14">
        <f t="shared" si="1"/>
        <v>43010.29167</v>
      </c>
      <c r="B7" s="15">
        <v>43010.29166666667</v>
      </c>
      <c r="C7" s="16"/>
      <c r="D7" s="19"/>
      <c r="K7" s="17"/>
    </row>
    <row r="8" ht="13.5" customHeight="1">
      <c r="A8" s="14">
        <f t="shared" si="1"/>
        <v>43011.29167</v>
      </c>
      <c r="B8" s="15">
        <v>43011.29166666667</v>
      </c>
      <c r="C8" s="16"/>
      <c r="D8" s="19"/>
      <c r="K8" s="17"/>
    </row>
    <row r="9" ht="13.5" customHeight="1">
      <c r="A9" s="14">
        <f t="shared" si="1"/>
        <v>43012.29167</v>
      </c>
      <c r="B9" s="15">
        <v>43012.29166666667</v>
      </c>
      <c r="C9" s="16"/>
      <c r="D9" s="19"/>
      <c r="K9" s="17"/>
    </row>
    <row r="10" ht="13.5" customHeight="1">
      <c r="A10" s="14">
        <f t="shared" si="1"/>
        <v>43013.29167</v>
      </c>
      <c r="B10" s="15">
        <v>43013.29166666667</v>
      </c>
      <c r="C10" s="16"/>
      <c r="D10" s="19"/>
      <c r="K10" s="17"/>
    </row>
    <row r="11" ht="13.5" customHeight="1">
      <c r="A11" s="14">
        <f t="shared" si="1"/>
        <v>43014.29167</v>
      </c>
      <c r="B11" s="15">
        <v>43014.29166666667</v>
      </c>
      <c r="C11" s="16"/>
      <c r="D11" s="19"/>
      <c r="K11" s="17"/>
    </row>
    <row r="12" ht="13.5" customHeight="1">
      <c r="A12" s="14">
        <f t="shared" si="1"/>
        <v>43015.29167</v>
      </c>
      <c r="B12" s="15">
        <v>43015.29166666667</v>
      </c>
      <c r="C12" s="16"/>
      <c r="D12" s="19"/>
      <c r="K12" s="17"/>
    </row>
    <row r="13" ht="13.5" customHeight="1">
      <c r="A13" s="14">
        <f t="shared" si="1"/>
        <v>43016.29167</v>
      </c>
      <c r="B13" s="15">
        <v>43016.29166666667</v>
      </c>
      <c r="C13" s="16"/>
      <c r="D13" s="19"/>
      <c r="K13" s="17"/>
    </row>
    <row r="14" ht="13.5" customHeight="1">
      <c r="A14" s="14">
        <f t="shared" si="1"/>
        <v>43017.29167</v>
      </c>
      <c r="B14" s="15">
        <v>43017.29166666667</v>
      </c>
      <c r="C14" s="16"/>
      <c r="D14" s="19"/>
      <c r="K14" s="17"/>
    </row>
    <row r="15" ht="13.5" customHeight="1">
      <c r="A15" s="14">
        <f t="shared" si="1"/>
        <v>43018.29167</v>
      </c>
      <c r="B15" s="15">
        <v>43018.29166666667</v>
      </c>
      <c r="C15" s="16"/>
      <c r="D15" s="19"/>
      <c r="K15" s="17"/>
    </row>
    <row r="16" ht="13.5" customHeight="1">
      <c r="A16" s="14">
        <f t="shared" si="1"/>
        <v>43019.29167</v>
      </c>
      <c r="B16" s="15">
        <v>43019.29166666667</v>
      </c>
      <c r="C16" s="16"/>
      <c r="D16" s="19"/>
      <c r="K16" s="17"/>
    </row>
    <row r="17" ht="13.5" customHeight="1">
      <c r="A17" s="14">
        <f t="shared" si="1"/>
        <v>43020.29167</v>
      </c>
      <c r="B17" s="15">
        <v>43020.29166666667</v>
      </c>
      <c r="C17" s="16"/>
      <c r="D17" s="19"/>
      <c r="K17" s="17"/>
    </row>
    <row r="18" ht="13.5" customHeight="1">
      <c r="A18" s="14">
        <f t="shared" si="1"/>
        <v>43021.29167</v>
      </c>
      <c r="B18" s="15">
        <v>43021.29166666667</v>
      </c>
      <c r="C18" s="16"/>
      <c r="D18" s="19"/>
    </row>
    <row r="19" ht="13.5" customHeight="1">
      <c r="A19" s="14">
        <f t="shared" si="1"/>
        <v>43022.29167</v>
      </c>
      <c r="B19" s="15">
        <v>43022.29166666667</v>
      </c>
      <c r="C19" s="16"/>
      <c r="D19" s="19"/>
    </row>
    <row r="20" ht="13.5" customHeight="1">
      <c r="A20" s="14">
        <f t="shared" si="1"/>
        <v>43023.29167</v>
      </c>
      <c r="B20" s="15">
        <v>43023.29166666667</v>
      </c>
      <c r="C20" s="16"/>
      <c r="D20" s="19"/>
    </row>
    <row r="21" ht="13.5" customHeight="1">
      <c r="A21" s="14">
        <f t="shared" si="1"/>
        <v>43024.29167</v>
      </c>
      <c r="B21" s="15">
        <v>43024.29166666667</v>
      </c>
      <c r="C21" s="16"/>
      <c r="D21" s="19"/>
    </row>
    <row r="22" ht="13.5" customHeight="1">
      <c r="A22" s="14">
        <f t="shared" si="1"/>
        <v>43025.29167</v>
      </c>
      <c r="B22" s="15">
        <v>43025.29166666667</v>
      </c>
      <c r="C22" s="16"/>
      <c r="D22" s="19"/>
    </row>
    <row r="23" ht="13.5" customHeight="1">
      <c r="A23" s="14">
        <f t="shared" si="1"/>
        <v>43026.29167</v>
      </c>
      <c r="B23" s="15">
        <v>43026.29166666667</v>
      </c>
      <c r="C23" s="16"/>
      <c r="D23" s="19"/>
    </row>
    <row r="24" ht="13.5" customHeight="1">
      <c r="A24" s="14">
        <f t="shared" si="1"/>
        <v>43027.29167</v>
      </c>
      <c r="B24" s="15">
        <v>43027.29166666667</v>
      </c>
      <c r="C24" s="16"/>
      <c r="D24" s="19"/>
    </row>
    <row r="25" ht="13.5" customHeight="1">
      <c r="A25" s="14">
        <f t="shared" si="1"/>
        <v>43028.29167</v>
      </c>
      <c r="B25" s="15">
        <v>43028.29166666667</v>
      </c>
      <c r="C25" s="16"/>
      <c r="D25" s="19"/>
    </row>
    <row r="26" ht="13.5" customHeight="1">
      <c r="A26" s="14">
        <f t="shared" si="1"/>
        <v>43029.29167</v>
      </c>
      <c r="B26" s="15">
        <v>43029.29166666667</v>
      </c>
      <c r="C26" s="16"/>
      <c r="D26" s="19"/>
    </row>
    <row r="27" ht="13.5" customHeight="1">
      <c r="A27" s="14">
        <f t="shared" si="1"/>
        <v>43030.29167</v>
      </c>
      <c r="B27" s="15">
        <v>43030.29166666667</v>
      </c>
      <c r="C27" s="16"/>
      <c r="D27" s="19"/>
    </row>
    <row r="28" ht="13.5" customHeight="1">
      <c r="A28" s="14">
        <f t="shared" si="1"/>
        <v>43031.29167</v>
      </c>
      <c r="B28" s="15">
        <v>43031.29166666667</v>
      </c>
      <c r="C28" s="16"/>
      <c r="D28" s="19"/>
    </row>
    <row r="29" ht="13.5" customHeight="1">
      <c r="A29" s="14">
        <f t="shared" si="1"/>
        <v>43032.29167</v>
      </c>
      <c r="B29" s="15">
        <v>43032.29166666667</v>
      </c>
      <c r="C29" s="16"/>
      <c r="D29" s="19"/>
    </row>
    <row r="30" ht="13.5" customHeight="1">
      <c r="A30" s="14">
        <f t="shared" si="1"/>
        <v>43033.29167</v>
      </c>
      <c r="B30" s="15">
        <v>43033.29166666667</v>
      </c>
      <c r="C30" s="16"/>
      <c r="D30" s="19"/>
    </row>
    <row r="31" ht="16.5" customHeight="1">
      <c r="A31" s="14">
        <f t="shared" si="1"/>
        <v>43034.29167</v>
      </c>
      <c r="B31" s="15">
        <v>43034.29166666667</v>
      </c>
      <c r="C31" s="16"/>
      <c r="D31" s="19"/>
    </row>
    <row r="32" ht="15.0" customHeight="1">
      <c r="A32" s="14">
        <f t="shared" si="1"/>
        <v>43035.29167</v>
      </c>
      <c r="B32" s="15">
        <v>43035.29166666667</v>
      </c>
      <c r="C32" s="16"/>
      <c r="D32" s="19"/>
    </row>
    <row r="33" ht="13.5" customHeight="1">
      <c r="A33" s="14">
        <f t="shared" si="1"/>
        <v>43036.29167</v>
      </c>
      <c r="B33" s="15">
        <v>43036.29166666667</v>
      </c>
      <c r="C33" s="16"/>
      <c r="D33" s="19"/>
    </row>
    <row r="34" ht="13.5" customHeight="1">
      <c r="A34" s="14">
        <f t="shared" si="1"/>
        <v>43037.29167</v>
      </c>
      <c r="B34" s="15">
        <v>43037.29166666667</v>
      </c>
      <c r="C34" s="16"/>
      <c r="D34" s="19"/>
    </row>
    <row r="35" ht="13.5" customHeight="1">
      <c r="A35" s="14">
        <f t="shared" si="1"/>
        <v>43038.29167</v>
      </c>
      <c r="B35" s="15">
        <v>43038.29166666667</v>
      </c>
      <c r="C35" s="16"/>
      <c r="D35" s="19"/>
    </row>
    <row r="36" ht="13.5" customHeight="1">
      <c r="A36" s="14">
        <f t="shared" si="1"/>
        <v>43039.29167</v>
      </c>
      <c r="B36" s="15">
        <v>43039.29166666667</v>
      </c>
      <c r="C36" s="16"/>
      <c r="D36" s="19"/>
    </row>
    <row r="37" ht="18.0" customHeight="1">
      <c r="A37" s="1"/>
      <c r="B37" s="20" t="s">
        <v>93</v>
      </c>
      <c r="C37" s="21">
        <f>SUM(C6:C36)</f>
        <v>339</v>
      </c>
      <c r="D37" s="1"/>
    </row>
    <row r="38" ht="13.5" customHeight="1">
      <c r="A38" s="1"/>
      <c r="B38" s="1"/>
      <c r="C38" s="19"/>
      <c r="D38" s="1"/>
    </row>
    <row r="39" ht="13.5" customHeight="1">
      <c r="A39" s="1"/>
      <c r="B39" s="22" t="s">
        <v>94</v>
      </c>
      <c r="C39" s="18">
        <v>13000.0</v>
      </c>
      <c r="D39" s="1"/>
    </row>
    <row r="40" ht="13.5" customHeight="1">
      <c r="A40" s="1"/>
      <c r="B40" s="22" t="s">
        <v>95</v>
      </c>
      <c r="C40" s="16">
        <f>C37</f>
        <v>339</v>
      </c>
      <c r="D40" s="1"/>
    </row>
    <row r="41" ht="13.5" customHeight="1">
      <c r="A41" s="1"/>
      <c r="B41" s="22" t="s">
        <v>96</v>
      </c>
      <c r="C41" s="16">
        <f>C39-C40</f>
        <v>12661</v>
      </c>
      <c r="D41" s="1"/>
    </row>
    <row r="42" ht="13.5" customHeight="1">
      <c r="A42" s="1"/>
      <c r="B42" s="22" t="s">
        <v>97</v>
      </c>
      <c r="C42" s="23">
        <f>C40/C39</f>
        <v>0.02607692308</v>
      </c>
      <c r="D42" s="1"/>
    </row>
    <row r="43" ht="13.5" customHeight="1">
      <c r="A43" s="1"/>
      <c r="B43" s="22" t="s">
        <v>98</v>
      </c>
      <c r="C43" s="16">
        <f>IF(C40&lt;C39,0,C40-C39)</f>
        <v>0</v>
      </c>
      <c r="D43" s="1"/>
    </row>
    <row r="44" ht="13.5" customHeight="1">
      <c r="A44" s="1"/>
      <c r="B44" s="22" t="s">
        <v>99</v>
      </c>
      <c r="C44" s="16">
        <f>(C39-C37)/C48</f>
        <v>452.1785714</v>
      </c>
      <c r="D44" s="1"/>
    </row>
    <row r="45" ht="15.75" customHeight="1">
      <c r="A45" s="1"/>
      <c r="B45" s="1"/>
      <c r="C45" s="1"/>
      <c r="D45" s="1"/>
    </row>
    <row r="46" ht="13.5" customHeight="1">
      <c r="A46" s="1"/>
      <c r="B46" s="24" t="s">
        <v>100</v>
      </c>
      <c r="C46" s="25">
        <f>C50-C49</f>
        <v>3</v>
      </c>
      <c r="D46" s="26"/>
    </row>
    <row r="47" ht="13.5" customHeight="1">
      <c r="A47" s="1"/>
      <c r="B47" s="27" t="s">
        <v>101</v>
      </c>
      <c r="C47" s="28">
        <f>D49-C49+1</f>
        <v>31</v>
      </c>
      <c r="D47" s="29"/>
    </row>
    <row r="48" ht="13.5" customHeight="1">
      <c r="A48" s="1"/>
      <c r="B48" s="27" t="s">
        <v>102</v>
      </c>
      <c r="C48" s="28">
        <f>+C47-C46</f>
        <v>28</v>
      </c>
      <c r="D48" s="29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31">
        <f>EOMONTH(NOW(),0)</f>
        <v>43039</v>
      </c>
    </row>
    <row r="50" ht="13.5" customHeight="1">
      <c r="A50" s="1"/>
      <c r="B50" s="27" t="s">
        <v>103</v>
      </c>
      <c r="C50" s="28">
        <f>TODAY()</f>
        <v>43012</v>
      </c>
      <c r="D50" s="29"/>
    </row>
    <row r="51" ht="13.5" customHeight="1">
      <c r="A51" s="1"/>
      <c r="B51" s="27"/>
      <c r="C51" s="32"/>
      <c r="D51" s="33"/>
    </row>
    <row r="52" ht="13.5" customHeight="1">
      <c r="A52" s="1"/>
      <c r="B52" s="34" t="s">
        <v>104</v>
      </c>
      <c r="C52" s="35"/>
      <c r="D52" s="36">
        <f>TODAY()-1</f>
        <v>43011</v>
      </c>
    </row>
    <row r="53" ht="13.5" customHeight="1">
      <c r="A53" s="1"/>
      <c r="B53" s="34" t="s">
        <v>105</v>
      </c>
      <c r="C53" s="35"/>
      <c r="D53" s="37">
        <f>C46/C47</f>
        <v>0.09677419355</v>
      </c>
    </row>
    <row r="54" ht="15.75" customHeight="1">
      <c r="A54" s="1"/>
      <c r="B54" s="38" t="s">
        <v>106</v>
      </c>
      <c r="C54" s="39"/>
      <c r="D54" s="40">
        <f>C48/C47</f>
        <v>0.9032258065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41" t="s">
        <v>107</v>
      </c>
      <c r="C57" s="1"/>
      <c r="D57" s="1"/>
    </row>
    <row r="58" ht="13.5" customHeight="1">
      <c r="A58" s="1"/>
      <c r="B58" s="1"/>
      <c r="C58" s="1"/>
      <c r="D58" s="1"/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9.25"/>
    <col customWidth="1" min="3" max="3" width="11.25"/>
    <col customWidth="1" min="4" max="4" width="11.38"/>
    <col customWidth="1" min="5" max="5" width="11.75"/>
    <col customWidth="1" min="6" max="6" width="6.0"/>
    <col customWidth="1" min="7" max="15" width="6.75"/>
    <col customWidth="1" min="16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7" t="s">
        <v>151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9" t="s">
        <v>10</v>
      </c>
      <c r="C4" s="10"/>
      <c r="D4" s="1"/>
      <c r="E4" s="1"/>
      <c r="F4" s="1"/>
    </row>
    <row r="5" ht="13.5" customHeight="1">
      <c r="A5" s="11" t="s">
        <v>47</v>
      </c>
      <c r="B5" s="12" t="s">
        <v>89</v>
      </c>
      <c r="C5" s="12" t="s">
        <v>152</v>
      </c>
      <c r="D5" s="12" t="s">
        <v>153</v>
      </c>
      <c r="E5" s="12" t="s">
        <v>154</v>
      </c>
      <c r="F5" s="1"/>
      <c r="I5" s="1"/>
      <c r="J5" s="1"/>
      <c r="K5" s="1"/>
    </row>
    <row r="6" ht="13.5" customHeight="1">
      <c r="A6" s="14">
        <f t="shared" ref="A6:A36" si="1">B6</f>
        <v>43009.29167</v>
      </c>
      <c r="B6" s="15">
        <v>43009.29166666667</v>
      </c>
      <c r="C6" s="52">
        <v>163.0</v>
      </c>
      <c r="D6" s="52">
        <v>31.0</v>
      </c>
      <c r="E6" s="52">
        <v>297.0</v>
      </c>
      <c r="F6" s="1"/>
      <c r="I6" s="1"/>
      <c r="J6" s="19"/>
      <c r="K6" s="1"/>
    </row>
    <row r="7" ht="13.5" customHeight="1">
      <c r="A7" s="14">
        <f t="shared" si="1"/>
        <v>43010.29167</v>
      </c>
      <c r="B7" s="15">
        <v>43010.29166666667</v>
      </c>
      <c r="C7" s="22"/>
      <c r="D7" s="22"/>
      <c r="E7" s="22"/>
      <c r="F7" s="1"/>
      <c r="I7" s="1"/>
      <c r="J7" s="1"/>
      <c r="K7" s="1"/>
    </row>
    <row r="8" ht="13.5" customHeight="1">
      <c r="A8" s="14">
        <f t="shared" si="1"/>
        <v>43011.29167</v>
      </c>
      <c r="B8" s="15">
        <v>43011.29166666667</v>
      </c>
      <c r="C8" s="22"/>
      <c r="D8" s="22"/>
      <c r="E8" s="22"/>
      <c r="F8" s="1"/>
      <c r="I8" s="1"/>
      <c r="J8" s="1"/>
      <c r="K8" s="1"/>
    </row>
    <row r="9" ht="13.5" customHeight="1">
      <c r="A9" s="14">
        <f t="shared" si="1"/>
        <v>43012.29167</v>
      </c>
      <c r="B9" s="15">
        <v>43012.29166666667</v>
      </c>
      <c r="C9" s="22"/>
      <c r="D9" s="22"/>
      <c r="E9" s="22"/>
      <c r="F9" s="1"/>
      <c r="I9" s="1"/>
      <c r="J9" s="1"/>
      <c r="K9" s="1"/>
    </row>
    <row r="10" ht="13.5" customHeight="1">
      <c r="A10" s="14">
        <f t="shared" si="1"/>
        <v>43013.29167</v>
      </c>
      <c r="B10" s="15">
        <v>43013.29166666667</v>
      </c>
      <c r="C10" s="22"/>
      <c r="D10" s="22"/>
      <c r="E10" s="22"/>
      <c r="F10" s="1"/>
      <c r="I10" s="1"/>
      <c r="J10" s="1"/>
      <c r="K10" s="1"/>
    </row>
    <row r="11" ht="13.5" customHeight="1">
      <c r="A11" s="14">
        <f t="shared" si="1"/>
        <v>43014.29167</v>
      </c>
      <c r="B11" s="15">
        <v>43014.29166666667</v>
      </c>
      <c r="C11" s="22"/>
      <c r="D11" s="22"/>
      <c r="E11" s="22"/>
      <c r="F11" s="1"/>
      <c r="I11" s="1"/>
      <c r="J11" s="1"/>
      <c r="K11" s="1"/>
    </row>
    <row r="12" ht="13.5" customHeight="1">
      <c r="A12" s="14">
        <f t="shared" si="1"/>
        <v>43015.29167</v>
      </c>
      <c r="B12" s="15">
        <v>43015.29166666667</v>
      </c>
      <c r="C12" s="22"/>
      <c r="D12" s="22"/>
      <c r="E12" s="22"/>
      <c r="F12" s="1"/>
      <c r="I12" s="1"/>
      <c r="J12" s="1"/>
      <c r="K12" s="1"/>
    </row>
    <row r="13" ht="13.5" customHeight="1">
      <c r="A13" s="14">
        <f t="shared" si="1"/>
        <v>43016.29167</v>
      </c>
      <c r="B13" s="15">
        <v>43016.29166666667</v>
      </c>
      <c r="C13" s="22"/>
      <c r="D13" s="22"/>
      <c r="E13" s="22"/>
      <c r="F13" s="1"/>
      <c r="I13" s="1"/>
      <c r="J13" s="19"/>
      <c r="K13" s="1"/>
    </row>
    <row r="14" ht="13.5" customHeight="1">
      <c r="A14" s="14">
        <f t="shared" si="1"/>
        <v>43017.29167</v>
      </c>
      <c r="B14" s="15">
        <v>43017.29166666667</v>
      </c>
      <c r="C14" s="22"/>
      <c r="D14" s="22"/>
      <c r="E14" s="22"/>
      <c r="F14" s="1"/>
      <c r="I14" s="1"/>
      <c r="J14" s="1"/>
      <c r="K14" s="1"/>
    </row>
    <row r="15" ht="13.5" customHeight="1">
      <c r="A15" s="14">
        <f t="shared" si="1"/>
        <v>43018.29167</v>
      </c>
      <c r="B15" s="15">
        <v>43018.29166666667</v>
      </c>
      <c r="C15" s="22"/>
      <c r="D15" s="22"/>
      <c r="E15" s="22"/>
      <c r="F15" s="1"/>
      <c r="I15" s="1"/>
      <c r="J15" s="1"/>
      <c r="K15" s="1"/>
    </row>
    <row r="16" ht="13.5" customHeight="1">
      <c r="A16" s="14">
        <f t="shared" si="1"/>
        <v>43019.29167</v>
      </c>
      <c r="B16" s="15">
        <v>43019.29166666667</v>
      </c>
      <c r="C16" s="22"/>
      <c r="D16" s="22"/>
      <c r="E16" s="22"/>
      <c r="F16" s="1"/>
      <c r="I16" s="1"/>
      <c r="J16" s="1"/>
      <c r="K16" s="1"/>
    </row>
    <row r="17" ht="13.5" customHeight="1">
      <c r="A17" s="14">
        <f t="shared" si="1"/>
        <v>43020.29167</v>
      </c>
      <c r="B17" s="15">
        <v>43020.29166666667</v>
      </c>
      <c r="C17" s="22"/>
      <c r="D17" s="22"/>
      <c r="E17" s="22"/>
      <c r="F17" s="1"/>
      <c r="I17" s="1"/>
      <c r="J17" s="1"/>
      <c r="K17" s="1"/>
    </row>
    <row r="18" ht="13.5" customHeight="1">
      <c r="A18" s="14">
        <f t="shared" si="1"/>
        <v>43021.29167</v>
      </c>
      <c r="B18" s="15">
        <v>43021.29166666667</v>
      </c>
      <c r="C18" s="22"/>
      <c r="D18" s="22"/>
      <c r="E18" s="22"/>
      <c r="F18" s="1"/>
      <c r="I18" s="1"/>
      <c r="J18" s="1"/>
      <c r="K18" s="1"/>
    </row>
    <row r="19" ht="13.5" customHeight="1">
      <c r="A19" s="14">
        <f t="shared" si="1"/>
        <v>43022.29167</v>
      </c>
      <c r="B19" s="15">
        <v>43022.29166666667</v>
      </c>
      <c r="C19" s="22"/>
      <c r="D19" s="22"/>
      <c r="E19" s="22"/>
      <c r="F19" s="1"/>
      <c r="I19" s="1"/>
      <c r="J19" s="1"/>
      <c r="K19" s="1"/>
    </row>
    <row r="20" ht="13.5" customHeight="1">
      <c r="A20" s="14">
        <f t="shared" si="1"/>
        <v>43023.29167</v>
      </c>
      <c r="B20" s="15">
        <v>43023.29166666667</v>
      </c>
      <c r="C20" s="22"/>
      <c r="D20" s="22"/>
      <c r="E20" s="22"/>
      <c r="F20" s="1"/>
      <c r="I20" s="1"/>
      <c r="J20" s="19"/>
      <c r="K20" s="1"/>
    </row>
    <row r="21" ht="13.5" customHeight="1">
      <c r="A21" s="14">
        <f t="shared" si="1"/>
        <v>43024.29167</v>
      </c>
      <c r="B21" s="15">
        <v>43024.29166666667</v>
      </c>
      <c r="C21" s="22"/>
      <c r="D21" s="22"/>
      <c r="E21" s="22"/>
      <c r="F21" s="1"/>
      <c r="I21" s="1"/>
      <c r="J21" s="1"/>
      <c r="K21" s="1"/>
    </row>
    <row r="22" ht="13.5" customHeight="1">
      <c r="A22" s="14">
        <f t="shared" si="1"/>
        <v>43025.29167</v>
      </c>
      <c r="B22" s="15">
        <v>43025.29166666667</v>
      </c>
      <c r="C22" s="22"/>
      <c r="D22" s="22"/>
      <c r="E22" s="22"/>
      <c r="F22" s="1"/>
      <c r="I22" s="1"/>
      <c r="J22" s="1"/>
      <c r="K22" s="1"/>
    </row>
    <row r="23" ht="13.5" customHeight="1">
      <c r="A23" s="14">
        <f t="shared" si="1"/>
        <v>43026.29167</v>
      </c>
      <c r="B23" s="15">
        <v>43026.29166666667</v>
      </c>
      <c r="C23" s="22"/>
      <c r="D23" s="22"/>
      <c r="E23" s="22"/>
      <c r="F23" s="1"/>
      <c r="I23" s="1"/>
      <c r="J23" s="1"/>
      <c r="K23" s="1"/>
    </row>
    <row r="24" ht="13.5" customHeight="1">
      <c r="A24" s="14">
        <f t="shared" si="1"/>
        <v>43027.29167</v>
      </c>
      <c r="B24" s="15">
        <v>43027.29166666667</v>
      </c>
      <c r="C24" s="22"/>
      <c r="D24" s="22"/>
      <c r="E24" s="22"/>
      <c r="F24" s="1"/>
      <c r="I24" s="1"/>
      <c r="J24" s="1"/>
      <c r="K24" s="1"/>
    </row>
    <row r="25" ht="13.5" customHeight="1">
      <c r="A25" s="14">
        <f t="shared" si="1"/>
        <v>43028.29167</v>
      </c>
      <c r="B25" s="15">
        <v>43028.29166666667</v>
      </c>
      <c r="C25" s="22"/>
      <c r="D25" s="22"/>
      <c r="E25" s="22"/>
      <c r="F25" s="1"/>
      <c r="I25" s="1"/>
      <c r="J25" s="1"/>
      <c r="K25" s="1"/>
    </row>
    <row r="26" ht="13.5" customHeight="1">
      <c r="A26" s="14">
        <f t="shared" si="1"/>
        <v>43029.29167</v>
      </c>
      <c r="B26" s="15">
        <v>43029.29166666667</v>
      </c>
      <c r="C26" s="22"/>
      <c r="D26" s="22"/>
      <c r="E26" s="22"/>
      <c r="F26" s="1"/>
      <c r="I26" s="1"/>
      <c r="J26" s="1"/>
      <c r="K26" s="1"/>
    </row>
    <row r="27" ht="13.5" customHeight="1">
      <c r="A27" s="14">
        <f t="shared" si="1"/>
        <v>43030.29167</v>
      </c>
      <c r="B27" s="15">
        <v>43030.29166666667</v>
      </c>
      <c r="C27" s="22"/>
      <c r="D27" s="22"/>
      <c r="E27" s="22"/>
      <c r="F27" s="1"/>
      <c r="I27" s="1"/>
      <c r="J27" s="19"/>
      <c r="K27" s="1"/>
    </row>
    <row r="28" ht="13.5" customHeight="1">
      <c r="A28" s="14">
        <f t="shared" si="1"/>
        <v>43031.29167</v>
      </c>
      <c r="B28" s="15">
        <v>43031.29166666667</v>
      </c>
      <c r="C28" s="22"/>
      <c r="D28" s="22"/>
      <c r="E28" s="22"/>
      <c r="F28" s="1"/>
      <c r="I28" s="1"/>
      <c r="J28" s="1"/>
      <c r="K28" s="1"/>
    </row>
    <row r="29" ht="13.5" customHeight="1">
      <c r="A29" s="14">
        <f t="shared" si="1"/>
        <v>43032.29167</v>
      </c>
      <c r="B29" s="15">
        <v>43032.29166666667</v>
      </c>
      <c r="C29" s="22"/>
      <c r="D29" s="22"/>
      <c r="E29" s="22"/>
      <c r="F29" s="1"/>
      <c r="I29" s="1"/>
      <c r="J29" s="1"/>
      <c r="K29" s="1"/>
    </row>
    <row r="30" ht="13.5" customHeight="1">
      <c r="A30" s="14">
        <f t="shared" si="1"/>
        <v>43033.29167</v>
      </c>
      <c r="B30" s="15">
        <v>43033.29166666667</v>
      </c>
      <c r="C30" s="22"/>
      <c r="D30" s="22"/>
      <c r="E30" s="22"/>
      <c r="F30" s="1"/>
      <c r="I30" s="1"/>
      <c r="J30" s="1"/>
      <c r="K30" s="1"/>
    </row>
    <row r="31" ht="13.5" customHeight="1">
      <c r="A31" s="14">
        <f t="shared" si="1"/>
        <v>43034.29167</v>
      </c>
      <c r="B31" s="15">
        <v>43034.29166666667</v>
      </c>
      <c r="C31" s="22"/>
      <c r="D31" s="22"/>
      <c r="E31" s="22"/>
      <c r="F31" s="1"/>
      <c r="I31" s="1"/>
      <c r="J31" s="1"/>
      <c r="K31" s="1"/>
    </row>
    <row r="32" ht="13.5" customHeight="1">
      <c r="A32" s="14">
        <f t="shared" si="1"/>
        <v>43035.29167</v>
      </c>
      <c r="B32" s="15">
        <v>43035.29166666667</v>
      </c>
      <c r="C32" s="22"/>
      <c r="D32" s="22"/>
      <c r="E32" s="22"/>
      <c r="F32" s="1"/>
      <c r="I32" s="1"/>
      <c r="J32" s="1"/>
      <c r="K32" s="1"/>
    </row>
    <row r="33" ht="13.5" customHeight="1">
      <c r="A33" s="14">
        <f t="shared" si="1"/>
        <v>43036.29167</v>
      </c>
      <c r="B33" s="15">
        <v>43036.29166666667</v>
      </c>
      <c r="C33" s="22"/>
      <c r="D33" s="22"/>
      <c r="E33" s="22"/>
      <c r="F33" s="1"/>
      <c r="I33" s="1"/>
      <c r="J33" s="1"/>
      <c r="K33" s="1"/>
    </row>
    <row r="34" ht="13.5" customHeight="1">
      <c r="A34" s="14">
        <f t="shared" si="1"/>
        <v>43037.29167</v>
      </c>
      <c r="B34" s="15">
        <v>43037.29166666667</v>
      </c>
      <c r="C34" s="22"/>
      <c r="D34" s="22"/>
      <c r="E34" s="22"/>
      <c r="F34" s="1"/>
      <c r="I34" s="1"/>
      <c r="J34" s="1"/>
      <c r="K34" s="1"/>
    </row>
    <row r="35" ht="13.5" customHeight="1">
      <c r="A35" s="14">
        <f t="shared" si="1"/>
        <v>43038.29167</v>
      </c>
      <c r="B35" s="15">
        <v>43038.29166666667</v>
      </c>
      <c r="C35" s="22"/>
      <c r="D35" s="22"/>
      <c r="E35" s="22"/>
      <c r="F35" s="1"/>
      <c r="I35" s="1"/>
      <c r="J35" s="1"/>
      <c r="K35" s="1"/>
    </row>
    <row r="36" ht="13.5" customHeight="1">
      <c r="A36" s="14">
        <f t="shared" si="1"/>
        <v>43039.29167</v>
      </c>
      <c r="B36" s="15">
        <v>43039.29166666667</v>
      </c>
      <c r="C36" s="22"/>
      <c r="D36" s="22"/>
      <c r="E36" s="22"/>
      <c r="F36" s="1"/>
    </row>
    <row r="37" ht="13.5" customHeight="1">
      <c r="A37" s="1"/>
      <c r="B37" s="20" t="s">
        <v>93</v>
      </c>
      <c r="C37" s="21">
        <f>SUM(C6:E35)</f>
        <v>491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8">
        <v>20191.0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491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19700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0.02431776534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703.5714286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3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28</v>
      </c>
      <c r="D48" s="29"/>
      <c r="E48" s="1"/>
      <c r="F48" s="1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43012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43011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0.09677419355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0.9032258065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1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9.25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7" t="s">
        <v>155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9" t="s">
        <v>10</v>
      </c>
      <c r="C4" s="10"/>
      <c r="D4" s="1"/>
      <c r="E4" s="1"/>
      <c r="F4" s="1"/>
    </row>
    <row r="5" ht="13.5" customHeight="1">
      <c r="A5" s="11" t="s">
        <v>47</v>
      </c>
      <c r="B5" s="12" t="s">
        <v>89</v>
      </c>
      <c r="C5" s="12" t="s">
        <v>90</v>
      </c>
      <c r="D5" s="1"/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52">
        <v>18.0</v>
      </c>
      <c r="D6" s="1"/>
      <c r="E6" s="22"/>
      <c r="F6" s="16">
        <f>AVERAGE(C6:C12)</f>
        <v>18</v>
      </c>
    </row>
    <row r="7" ht="13.5" customHeight="1">
      <c r="A7" s="14">
        <f t="shared" si="1"/>
        <v>43010.29167</v>
      </c>
      <c r="B7" s="15">
        <v>43010.29166666667</v>
      </c>
      <c r="C7" s="22"/>
      <c r="D7" s="1"/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22"/>
      <c r="D8" s="1"/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22"/>
      <c r="D9" s="1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22"/>
      <c r="D10" s="1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22"/>
      <c r="D11" s="1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22"/>
      <c r="D12" s="1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22"/>
      <c r="D13" s="1"/>
      <c r="E13" s="22"/>
      <c r="F13" s="16" t="str">
        <f>AVERAGE(C13:C19)</f>
        <v>#DIV/0!</v>
      </c>
    </row>
    <row r="14" ht="13.5" customHeight="1">
      <c r="A14" s="14">
        <f t="shared" si="1"/>
        <v>43017.29167</v>
      </c>
      <c r="B14" s="15">
        <v>43017.29166666667</v>
      </c>
      <c r="C14" s="22"/>
      <c r="D14" s="1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22"/>
      <c r="D15" s="1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22"/>
      <c r="D16" s="1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22"/>
      <c r="D17" s="1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22"/>
      <c r="D18" s="1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22"/>
      <c r="D19" s="1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22"/>
      <c r="D20" s="1"/>
      <c r="E20" s="22"/>
      <c r="F20" s="16" t="str">
        <f>AVERAGE(C20:C26)</f>
        <v>#DIV/0!</v>
      </c>
    </row>
    <row r="21" ht="13.5" customHeight="1">
      <c r="A21" s="14">
        <f t="shared" si="1"/>
        <v>43024.29167</v>
      </c>
      <c r="B21" s="15">
        <v>43024.29166666667</v>
      </c>
      <c r="C21" s="22"/>
      <c r="D21" s="1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22"/>
      <c r="D22" s="1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22"/>
      <c r="D23" s="1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22"/>
      <c r="D24" s="1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22"/>
      <c r="D25" s="1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22"/>
      <c r="D26" s="1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22"/>
      <c r="D27" s="1"/>
      <c r="E27" s="22"/>
      <c r="F27" s="16" t="str">
        <f>AVERAGE(C27:C33)</f>
        <v>#DIV/0!</v>
      </c>
    </row>
    <row r="28" ht="13.5" customHeight="1">
      <c r="A28" s="14">
        <f t="shared" si="1"/>
        <v>43031.29167</v>
      </c>
      <c r="B28" s="15">
        <v>43031.29166666667</v>
      </c>
      <c r="C28" s="22"/>
      <c r="D28" s="1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22"/>
      <c r="D29" s="1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22"/>
      <c r="D30" s="1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22"/>
      <c r="D31" s="1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22"/>
      <c r="D32" s="1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22"/>
      <c r="D33" s="1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22"/>
      <c r="D34" s="1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22"/>
      <c r="D35" s="1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22"/>
      <c r="D36" s="1"/>
      <c r="E36" s="1"/>
      <c r="F36" s="1"/>
    </row>
    <row r="37" ht="13.5" customHeight="1">
      <c r="A37" s="1"/>
      <c r="B37" s="20" t="s">
        <v>93</v>
      </c>
      <c r="C37" s="21">
        <f>SUM(C6:C36)</f>
        <v>18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6">
        <v>540.0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18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522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0.03333333333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18.64285714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3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28</v>
      </c>
      <c r="D48" s="29"/>
      <c r="E48" s="1"/>
      <c r="F48" s="1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43012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43011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0.09677419355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0.9032258065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1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10.0"/>
    <col customWidth="1" min="2" max="2" width="15.5"/>
    <col customWidth="1" min="3" max="3" width="12.5"/>
    <col customWidth="1" min="4" max="4" width="11.38"/>
    <col customWidth="1" min="5" max="5" width="10.63"/>
    <col customWidth="1" min="6" max="16" width="6.75"/>
    <col customWidth="1" min="17" max="26" width="11.0"/>
  </cols>
  <sheetData>
    <row r="1" ht="13.5" customHeight="1">
      <c r="A1" s="1"/>
      <c r="B1" s="1"/>
      <c r="C1" s="1"/>
      <c r="D1" s="1"/>
      <c r="E1" s="1"/>
    </row>
    <row r="2" ht="13.5" customHeight="1">
      <c r="A2" s="1"/>
      <c r="B2" s="7" t="s">
        <v>156</v>
      </c>
      <c r="C2" s="1"/>
      <c r="D2" s="1"/>
      <c r="E2" s="1"/>
    </row>
    <row r="3" ht="13.5" customHeight="1">
      <c r="A3" s="1"/>
      <c r="B3" s="1"/>
      <c r="C3" s="1"/>
      <c r="D3" s="1"/>
      <c r="E3" s="1"/>
    </row>
    <row r="4" ht="13.5" customHeight="1">
      <c r="A4" s="1"/>
      <c r="B4" s="9" t="s">
        <v>10</v>
      </c>
      <c r="C4" s="10"/>
      <c r="D4" s="1"/>
      <c r="E4" s="1"/>
    </row>
    <row r="5" ht="13.5" customHeight="1">
      <c r="A5" s="11" t="s">
        <v>47</v>
      </c>
      <c r="B5" s="12" t="s">
        <v>89</v>
      </c>
      <c r="C5" s="12" t="s">
        <v>90</v>
      </c>
      <c r="D5" s="13" t="s">
        <v>91</v>
      </c>
      <c r="E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0</v>
      </c>
      <c r="D6" s="18">
        <v>0.0</v>
      </c>
      <c r="E6" s="22" t="s">
        <v>119</v>
      </c>
      <c r="F6" s="16">
        <f>AVERAGE(C6:C12)</f>
        <v>0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0</v>
      </c>
      <c r="D7" s="18">
        <v>0.0</v>
      </c>
      <c r="E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0</v>
      </c>
      <c r="D8" s="18">
        <v>0.0</v>
      </c>
      <c r="E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6"/>
      <c r="E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6"/>
      <c r="E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6"/>
      <c r="E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6"/>
      <c r="E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16"/>
      <c r="E13" s="22" t="s">
        <v>121</v>
      </c>
      <c r="F13" s="16">
        <f>AVERAGE(C13:C19)</f>
        <v>0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6"/>
      <c r="E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  <c r="E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122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123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</row>
    <row r="37" ht="13.5" customHeight="1">
      <c r="A37" s="1"/>
      <c r="B37" s="20" t="s">
        <v>93</v>
      </c>
      <c r="C37" s="21">
        <f>SUM(C6:C36)</f>
        <v>0</v>
      </c>
      <c r="D37" s="19"/>
      <c r="E37" s="1"/>
    </row>
    <row r="38" ht="13.5" customHeight="1">
      <c r="A38" s="1"/>
      <c r="B38" s="1"/>
      <c r="C38" s="19"/>
      <c r="D38" s="1"/>
      <c r="E38" s="1"/>
    </row>
    <row r="39" ht="13.5" customHeight="1">
      <c r="A39" s="1"/>
      <c r="B39" s="22" t="s">
        <v>94</v>
      </c>
      <c r="C39" s="16">
        <v>440.0</v>
      </c>
      <c r="D39" s="1"/>
      <c r="E39" s="1"/>
    </row>
    <row r="40" ht="13.5" customHeight="1">
      <c r="A40" s="1"/>
      <c r="B40" s="22" t="s">
        <v>95</v>
      </c>
      <c r="C40" s="16">
        <f>C37</f>
        <v>0</v>
      </c>
      <c r="D40" s="1"/>
      <c r="E40" s="1"/>
    </row>
    <row r="41" ht="13.5" customHeight="1">
      <c r="A41" s="1"/>
      <c r="B41" s="22" t="s">
        <v>96</v>
      </c>
      <c r="C41" s="16">
        <f>C39-C40</f>
        <v>440</v>
      </c>
      <c r="D41" s="1"/>
      <c r="E41" s="1"/>
    </row>
    <row r="42" ht="13.5" customHeight="1">
      <c r="A42" s="1"/>
      <c r="B42" s="22" t="s">
        <v>97</v>
      </c>
      <c r="C42" s="23">
        <f>C40/C39</f>
        <v>0</v>
      </c>
      <c r="D42" s="1"/>
      <c r="E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</row>
    <row r="44" ht="13.5" customHeight="1">
      <c r="A44" s="1"/>
      <c r="B44" s="22" t="s">
        <v>99</v>
      </c>
      <c r="C44" s="16">
        <f>(C39-C37)/C48</f>
        <v>15.71428571</v>
      </c>
      <c r="D44" s="1"/>
      <c r="E44" s="1"/>
    </row>
    <row r="45" ht="15.75" customHeight="1">
      <c r="A45" s="1"/>
      <c r="B45" s="1"/>
      <c r="C45" s="1"/>
      <c r="D45" s="1"/>
      <c r="E45" s="1"/>
    </row>
    <row r="46" ht="13.5" customHeight="1">
      <c r="A46" s="1"/>
      <c r="B46" s="24" t="s">
        <v>100</v>
      </c>
      <c r="C46" s="25">
        <f>C50-C49</f>
        <v>3</v>
      </c>
      <c r="D46" s="26"/>
      <c r="E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</row>
    <row r="48" ht="13.5" customHeight="1">
      <c r="A48" s="1"/>
      <c r="B48" s="27" t="s">
        <v>102</v>
      </c>
      <c r="C48" s="28">
        <f>+C47-C46</f>
        <v>28</v>
      </c>
      <c r="D48" s="29"/>
      <c r="E48" s="1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31">
        <f>EOMONTH(NOW(),0)</f>
        <v>43039</v>
      </c>
      <c r="E49" s="1"/>
    </row>
    <row r="50" ht="13.5" customHeight="1">
      <c r="A50" s="1"/>
      <c r="B50" s="27" t="s">
        <v>103</v>
      </c>
      <c r="C50" s="28">
        <f>TODAY()</f>
        <v>43012</v>
      </c>
      <c r="D50" s="29"/>
      <c r="E50" s="1"/>
    </row>
    <row r="51" ht="13.5" customHeight="1">
      <c r="A51" s="1"/>
      <c r="B51" s="27"/>
      <c r="C51" s="32"/>
      <c r="D51" s="33"/>
      <c r="E51" s="1"/>
    </row>
    <row r="52" ht="13.5" customHeight="1">
      <c r="A52" s="1"/>
      <c r="B52" s="34" t="s">
        <v>104</v>
      </c>
      <c r="C52" s="35"/>
      <c r="D52" s="36">
        <f>TODAY()-1</f>
        <v>43011</v>
      </c>
      <c r="E52" s="1"/>
    </row>
    <row r="53" ht="13.5" customHeight="1">
      <c r="A53" s="1"/>
      <c r="B53" s="34" t="s">
        <v>105</v>
      </c>
      <c r="C53" s="35"/>
      <c r="D53" s="37">
        <f>C46/C47</f>
        <v>0.09677419355</v>
      </c>
      <c r="E53" s="1"/>
    </row>
    <row r="54" ht="15.75" customHeight="1">
      <c r="A54" s="1"/>
      <c r="B54" s="38" t="s">
        <v>106</v>
      </c>
      <c r="C54" s="39"/>
      <c r="D54" s="40">
        <f>C48/C47</f>
        <v>0.9032258065</v>
      </c>
      <c r="E54" s="1"/>
    </row>
    <row r="55" ht="13.5" customHeight="1">
      <c r="A55" s="1"/>
      <c r="B55" s="1"/>
      <c r="C55" s="1"/>
      <c r="D55" s="1"/>
      <c r="E55" s="1"/>
    </row>
    <row r="56" ht="13.5" customHeight="1">
      <c r="A56" s="1"/>
      <c r="B56" s="1"/>
      <c r="C56" s="1"/>
      <c r="D56" s="1"/>
      <c r="E56" s="1"/>
    </row>
    <row r="57" ht="13.5" customHeight="1">
      <c r="A57" s="1"/>
      <c r="B57" s="51" t="s">
        <v>107</v>
      </c>
      <c r="C57" s="1"/>
      <c r="D57" s="1"/>
      <c r="E57" s="1"/>
    </row>
    <row r="58" ht="13.5" customHeight="1">
      <c r="A58" s="1"/>
      <c r="B58" s="1"/>
      <c r="C58" s="1"/>
      <c r="D58" s="1"/>
      <c r="E58" s="1"/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5" width="6.75"/>
    <col customWidth="1" min="16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7" t="s">
        <v>157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9" t="s">
        <v>10</v>
      </c>
      <c r="C4" s="10"/>
      <c r="D4" s="1"/>
      <c r="E4" s="1"/>
      <c r="F4" s="1"/>
    </row>
    <row r="5" ht="13.5" customHeight="1">
      <c r="A5" s="11" t="s">
        <v>47</v>
      </c>
      <c r="B5" s="12" t="s">
        <v>89</v>
      </c>
      <c r="C5" s="13" t="s">
        <v>91</v>
      </c>
      <c r="D5" s="1"/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8">
        <v>255.0</v>
      </c>
      <c r="D6" s="22"/>
      <c r="E6" s="16" t="str">
        <f>AVERAGE(#REF!)</f>
        <v>#REF!</v>
      </c>
      <c r="F6" s="1"/>
    </row>
    <row r="7" ht="13.5" customHeight="1">
      <c r="A7" s="14">
        <f t="shared" si="1"/>
        <v>43010.29167</v>
      </c>
      <c r="B7" s="15">
        <v>43010.29166666667</v>
      </c>
      <c r="C7" s="18">
        <v>0.0</v>
      </c>
      <c r="D7" s="1"/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8">
        <v>0.0</v>
      </c>
      <c r="D8" s="1"/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8">
        <v>0.0</v>
      </c>
      <c r="D9" s="1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8">
        <v>0.0</v>
      </c>
      <c r="D10" s="1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8">
        <v>0.0</v>
      </c>
      <c r="D11" s="1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8">
        <v>0.0</v>
      </c>
      <c r="D12" s="1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8">
        <v>0.0</v>
      </c>
      <c r="D13" s="22"/>
      <c r="E13" s="16" t="str">
        <f>AVERAGE(#REF!)</f>
        <v>#REF!</v>
      </c>
      <c r="F13" s="1"/>
    </row>
    <row r="14" ht="13.5" customHeight="1">
      <c r="A14" s="14">
        <f t="shared" si="1"/>
        <v>43017.29167</v>
      </c>
      <c r="B14" s="15">
        <v>43017.29166666667</v>
      </c>
      <c r="C14" s="18">
        <v>0.0</v>
      </c>
      <c r="D14" s="1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8">
        <v>0.0</v>
      </c>
      <c r="D15" s="1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8">
        <v>0.0</v>
      </c>
      <c r="D16" s="1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8">
        <v>0.0</v>
      </c>
      <c r="D17" s="1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8">
        <v>0.0</v>
      </c>
      <c r="D18" s="1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8">
        <v>0.0</v>
      </c>
      <c r="D19" s="1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8">
        <v>0.0</v>
      </c>
      <c r="D20" s="22"/>
      <c r="E20" s="16" t="str">
        <f>AVERAGE(#REF!)</f>
        <v>#REF!</v>
      </c>
      <c r="F20" s="1"/>
    </row>
    <row r="21" ht="13.5" customHeight="1">
      <c r="A21" s="14">
        <f t="shared" si="1"/>
        <v>43024.29167</v>
      </c>
      <c r="B21" s="15">
        <v>43024.29166666667</v>
      </c>
      <c r="C21" s="18">
        <v>0.0</v>
      </c>
      <c r="D21" s="1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8">
        <v>0.0</v>
      </c>
      <c r="D22" s="1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8">
        <v>0.0</v>
      </c>
      <c r="D23" s="1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8">
        <v>0.0</v>
      </c>
      <c r="D24" s="1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8">
        <v>0.0</v>
      </c>
      <c r="D25" s="1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8">
        <v>0.0</v>
      </c>
      <c r="D26" s="1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8">
        <v>0.0</v>
      </c>
      <c r="D27" s="22"/>
      <c r="E27" s="16" t="str">
        <f>AVERAGE(#REF!)</f>
        <v>#REF!</v>
      </c>
      <c r="F27" s="1"/>
    </row>
    <row r="28" ht="13.5" customHeight="1">
      <c r="A28" s="14">
        <f t="shared" si="1"/>
        <v>43031.29167</v>
      </c>
      <c r="B28" s="15">
        <v>43031.29166666667</v>
      </c>
      <c r="C28" s="18">
        <v>0.0</v>
      </c>
      <c r="D28" s="1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8">
        <v>0.0</v>
      </c>
      <c r="D29" s="1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8">
        <v>0.0</v>
      </c>
      <c r="D30" s="1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8">
        <v>0.0</v>
      </c>
      <c r="D31" s="1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8">
        <v>0.0</v>
      </c>
      <c r="D32" s="1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8">
        <v>0.0</v>
      </c>
      <c r="D33" s="1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8">
        <v>0.0</v>
      </c>
      <c r="D34" s="1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8">
        <v>0.0</v>
      </c>
      <c r="D35" s="1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8">
        <v>0.0</v>
      </c>
      <c r="D36" s="1"/>
      <c r="E36" s="1"/>
      <c r="F36" s="1"/>
    </row>
    <row r="37" ht="13.5" customHeight="1">
      <c r="A37" s="1"/>
      <c r="B37" s="20" t="s">
        <v>93</v>
      </c>
      <c r="C37" s="21">
        <f>SUM(C6:C36)</f>
        <v>255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8">
        <v>6073.0</v>
      </c>
      <c r="D39" s="1"/>
      <c r="E39" s="1"/>
      <c r="F39" s="68"/>
    </row>
    <row r="40" ht="13.5" customHeight="1">
      <c r="A40" s="1"/>
      <c r="B40" s="22" t="s">
        <v>95</v>
      </c>
      <c r="C40" s="16">
        <f>C37</f>
        <v>255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5818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0.04198913222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207.7857143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3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28</v>
      </c>
      <c r="D48" s="29"/>
      <c r="E48" s="1"/>
      <c r="F48" s="1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43012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43011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0.09677419355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0.9032258065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1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7.13"/>
    <col customWidth="1" min="3" max="3" width="11.75"/>
    <col customWidth="1" min="4" max="4" width="11.38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7" t="s">
        <v>158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9" t="s">
        <v>10</v>
      </c>
      <c r="C4" s="10"/>
      <c r="D4" s="1"/>
    </row>
    <row r="5" ht="13.5" customHeight="1">
      <c r="A5" s="11" t="s">
        <v>47</v>
      </c>
      <c r="B5" s="12" t="s">
        <v>89</v>
      </c>
      <c r="C5" s="12" t="s">
        <v>90</v>
      </c>
      <c r="D5" s="1"/>
    </row>
    <row r="6" ht="13.5" customHeight="1">
      <c r="A6" s="14">
        <f t="shared" ref="A6:A36" si="1">B6</f>
        <v>43009.29167</v>
      </c>
      <c r="B6" s="15">
        <v>43009.29166666667</v>
      </c>
      <c r="C6" s="16"/>
      <c r="D6" s="1"/>
    </row>
    <row r="7" ht="13.5" customHeight="1">
      <c r="A7" s="14">
        <f t="shared" si="1"/>
        <v>43010.29167</v>
      </c>
      <c r="B7" s="15">
        <v>43010.29166666667</v>
      </c>
      <c r="C7" s="16"/>
      <c r="D7" s="1"/>
    </row>
    <row r="8" ht="13.5" customHeight="1">
      <c r="A8" s="14">
        <f t="shared" si="1"/>
        <v>43011.29167</v>
      </c>
      <c r="B8" s="15">
        <v>43011.29166666667</v>
      </c>
      <c r="C8" s="16"/>
      <c r="D8" s="1"/>
    </row>
    <row r="9" ht="13.5" customHeight="1">
      <c r="A9" s="14">
        <f t="shared" si="1"/>
        <v>43012.29167</v>
      </c>
      <c r="B9" s="15">
        <v>43012.29166666667</v>
      </c>
      <c r="C9" s="16"/>
      <c r="D9" s="1"/>
    </row>
    <row r="10" ht="13.5" customHeight="1">
      <c r="A10" s="14">
        <f t="shared" si="1"/>
        <v>43013.29167</v>
      </c>
      <c r="B10" s="15">
        <v>43013.29166666667</v>
      </c>
      <c r="C10" s="16"/>
      <c r="D10" s="1"/>
    </row>
    <row r="11" ht="13.5" customHeight="1">
      <c r="A11" s="14">
        <f t="shared" si="1"/>
        <v>43014.29167</v>
      </c>
      <c r="B11" s="15">
        <v>43014.29166666667</v>
      </c>
      <c r="C11" s="16"/>
      <c r="D11" s="1"/>
    </row>
    <row r="12" ht="13.5" customHeight="1">
      <c r="A12" s="14">
        <f t="shared" si="1"/>
        <v>43015.29167</v>
      </c>
      <c r="B12" s="15">
        <v>43015.29166666667</v>
      </c>
      <c r="C12" s="16"/>
      <c r="D12" s="1"/>
    </row>
    <row r="13" ht="13.5" customHeight="1">
      <c r="A13" s="14">
        <f t="shared" si="1"/>
        <v>43016.29167</v>
      </c>
      <c r="B13" s="15">
        <v>43016.29166666667</v>
      </c>
      <c r="C13" s="16"/>
      <c r="D13" s="1"/>
    </row>
    <row r="14" ht="13.5" customHeight="1">
      <c r="A14" s="14">
        <f t="shared" si="1"/>
        <v>43017.29167</v>
      </c>
      <c r="B14" s="15">
        <v>43017.29166666667</v>
      </c>
      <c r="C14" s="16"/>
      <c r="D14" s="1"/>
    </row>
    <row r="15" ht="13.5" customHeight="1">
      <c r="A15" s="14">
        <f t="shared" si="1"/>
        <v>43018.29167</v>
      </c>
      <c r="B15" s="15">
        <v>43018.29166666667</v>
      </c>
      <c r="C15" s="16"/>
      <c r="D15" s="1"/>
    </row>
    <row r="16" ht="13.5" customHeight="1">
      <c r="A16" s="14">
        <f t="shared" si="1"/>
        <v>43019.29167</v>
      </c>
      <c r="B16" s="15">
        <v>43019.29166666667</v>
      </c>
      <c r="C16" s="16"/>
      <c r="D16" s="1"/>
    </row>
    <row r="17" ht="13.5" customHeight="1">
      <c r="A17" s="14">
        <f t="shared" si="1"/>
        <v>43020.29167</v>
      </c>
      <c r="B17" s="15">
        <v>43020.29166666667</v>
      </c>
      <c r="C17" s="16"/>
      <c r="D17" s="1"/>
    </row>
    <row r="18" ht="13.5" customHeight="1">
      <c r="A18" s="14">
        <f t="shared" si="1"/>
        <v>43021.29167</v>
      </c>
      <c r="B18" s="15">
        <v>43021.29166666667</v>
      </c>
      <c r="C18" s="16"/>
      <c r="D18" s="1"/>
    </row>
    <row r="19" ht="13.5" customHeight="1">
      <c r="A19" s="14">
        <f t="shared" si="1"/>
        <v>43022.29167</v>
      </c>
      <c r="B19" s="15">
        <v>43022.29166666667</v>
      </c>
      <c r="C19" s="16"/>
      <c r="D19" s="1"/>
    </row>
    <row r="20" ht="13.5" customHeight="1">
      <c r="A20" s="14">
        <f t="shared" si="1"/>
        <v>43023.29167</v>
      </c>
      <c r="B20" s="15">
        <v>43023.29166666667</v>
      </c>
      <c r="C20" s="16"/>
      <c r="D20" s="1"/>
    </row>
    <row r="21" ht="13.5" customHeight="1">
      <c r="A21" s="14">
        <f t="shared" si="1"/>
        <v>43024.29167</v>
      </c>
      <c r="B21" s="15">
        <v>43024.29166666667</v>
      </c>
      <c r="C21" s="16"/>
      <c r="D21" s="1"/>
    </row>
    <row r="22" ht="13.5" customHeight="1">
      <c r="A22" s="14">
        <f t="shared" si="1"/>
        <v>43025.29167</v>
      </c>
      <c r="B22" s="15">
        <v>43025.29166666667</v>
      </c>
      <c r="C22" s="16"/>
      <c r="D22" s="1"/>
    </row>
    <row r="23" ht="13.5" customHeight="1">
      <c r="A23" s="14">
        <f t="shared" si="1"/>
        <v>43026.29167</v>
      </c>
      <c r="B23" s="15">
        <v>43026.29166666667</v>
      </c>
      <c r="C23" s="16"/>
      <c r="D23" s="1"/>
    </row>
    <row r="24" ht="13.5" customHeight="1">
      <c r="A24" s="14">
        <f t="shared" si="1"/>
        <v>43027.29167</v>
      </c>
      <c r="B24" s="15">
        <v>43027.29166666667</v>
      </c>
      <c r="C24" s="16"/>
      <c r="D24" s="1"/>
    </row>
    <row r="25" ht="13.5" customHeight="1">
      <c r="A25" s="14">
        <f t="shared" si="1"/>
        <v>43028.29167</v>
      </c>
      <c r="B25" s="15">
        <v>43028.29166666667</v>
      </c>
      <c r="C25" s="16"/>
      <c r="D25" s="1"/>
    </row>
    <row r="26" ht="13.5" customHeight="1">
      <c r="A26" s="14">
        <f t="shared" si="1"/>
        <v>43029.29167</v>
      </c>
      <c r="B26" s="15">
        <v>43029.29166666667</v>
      </c>
      <c r="C26" s="16"/>
      <c r="D26" s="1"/>
    </row>
    <row r="27" ht="13.5" customHeight="1">
      <c r="A27" s="14">
        <f t="shared" si="1"/>
        <v>43030.29167</v>
      </c>
      <c r="B27" s="15">
        <v>43030.29166666667</v>
      </c>
      <c r="C27" s="16"/>
      <c r="D27" s="1"/>
    </row>
    <row r="28" ht="13.5" customHeight="1">
      <c r="A28" s="14">
        <f t="shared" si="1"/>
        <v>43031.29167</v>
      </c>
      <c r="B28" s="15">
        <v>43031.29166666667</v>
      </c>
      <c r="C28" s="16"/>
      <c r="D28" s="1"/>
    </row>
    <row r="29" ht="13.5" customHeight="1">
      <c r="A29" s="14">
        <f t="shared" si="1"/>
        <v>43032.29167</v>
      </c>
      <c r="B29" s="15">
        <v>43032.29166666667</v>
      </c>
      <c r="C29" s="16"/>
      <c r="D29" s="1"/>
    </row>
    <row r="30" ht="13.5" customHeight="1">
      <c r="A30" s="14">
        <f t="shared" si="1"/>
        <v>43033.29167</v>
      </c>
      <c r="B30" s="15">
        <v>43033.29166666667</v>
      </c>
      <c r="C30" s="16"/>
      <c r="D30" s="1"/>
    </row>
    <row r="31" ht="16.5" customHeight="1">
      <c r="A31" s="14">
        <f t="shared" si="1"/>
        <v>43034.29167</v>
      </c>
      <c r="B31" s="15">
        <v>43034.29166666667</v>
      </c>
      <c r="C31" s="16"/>
      <c r="D31" s="1"/>
    </row>
    <row r="32" ht="15.0" customHeight="1">
      <c r="A32" s="14">
        <f t="shared" si="1"/>
        <v>43035.29167</v>
      </c>
      <c r="B32" s="15">
        <v>43035.29166666667</v>
      </c>
      <c r="C32" s="16"/>
      <c r="D32" s="1"/>
    </row>
    <row r="33" ht="13.5" customHeight="1">
      <c r="A33" s="14">
        <f t="shared" si="1"/>
        <v>43036.29167</v>
      </c>
      <c r="B33" s="15">
        <v>43036.29166666667</v>
      </c>
      <c r="C33" s="16"/>
      <c r="D33" s="1"/>
    </row>
    <row r="34" ht="13.5" customHeight="1">
      <c r="A34" s="14">
        <f t="shared" si="1"/>
        <v>43037.29167</v>
      </c>
      <c r="B34" s="15">
        <v>43037.29166666667</v>
      </c>
      <c r="C34" s="16"/>
      <c r="D34" s="1"/>
    </row>
    <row r="35" ht="13.5" customHeight="1">
      <c r="A35" s="14">
        <f t="shared" si="1"/>
        <v>43038.29167</v>
      </c>
      <c r="B35" s="15">
        <v>43038.29166666667</v>
      </c>
      <c r="C35" s="16"/>
      <c r="D35" s="1"/>
    </row>
    <row r="36" ht="13.5" customHeight="1">
      <c r="A36" s="14">
        <f t="shared" si="1"/>
        <v>43039.29167</v>
      </c>
      <c r="B36" s="15">
        <v>43039.29166666667</v>
      </c>
      <c r="C36" s="16"/>
      <c r="D36" s="1"/>
    </row>
    <row r="37" ht="13.5" customHeight="1">
      <c r="A37" s="1"/>
      <c r="B37" s="20" t="s">
        <v>93</v>
      </c>
      <c r="C37" s="21">
        <f>SUM(C6:C36)</f>
        <v>0</v>
      </c>
      <c r="D37" s="1"/>
    </row>
    <row r="38" ht="13.5" customHeight="1">
      <c r="A38" s="1"/>
      <c r="B38" s="1"/>
      <c r="C38" s="19"/>
      <c r="D38" s="1"/>
    </row>
    <row r="39" ht="13.5" customHeight="1">
      <c r="A39" s="1"/>
      <c r="B39" s="22" t="s">
        <v>94</v>
      </c>
      <c r="C39" s="16">
        <v>1000.0</v>
      </c>
      <c r="D39" s="1"/>
    </row>
    <row r="40" ht="13.5" customHeight="1">
      <c r="A40" s="1"/>
      <c r="B40" s="22" t="s">
        <v>95</v>
      </c>
      <c r="C40" s="16">
        <f>C37</f>
        <v>0</v>
      </c>
      <c r="D40" s="1"/>
    </row>
    <row r="41" ht="13.5" customHeight="1">
      <c r="A41" s="1"/>
      <c r="B41" s="22" t="s">
        <v>96</v>
      </c>
      <c r="C41" s="16">
        <f>C39-C40</f>
        <v>1000</v>
      </c>
      <c r="D41" s="1"/>
    </row>
    <row r="42" ht="13.5" customHeight="1">
      <c r="A42" s="1"/>
      <c r="B42" s="22" t="s">
        <v>97</v>
      </c>
      <c r="C42" s="23">
        <f>C40/C39</f>
        <v>0</v>
      </c>
      <c r="D42" s="1"/>
    </row>
    <row r="43" ht="13.5" customHeight="1">
      <c r="A43" s="1"/>
      <c r="B43" s="22" t="s">
        <v>98</v>
      </c>
      <c r="C43" s="16">
        <f>IF(C40&lt;C39,0,C40-C39)</f>
        <v>0</v>
      </c>
      <c r="D43" s="1"/>
    </row>
    <row r="44" ht="13.5" customHeight="1">
      <c r="A44" s="1"/>
      <c r="B44" s="22" t="s">
        <v>99</v>
      </c>
      <c r="C44" s="16">
        <f>(C39-C37)/C48</f>
        <v>35.71428571</v>
      </c>
      <c r="D44" s="1"/>
    </row>
    <row r="45" ht="15.75" customHeight="1">
      <c r="A45" s="1"/>
      <c r="B45" s="1"/>
      <c r="C45" s="1"/>
      <c r="D45" s="1"/>
    </row>
    <row r="46" ht="13.5" customHeight="1">
      <c r="A46" s="1"/>
      <c r="B46" s="24" t="s">
        <v>100</v>
      </c>
      <c r="C46" s="25">
        <f>C50-C49</f>
        <v>3</v>
      </c>
      <c r="D46" s="26"/>
    </row>
    <row r="47" ht="13.5" customHeight="1">
      <c r="A47" s="1"/>
      <c r="B47" s="27" t="s">
        <v>101</v>
      </c>
      <c r="C47" s="28">
        <f>D49-C49+1</f>
        <v>31</v>
      </c>
      <c r="D47" s="29"/>
    </row>
    <row r="48" ht="13.5" customHeight="1">
      <c r="A48" s="1"/>
      <c r="B48" s="27" t="s">
        <v>102</v>
      </c>
      <c r="C48" s="28">
        <f>+C47-C46</f>
        <v>28</v>
      </c>
      <c r="D48" s="29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31">
        <f>EOMONTH(NOW(),0)</f>
        <v>43039</v>
      </c>
    </row>
    <row r="50" ht="13.5" customHeight="1">
      <c r="A50" s="1"/>
      <c r="B50" s="27" t="s">
        <v>103</v>
      </c>
      <c r="C50" s="28">
        <f>TODAY()</f>
        <v>43012</v>
      </c>
      <c r="D50" s="29"/>
    </row>
    <row r="51" ht="13.5" customHeight="1">
      <c r="A51" s="1"/>
      <c r="B51" s="27"/>
      <c r="C51" s="32"/>
      <c r="D51" s="33"/>
    </row>
    <row r="52" ht="13.5" customHeight="1">
      <c r="A52" s="1"/>
      <c r="B52" s="34" t="s">
        <v>104</v>
      </c>
      <c r="C52" s="35"/>
      <c r="D52" s="36">
        <f>TODAY()-1</f>
        <v>43011</v>
      </c>
    </row>
    <row r="53" ht="13.5" customHeight="1">
      <c r="A53" s="1"/>
      <c r="B53" s="34" t="s">
        <v>105</v>
      </c>
      <c r="C53" s="35"/>
      <c r="D53" s="37">
        <f>C46/C47</f>
        <v>0.09677419355</v>
      </c>
    </row>
    <row r="54" ht="15.75" customHeight="1">
      <c r="A54" s="1"/>
      <c r="B54" s="38" t="s">
        <v>106</v>
      </c>
      <c r="C54" s="39"/>
      <c r="D54" s="40">
        <f>C48/C47</f>
        <v>0.9032258065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41" t="s">
        <v>107</v>
      </c>
      <c r="C57" s="1"/>
      <c r="D57" s="1"/>
    </row>
    <row r="58" ht="13.5" customHeight="1">
      <c r="A58" s="1"/>
      <c r="B58" s="1"/>
      <c r="C58" s="1"/>
      <c r="D58" s="1"/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7" t="s">
        <v>159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9" t="s">
        <v>10</v>
      </c>
      <c r="C4" s="10"/>
      <c r="D4" s="1"/>
      <c r="E4" s="1"/>
      <c r="F4" s="1"/>
    </row>
    <row r="5" ht="13.5" customHeight="1">
      <c r="A5" s="11" t="s">
        <v>47</v>
      </c>
      <c r="B5" s="12" t="s">
        <v>89</v>
      </c>
      <c r="C5" s="12" t="s">
        <v>90</v>
      </c>
      <c r="D5" s="13" t="s">
        <v>91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10</v>
      </c>
      <c r="D6" s="18">
        <v>10.0</v>
      </c>
      <c r="E6" s="22" t="s">
        <v>119</v>
      </c>
      <c r="F6" s="16">
        <f>AVERAGE(C6:C12)</f>
        <v>3.285714286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9</v>
      </c>
      <c r="D7" s="18">
        <v>19.0</v>
      </c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4</v>
      </c>
      <c r="D8" s="18">
        <v>23.0</v>
      </c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6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6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6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6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16"/>
      <c r="E13" s="22" t="s">
        <v>121</v>
      </c>
      <c r="F13" s="16">
        <f>AVERAGE(C13:C19)</f>
        <v>0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6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122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123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23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8">
        <v>500.0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23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477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0.046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17.03571429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3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28</v>
      </c>
      <c r="D48" s="29"/>
      <c r="E48" s="1"/>
      <c r="F48" s="1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43012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43011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0.09677419355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0.9032258065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1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7" t="s">
        <v>160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9" t="s">
        <v>10</v>
      </c>
      <c r="C4" s="10"/>
      <c r="D4" s="1"/>
      <c r="E4" s="1"/>
      <c r="F4" s="1"/>
    </row>
    <row r="5" ht="13.5" customHeight="1">
      <c r="A5" s="11" t="s">
        <v>47</v>
      </c>
      <c r="B5" s="12" t="s">
        <v>89</v>
      </c>
      <c r="C5" s="12" t="s">
        <v>90</v>
      </c>
      <c r="D5" s="13" t="s">
        <v>91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0</v>
      </c>
      <c r="D6" s="18">
        <v>0.0</v>
      </c>
      <c r="E6" s="22" t="s">
        <v>119</v>
      </c>
      <c r="F6" s="16">
        <f>AVERAGE(C6:C12)</f>
        <v>0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0</v>
      </c>
      <c r="D7" s="18">
        <v>0.0</v>
      </c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0</v>
      </c>
      <c r="D8" s="18">
        <v>0.0</v>
      </c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6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6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6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6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16"/>
      <c r="E13" s="22" t="s">
        <v>121</v>
      </c>
      <c r="F13" s="16">
        <f>AVERAGE(C13:C19)</f>
        <v>0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6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122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123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0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8">
        <v>20.0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0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20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0.7142857143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3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28</v>
      </c>
      <c r="D48" s="29"/>
      <c r="E48" s="1"/>
      <c r="F48" s="1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43012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43011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0.09677419355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0.9032258065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1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5" width="6.75"/>
    <col customWidth="1" min="16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7" t="s">
        <v>161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9" t="s">
        <v>10</v>
      </c>
      <c r="C4" s="10"/>
      <c r="D4" s="1"/>
      <c r="E4" s="1"/>
      <c r="F4" s="1"/>
    </row>
    <row r="5" ht="13.5" customHeight="1">
      <c r="A5" s="11" t="s">
        <v>47</v>
      </c>
      <c r="B5" s="12" t="s">
        <v>89</v>
      </c>
      <c r="C5" s="13" t="s">
        <v>91</v>
      </c>
      <c r="D5" s="1"/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8">
        <v>607.0</v>
      </c>
      <c r="D6" s="22"/>
      <c r="E6" s="16" t="str">
        <f>AVERAGE(#REF!)</f>
        <v>#REF!</v>
      </c>
      <c r="F6" s="1"/>
    </row>
    <row r="7" ht="13.5" customHeight="1">
      <c r="A7" s="14">
        <f t="shared" si="1"/>
        <v>43010.29167</v>
      </c>
      <c r="B7" s="15">
        <v>43010.29166666667</v>
      </c>
      <c r="C7" s="16"/>
      <c r="D7" s="1"/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/>
      <c r="D8" s="1"/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/>
      <c r="D9" s="1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/>
      <c r="D10" s="1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/>
      <c r="D11" s="1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/>
      <c r="D12" s="1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/>
      <c r="D13" s="22"/>
      <c r="E13" s="16" t="str">
        <f>AVERAGE(#REF!)</f>
        <v>#REF!</v>
      </c>
      <c r="F13" s="1"/>
    </row>
    <row r="14" ht="13.5" customHeight="1">
      <c r="A14" s="14">
        <f t="shared" si="1"/>
        <v>43017.29167</v>
      </c>
      <c r="B14" s="15">
        <v>43017.29166666667</v>
      </c>
      <c r="C14" s="16"/>
      <c r="D14" s="1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/>
      <c r="D15" s="1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/>
      <c r="D16" s="1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/>
      <c r="D17" s="1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/>
      <c r="D18" s="1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/>
      <c r="D19" s="1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/>
      <c r="D20" s="22"/>
      <c r="E20" s="16" t="str">
        <f>AVERAGE(#REF!)</f>
        <v>#REF!</v>
      </c>
      <c r="F20" s="1"/>
    </row>
    <row r="21" ht="13.5" customHeight="1">
      <c r="A21" s="14">
        <f t="shared" si="1"/>
        <v>43024.29167</v>
      </c>
      <c r="B21" s="15">
        <v>43024.29166666667</v>
      </c>
      <c r="C21" s="16"/>
      <c r="D21" s="1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/>
      <c r="D22" s="1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/>
      <c r="D23" s="1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/>
      <c r="D24" s="1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/>
      <c r="D25" s="1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/>
      <c r="D26" s="1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/>
      <c r="D27" s="22"/>
      <c r="E27" s="16" t="str">
        <f>AVERAGE(#REF!)</f>
        <v>#REF!</v>
      </c>
      <c r="F27" s="1"/>
    </row>
    <row r="28" ht="13.5" customHeight="1">
      <c r="A28" s="14">
        <f t="shared" si="1"/>
        <v>43031.29167</v>
      </c>
      <c r="B28" s="15">
        <v>43031.29166666667</v>
      </c>
      <c r="C28" s="16"/>
      <c r="D28" s="1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/>
      <c r="D29" s="1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/>
      <c r="D30" s="1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/>
      <c r="D31" s="1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/>
      <c r="D32" s="1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/>
      <c r="D33" s="1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/>
      <c r="D34" s="1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/>
      <c r="D35" s="1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/>
      <c r="D36" s="1"/>
      <c r="E36" s="1"/>
      <c r="F36" s="1"/>
    </row>
    <row r="37" ht="13.5" customHeight="1">
      <c r="A37" s="1"/>
      <c r="B37" s="20" t="s">
        <v>93</v>
      </c>
      <c r="C37" s="21">
        <f>SUM(C6:C36)</f>
        <v>607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8">
        <v>24000.0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607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23393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0.02529166667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835.4642857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3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28</v>
      </c>
      <c r="D48" s="29"/>
      <c r="E48" s="1"/>
      <c r="F48" s="1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43012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43011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0.09677419355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0.9032258065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1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10.0"/>
    <col customWidth="1" min="2" max="2" width="15.5"/>
    <col customWidth="1" min="3" max="3" width="12.5"/>
    <col customWidth="1" min="4" max="4" width="11.38"/>
    <col customWidth="1" min="5" max="5" width="10.63"/>
    <col customWidth="1" min="6" max="16" width="6.75"/>
    <col customWidth="1" min="17" max="26" width="11.0"/>
  </cols>
  <sheetData>
    <row r="1" ht="13.5" customHeight="1">
      <c r="A1" s="1"/>
      <c r="B1" s="1"/>
      <c r="C1" s="1"/>
      <c r="D1" s="1"/>
      <c r="E1" s="1"/>
    </row>
    <row r="2" ht="13.5" customHeight="1">
      <c r="A2" s="1"/>
      <c r="B2" s="7" t="s">
        <v>162</v>
      </c>
      <c r="C2" s="1"/>
      <c r="D2" s="1"/>
      <c r="E2" s="1"/>
    </row>
    <row r="3" ht="13.5" customHeight="1">
      <c r="A3" s="1"/>
      <c r="B3" s="1"/>
      <c r="C3" s="1"/>
      <c r="D3" s="1"/>
      <c r="E3" s="1"/>
    </row>
    <row r="4" ht="13.5" customHeight="1">
      <c r="A4" s="1"/>
      <c r="B4" s="9" t="s">
        <v>10</v>
      </c>
      <c r="C4" s="10"/>
      <c r="D4" s="1"/>
      <c r="E4" s="1"/>
    </row>
    <row r="5" ht="13.5" customHeight="1">
      <c r="A5" s="11" t="s">
        <v>47</v>
      </c>
      <c r="B5" s="12" t="s">
        <v>89</v>
      </c>
      <c r="C5" s="12" t="s">
        <v>90</v>
      </c>
      <c r="D5" s="13" t="s">
        <v>91</v>
      </c>
      <c r="E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9</v>
      </c>
      <c r="D6" s="18">
        <v>9.0</v>
      </c>
      <c r="E6" s="22" t="s">
        <v>119</v>
      </c>
      <c r="F6" s="16">
        <f>AVERAGE(C6:C12)</f>
        <v>4.714285714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8</v>
      </c>
      <c r="D7" s="18">
        <v>17.0</v>
      </c>
      <c r="E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16</v>
      </c>
      <c r="D8" s="18">
        <v>33.0</v>
      </c>
      <c r="E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6"/>
      <c r="E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6"/>
      <c r="E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6"/>
      <c r="E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6"/>
      <c r="E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16"/>
      <c r="E13" s="22" t="s">
        <v>121</v>
      </c>
      <c r="F13" s="16">
        <f>AVERAGE(C13:C19)</f>
        <v>0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6"/>
      <c r="E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  <c r="E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122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123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</row>
    <row r="37" ht="13.5" customHeight="1">
      <c r="A37" s="1"/>
      <c r="B37" s="20" t="s">
        <v>93</v>
      </c>
      <c r="C37" s="21">
        <f>SUM(C6:C36)</f>
        <v>33</v>
      </c>
      <c r="D37" s="19"/>
      <c r="E37" s="1"/>
    </row>
    <row r="38" ht="13.5" customHeight="1">
      <c r="A38" s="1"/>
      <c r="B38" s="1"/>
      <c r="C38" s="19"/>
      <c r="D38" s="1"/>
      <c r="E38" s="1"/>
    </row>
    <row r="39" ht="13.5" customHeight="1">
      <c r="A39" s="1"/>
      <c r="B39" s="22" t="s">
        <v>94</v>
      </c>
      <c r="C39" s="18">
        <v>500.0</v>
      </c>
      <c r="D39" s="1"/>
      <c r="E39" s="1"/>
    </row>
    <row r="40" ht="13.5" customHeight="1">
      <c r="A40" s="1"/>
      <c r="B40" s="22" t="s">
        <v>95</v>
      </c>
      <c r="C40" s="16">
        <f>C37</f>
        <v>33</v>
      </c>
      <c r="D40" s="1"/>
      <c r="E40" s="1"/>
    </row>
    <row r="41" ht="13.5" customHeight="1">
      <c r="A41" s="1"/>
      <c r="B41" s="22" t="s">
        <v>96</v>
      </c>
      <c r="C41" s="16">
        <f>C39-C40</f>
        <v>467</v>
      </c>
      <c r="D41" s="1"/>
      <c r="E41" s="1"/>
    </row>
    <row r="42" ht="13.5" customHeight="1">
      <c r="A42" s="1"/>
      <c r="B42" s="22" t="s">
        <v>97</v>
      </c>
      <c r="C42" s="23">
        <f>C40/C39</f>
        <v>0.066</v>
      </c>
      <c r="D42" s="1"/>
      <c r="E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</row>
    <row r="44" ht="13.5" customHeight="1">
      <c r="A44" s="1"/>
      <c r="B44" s="22" t="s">
        <v>99</v>
      </c>
      <c r="C44" s="16">
        <f>(C39-C37)/C48</f>
        <v>16.67857143</v>
      </c>
      <c r="D44" s="1"/>
      <c r="E44" s="1"/>
    </row>
    <row r="45" ht="15.75" customHeight="1">
      <c r="A45" s="1"/>
      <c r="B45" s="1"/>
      <c r="C45" s="1"/>
      <c r="D45" s="1"/>
      <c r="E45" s="1"/>
    </row>
    <row r="46" ht="13.5" customHeight="1">
      <c r="A46" s="1"/>
      <c r="B46" s="24" t="s">
        <v>100</v>
      </c>
      <c r="C46" s="25">
        <f>C50-C49</f>
        <v>3</v>
      </c>
      <c r="D46" s="26"/>
      <c r="E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</row>
    <row r="48" ht="13.5" customHeight="1">
      <c r="A48" s="1"/>
      <c r="B48" s="27" t="s">
        <v>102</v>
      </c>
      <c r="C48" s="28">
        <f>+C47-C46</f>
        <v>28</v>
      </c>
      <c r="D48" s="29"/>
      <c r="E48" s="1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31">
        <f>EOMONTH(NOW(),0)</f>
        <v>43039</v>
      </c>
      <c r="E49" s="1"/>
    </row>
    <row r="50" ht="13.5" customHeight="1">
      <c r="A50" s="1"/>
      <c r="B50" s="27" t="s">
        <v>103</v>
      </c>
      <c r="C50" s="28">
        <f>TODAY()</f>
        <v>43012</v>
      </c>
      <c r="D50" s="29"/>
      <c r="E50" s="1"/>
    </row>
    <row r="51" ht="13.5" customHeight="1">
      <c r="A51" s="1"/>
      <c r="B51" s="27"/>
      <c r="C51" s="32"/>
      <c r="D51" s="33"/>
      <c r="E51" s="1"/>
    </row>
    <row r="52" ht="13.5" customHeight="1">
      <c r="A52" s="1"/>
      <c r="B52" s="34" t="s">
        <v>104</v>
      </c>
      <c r="C52" s="35"/>
      <c r="D52" s="36">
        <f>TODAY()-1</f>
        <v>43011</v>
      </c>
      <c r="E52" s="1"/>
    </row>
    <row r="53" ht="13.5" customHeight="1">
      <c r="A53" s="1"/>
      <c r="B53" s="34" t="s">
        <v>105</v>
      </c>
      <c r="C53" s="35"/>
      <c r="D53" s="37">
        <f>C46/C47</f>
        <v>0.09677419355</v>
      </c>
      <c r="E53" s="1"/>
    </row>
    <row r="54" ht="15.75" customHeight="1">
      <c r="A54" s="1"/>
      <c r="B54" s="38" t="s">
        <v>106</v>
      </c>
      <c r="C54" s="39"/>
      <c r="D54" s="40">
        <f>C48/C47</f>
        <v>0.9032258065</v>
      </c>
      <c r="E54" s="1"/>
    </row>
    <row r="55" ht="13.5" customHeight="1">
      <c r="A55" s="1"/>
      <c r="B55" s="1"/>
      <c r="C55" s="1"/>
      <c r="D55" s="1"/>
      <c r="E55" s="1"/>
    </row>
    <row r="56" ht="13.5" customHeight="1">
      <c r="A56" s="1"/>
      <c r="B56" s="1"/>
      <c r="C56" s="1"/>
      <c r="D56" s="1"/>
      <c r="E56" s="1"/>
    </row>
    <row r="57" ht="13.5" customHeight="1">
      <c r="A57" s="1"/>
      <c r="B57" s="51" t="s">
        <v>107</v>
      </c>
      <c r="C57" s="1"/>
      <c r="D57" s="1"/>
      <c r="E57" s="1"/>
    </row>
    <row r="58" ht="13.5" customHeight="1">
      <c r="A58" s="1"/>
      <c r="B58" s="1"/>
      <c r="C58" s="1"/>
      <c r="D58" s="1"/>
      <c r="E58" s="1"/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7" t="s">
        <v>163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9" t="s">
        <v>10</v>
      </c>
      <c r="C4" s="10"/>
      <c r="D4" s="1"/>
      <c r="E4" s="1"/>
      <c r="F4" s="1"/>
    </row>
    <row r="5" ht="13.5" customHeight="1">
      <c r="A5" s="11" t="s">
        <v>47</v>
      </c>
      <c r="B5" s="12" t="s">
        <v>89</v>
      </c>
      <c r="C5" s="12" t="s">
        <v>90</v>
      </c>
      <c r="D5" s="13" t="s">
        <v>91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7</v>
      </c>
      <c r="D6" s="18">
        <v>7.0</v>
      </c>
      <c r="E6" s="22" t="s">
        <v>119</v>
      </c>
      <c r="F6" s="16">
        <f>AVERAGE(C6:C12)</f>
        <v>2.571428571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4</v>
      </c>
      <c r="D7" s="18">
        <v>11.0</v>
      </c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7</v>
      </c>
      <c r="D8" s="18">
        <v>18.0</v>
      </c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6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6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6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6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16"/>
      <c r="E13" s="22" t="s">
        <v>121</v>
      </c>
      <c r="F13" s="16">
        <f>AVERAGE(C13:C19)</f>
        <v>0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6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122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123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18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6">
        <v>350.0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18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332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0.05142857143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11.85714286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3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28</v>
      </c>
      <c r="D48" s="29"/>
      <c r="E48" s="1"/>
      <c r="F48" s="1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43012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43011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0.09677419355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0.9032258065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1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7.13"/>
    <col customWidth="1" min="3" max="3" width="11.75"/>
    <col customWidth="1" min="4" max="4" width="11.38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7" t="s">
        <v>92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9" t="s">
        <v>10</v>
      </c>
      <c r="C4" s="10"/>
      <c r="D4" s="1"/>
    </row>
    <row r="5" ht="13.5" customHeight="1">
      <c r="A5" s="11" t="s">
        <v>47</v>
      </c>
      <c r="B5" s="12" t="s">
        <v>89</v>
      </c>
      <c r="C5" s="12" t="s">
        <v>90</v>
      </c>
      <c r="D5" s="1"/>
    </row>
    <row r="6" ht="13.5" customHeight="1">
      <c r="A6" s="14">
        <f t="shared" ref="A6:A36" si="1">B6</f>
        <v>43009.29167</v>
      </c>
      <c r="B6" s="15">
        <v>43009.29166666667</v>
      </c>
      <c r="C6" s="18">
        <v>103.0</v>
      </c>
      <c r="D6" s="19"/>
    </row>
    <row r="7" ht="13.5" customHeight="1">
      <c r="A7" s="14">
        <f t="shared" si="1"/>
        <v>43010.29167</v>
      </c>
      <c r="B7" s="15">
        <v>43010.29166666667</v>
      </c>
      <c r="C7" s="16"/>
      <c r="D7" s="19"/>
    </row>
    <row r="8" ht="13.5" customHeight="1">
      <c r="A8" s="14">
        <f t="shared" si="1"/>
        <v>43011.29167</v>
      </c>
      <c r="B8" s="15">
        <v>43011.29166666667</v>
      </c>
      <c r="C8" s="16"/>
      <c r="D8" s="19"/>
    </row>
    <row r="9" ht="13.5" customHeight="1">
      <c r="A9" s="14">
        <f t="shared" si="1"/>
        <v>43012.29167</v>
      </c>
      <c r="B9" s="15">
        <v>43012.29166666667</v>
      </c>
      <c r="C9" s="16"/>
      <c r="D9" s="19"/>
    </row>
    <row r="10" ht="13.5" customHeight="1">
      <c r="A10" s="14">
        <f t="shared" si="1"/>
        <v>43013.29167</v>
      </c>
      <c r="B10" s="15">
        <v>43013.29166666667</v>
      </c>
      <c r="C10" s="16"/>
      <c r="D10" s="19"/>
    </row>
    <row r="11" ht="13.5" customHeight="1">
      <c r="A11" s="14">
        <f t="shared" si="1"/>
        <v>43014.29167</v>
      </c>
      <c r="B11" s="15">
        <v>43014.29166666667</v>
      </c>
      <c r="C11" s="16"/>
      <c r="D11" s="19"/>
    </row>
    <row r="12" ht="13.5" customHeight="1">
      <c r="A12" s="14">
        <f t="shared" si="1"/>
        <v>43015.29167</v>
      </c>
      <c r="B12" s="15">
        <v>43015.29166666667</v>
      </c>
      <c r="C12" s="16"/>
      <c r="D12" s="19"/>
    </row>
    <row r="13" ht="13.5" customHeight="1">
      <c r="A13" s="14">
        <f t="shared" si="1"/>
        <v>43016.29167</v>
      </c>
      <c r="B13" s="15">
        <v>43016.29166666667</v>
      </c>
      <c r="C13" s="16"/>
      <c r="D13" s="19"/>
    </row>
    <row r="14" ht="13.5" customHeight="1">
      <c r="A14" s="14">
        <f t="shared" si="1"/>
        <v>43017.29167</v>
      </c>
      <c r="B14" s="15">
        <v>43017.29166666667</v>
      </c>
      <c r="C14" s="16"/>
      <c r="D14" s="19"/>
    </row>
    <row r="15" ht="13.5" customHeight="1">
      <c r="A15" s="14">
        <f t="shared" si="1"/>
        <v>43018.29167</v>
      </c>
      <c r="B15" s="15">
        <v>43018.29166666667</v>
      </c>
      <c r="C15" s="16"/>
      <c r="D15" s="19"/>
    </row>
    <row r="16" ht="13.5" customHeight="1">
      <c r="A16" s="14">
        <f t="shared" si="1"/>
        <v>43019.29167</v>
      </c>
      <c r="B16" s="15">
        <v>43019.29166666667</v>
      </c>
      <c r="C16" s="16"/>
      <c r="D16" s="19"/>
    </row>
    <row r="17" ht="13.5" customHeight="1">
      <c r="A17" s="14">
        <f t="shared" si="1"/>
        <v>43020.29167</v>
      </c>
      <c r="B17" s="15">
        <v>43020.29166666667</v>
      </c>
      <c r="C17" s="16"/>
      <c r="D17" s="19"/>
    </row>
    <row r="18" ht="13.5" customHeight="1">
      <c r="A18" s="14">
        <f t="shared" si="1"/>
        <v>43021.29167</v>
      </c>
      <c r="B18" s="15">
        <v>43021.29166666667</v>
      </c>
      <c r="C18" s="16"/>
      <c r="D18" s="19"/>
    </row>
    <row r="19" ht="13.5" customHeight="1">
      <c r="A19" s="14">
        <f t="shared" si="1"/>
        <v>43022.29167</v>
      </c>
      <c r="B19" s="15">
        <v>43022.29166666667</v>
      </c>
      <c r="C19" s="16"/>
      <c r="D19" s="19"/>
    </row>
    <row r="20" ht="13.5" customHeight="1">
      <c r="A20" s="14">
        <f t="shared" si="1"/>
        <v>43023.29167</v>
      </c>
      <c r="B20" s="15">
        <v>43023.29166666667</v>
      </c>
      <c r="C20" s="16"/>
      <c r="D20" s="19"/>
    </row>
    <row r="21" ht="13.5" customHeight="1">
      <c r="A21" s="14">
        <f t="shared" si="1"/>
        <v>43024.29167</v>
      </c>
      <c r="B21" s="15">
        <v>43024.29166666667</v>
      </c>
      <c r="C21" s="16"/>
      <c r="D21" s="19"/>
    </row>
    <row r="22" ht="13.5" customHeight="1">
      <c r="A22" s="14">
        <f t="shared" si="1"/>
        <v>43025.29167</v>
      </c>
      <c r="B22" s="15">
        <v>43025.29166666667</v>
      </c>
      <c r="C22" s="16"/>
      <c r="D22" s="19"/>
    </row>
    <row r="23" ht="13.5" customHeight="1">
      <c r="A23" s="14">
        <f t="shared" si="1"/>
        <v>43026.29167</v>
      </c>
      <c r="B23" s="15">
        <v>43026.29166666667</v>
      </c>
      <c r="C23" s="16"/>
      <c r="D23" s="19"/>
    </row>
    <row r="24" ht="13.5" customHeight="1">
      <c r="A24" s="14">
        <f t="shared" si="1"/>
        <v>43027.29167</v>
      </c>
      <c r="B24" s="15">
        <v>43027.29166666667</v>
      </c>
      <c r="C24" s="16"/>
      <c r="D24" s="19"/>
    </row>
    <row r="25" ht="13.5" customHeight="1">
      <c r="A25" s="14">
        <f t="shared" si="1"/>
        <v>43028.29167</v>
      </c>
      <c r="B25" s="15">
        <v>43028.29166666667</v>
      </c>
      <c r="C25" s="16"/>
      <c r="D25" s="19"/>
    </row>
    <row r="26" ht="13.5" customHeight="1">
      <c r="A26" s="14">
        <f t="shared" si="1"/>
        <v>43029.29167</v>
      </c>
      <c r="B26" s="15">
        <v>43029.29166666667</v>
      </c>
      <c r="C26" s="16"/>
      <c r="D26" s="19"/>
    </row>
    <row r="27" ht="13.5" customHeight="1">
      <c r="A27" s="14">
        <f t="shared" si="1"/>
        <v>43030.29167</v>
      </c>
      <c r="B27" s="15">
        <v>43030.29166666667</v>
      </c>
      <c r="C27" s="16"/>
      <c r="D27" s="19"/>
    </row>
    <row r="28" ht="13.5" customHeight="1">
      <c r="A28" s="14">
        <f t="shared" si="1"/>
        <v>43031.29167</v>
      </c>
      <c r="B28" s="15">
        <v>43031.29166666667</v>
      </c>
      <c r="C28" s="16"/>
      <c r="D28" s="19"/>
    </row>
    <row r="29" ht="13.5" customHeight="1">
      <c r="A29" s="14">
        <f t="shared" si="1"/>
        <v>43032.29167</v>
      </c>
      <c r="B29" s="15">
        <v>43032.29166666667</v>
      </c>
      <c r="C29" s="16"/>
      <c r="D29" s="19"/>
    </row>
    <row r="30" ht="13.5" customHeight="1">
      <c r="A30" s="14">
        <f t="shared" si="1"/>
        <v>43033.29167</v>
      </c>
      <c r="B30" s="15">
        <v>43033.29166666667</v>
      </c>
      <c r="C30" s="16"/>
      <c r="D30" s="19"/>
    </row>
    <row r="31" ht="16.5" customHeight="1">
      <c r="A31" s="14">
        <f t="shared" si="1"/>
        <v>43034.29167</v>
      </c>
      <c r="B31" s="15">
        <v>43034.29166666667</v>
      </c>
      <c r="C31" s="16"/>
      <c r="D31" s="19"/>
    </row>
    <row r="32" ht="15.0" customHeight="1">
      <c r="A32" s="14">
        <f t="shared" si="1"/>
        <v>43035.29167</v>
      </c>
      <c r="B32" s="15">
        <v>43035.29166666667</v>
      </c>
      <c r="C32" s="16"/>
      <c r="D32" s="19"/>
    </row>
    <row r="33" ht="13.5" customHeight="1">
      <c r="A33" s="14">
        <f t="shared" si="1"/>
        <v>43036.29167</v>
      </c>
      <c r="B33" s="15">
        <v>43036.29166666667</v>
      </c>
      <c r="C33" s="16"/>
      <c r="D33" s="19"/>
    </row>
    <row r="34" ht="13.5" customHeight="1">
      <c r="A34" s="14">
        <f t="shared" si="1"/>
        <v>43037.29167</v>
      </c>
      <c r="B34" s="15">
        <v>43037.29166666667</v>
      </c>
      <c r="C34" s="16"/>
      <c r="D34" s="19"/>
    </row>
    <row r="35" ht="13.5" customHeight="1">
      <c r="A35" s="14">
        <f t="shared" si="1"/>
        <v>43038.29167</v>
      </c>
      <c r="B35" s="15">
        <v>43038.29166666667</v>
      </c>
      <c r="C35" s="16"/>
      <c r="D35" s="19"/>
    </row>
    <row r="36" ht="13.5" customHeight="1">
      <c r="A36" s="14">
        <f t="shared" si="1"/>
        <v>43039.29167</v>
      </c>
      <c r="B36" s="15">
        <v>43039.29166666667</v>
      </c>
      <c r="C36" s="16"/>
      <c r="D36" s="19"/>
    </row>
    <row r="37" ht="18.0" customHeight="1">
      <c r="A37" s="1"/>
      <c r="B37" s="20" t="s">
        <v>93</v>
      </c>
      <c r="C37" s="21">
        <f>SUM(C6:C36)</f>
        <v>103</v>
      </c>
      <c r="D37" s="1"/>
    </row>
    <row r="38" ht="13.5" customHeight="1">
      <c r="A38" s="1"/>
      <c r="B38" s="1"/>
      <c r="C38" s="19"/>
      <c r="D38" s="1"/>
    </row>
    <row r="39" ht="13.5" customHeight="1">
      <c r="A39" s="1"/>
      <c r="B39" s="22" t="s">
        <v>94</v>
      </c>
      <c r="C39" s="18">
        <v>7000.0</v>
      </c>
      <c r="D39" s="1"/>
    </row>
    <row r="40" ht="13.5" customHeight="1">
      <c r="A40" s="1"/>
      <c r="B40" s="22" t="s">
        <v>95</v>
      </c>
      <c r="C40" s="16">
        <f>C37</f>
        <v>103</v>
      </c>
      <c r="D40" s="1"/>
    </row>
    <row r="41" ht="13.5" customHeight="1">
      <c r="A41" s="1"/>
      <c r="B41" s="22" t="s">
        <v>96</v>
      </c>
      <c r="C41" s="16">
        <f>C39-C40</f>
        <v>6897</v>
      </c>
      <c r="D41" s="1"/>
    </row>
    <row r="42" ht="13.5" customHeight="1">
      <c r="A42" s="1"/>
      <c r="B42" s="22" t="s">
        <v>97</v>
      </c>
      <c r="C42" s="23">
        <f>C40/C39</f>
        <v>0.01471428571</v>
      </c>
      <c r="D42" s="1"/>
    </row>
    <row r="43" ht="13.5" customHeight="1">
      <c r="A43" s="1"/>
      <c r="B43" s="22" t="s">
        <v>98</v>
      </c>
      <c r="C43" s="16">
        <f>IF(C40&lt;C39,0,C40-C39)</f>
        <v>0</v>
      </c>
      <c r="D43" s="1"/>
    </row>
    <row r="44" ht="13.5" customHeight="1">
      <c r="A44" s="1"/>
      <c r="B44" s="22" t="s">
        <v>99</v>
      </c>
      <c r="C44" s="16">
        <f>(C39-C37)/C48</f>
        <v>246.3214286</v>
      </c>
      <c r="D44" s="1"/>
    </row>
    <row r="45" ht="15.75" customHeight="1">
      <c r="A45" s="1"/>
      <c r="B45" s="1"/>
      <c r="C45" s="1"/>
      <c r="D45" s="1"/>
    </row>
    <row r="46" ht="13.5" customHeight="1">
      <c r="A46" s="1"/>
      <c r="B46" s="24" t="s">
        <v>100</v>
      </c>
      <c r="C46" s="25">
        <f>C50-C49</f>
        <v>3</v>
      </c>
      <c r="D46" s="26"/>
    </row>
    <row r="47" ht="13.5" customHeight="1">
      <c r="A47" s="1"/>
      <c r="B47" s="27" t="s">
        <v>101</v>
      </c>
      <c r="C47" s="28">
        <f>D49-C49+1</f>
        <v>31</v>
      </c>
      <c r="D47" s="29"/>
    </row>
    <row r="48" ht="13.5" customHeight="1">
      <c r="A48" s="1"/>
      <c r="B48" s="27" t="s">
        <v>102</v>
      </c>
      <c r="C48" s="28">
        <f>+C47-C46</f>
        <v>28</v>
      </c>
      <c r="D48" s="29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31">
        <f>EOMONTH(NOW(),0)</f>
        <v>43039</v>
      </c>
    </row>
    <row r="50" ht="13.5" customHeight="1">
      <c r="A50" s="1"/>
      <c r="B50" s="27" t="s">
        <v>103</v>
      </c>
      <c r="C50" s="28">
        <f>TODAY()</f>
        <v>43012</v>
      </c>
      <c r="D50" s="29"/>
    </row>
    <row r="51" ht="13.5" customHeight="1">
      <c r="A51" s="1"/>
      <c r="B51" s="27"/>
      <c r="C51" s="32"/>
      <c r="D51" s="33"/>
    </row>
    <row r="52" ht="13.5" customHeight="1">
      <c r="A52" s="1"/>
      <c r="B52" s="34" t="s">
        <v>104</v>
      </c>
      <c r="C52" s="35"/>
      <c r="D52" s="36">
        <f>TODAY()-1</f>
        <v>43011</v>
      </c>
    </row>
    <row r="53" ht="13.5" customHeight="1">
      <c r="A53" s="1"/>
      <c r="B53" s="34" t="s">
        <v>105</v>
      </c>
      <c r="C53" s="35"/>
      <c r="D53" s="37">
        <f>C46/C47</f>
        <v>0.09677419355</v>
      </c>
    </row>
    <row r="54" ht="15.75" customHeight="1">
      <c r="A54" s="1"/>
      <c r="B54" s="38" t="s">
        <v>106</v>
      </c>
      <c r="C54" s="39"/>
      <c r="D54" s="40">
        <f>C48/C47</f>
        <v>0.9032258065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41" t="s">
        <v>107</v>
      </c>
      <c r="C57" s="1"/>
      <c r="D57" s="1"/>
    </row>
    <row r="58" ht="13.5" customHeight="1">
      <c r="A58" s="1"/>
      <c r="B58" s="1"/>
      <c r="C58" s="1"/>
      <c r="D58" s="1"/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5" width="6.75"/>
    <col customWidth="1" min="16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7" t="s">
        <v>161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9" t="s">
        <v>10</v>
      </c>
      <c r="C4" s="10"/>
      <c r="D4" s="1"/>
      <c r="E4" s="1"/>
      <c r="F4" s="1"/>
    </row>
    <row r="5" ht="13.5" customHeight="1">
      <c r="A5" s="11" t="s">
        <v>47</v>
      </c>
      <c r="B5" s="12" t="s">
        <v>89</v>
      </c>
      <c r="C5" s="13" t="s">
        <v>91</v>
      </c>
      <c r="D5" s="1"/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8">
        <v>24.0</v>
      </c>
      <c r="D6" s="22"/>
      <c r="E6" s="16" t="str">
        <f>AVERAGE(#REF!)</f>
        <v>#REF!</v>
      </c>
      <c r="F6" s="1"/>
    </row>
    <row r="7" ht="13.5" customHeight="1">
      <c r="A7" s="14">
        <f t="shared" si="1"/>
        <v>43010.29167</v>
      </c>
      <c r="B7" s="15">
        <v>43010.29166666667</v>
      </c>
      <c r="C7" s="16"/>
      <c r="D7" s="1"/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/>
      <c r="D8" s="1"/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/>
      <c r="D9" s="1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/>
      <c r="D10" s="1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/>
      <c r="D11" s="1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/>
      <c r="D12" s="1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/>
      <c r="D13" s="22"/>
      <c r="E13" s="16" t="str">
        <f>AVERAGE(#REF!)</f>
        <v>#REF!</v>
      </c>
      <c r="F13" s="1"/>
    </row>
    <row r="14" ht="13.5" customHeight="1">
      <c r="A14" s="14">
        <f t="shared" si="1"/>
        <v>43017.29167</v>
      </c>
      <c r="B14" s="15">
        <v>43017.29166666667</v>
      </c>
      <c r="C14" s="16"/>
      <c r="D14" s="1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/>
      <c r="D15" s="1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/>
      <c r="D16" s="1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/>
      <c r="D17" s="1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/>
      <c r="D18" s="1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/>
      <c r="D19" s="1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/>
      <c r="D20" s="22"/>
      <c r="E20" s="16" t="str">
        <f>AVERAGE(#REF!)</f>
        <v>#REF!</v>
      </c>
      <c r="F20" s="1"/>
    </row>
    <row r="21" ht="13.5" customHeight="1">
      <c r="A21" s="14">
        <f t="shared" si="1"/>
        <v>43024.29167</v>
      </c>
      <c r="B21" s="15">
        <v>43024.29166666667</v>
      </c>
      <c r="C21" s="16"/>
      <c r="D21" s="1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/>
      <c r="D22" s="1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/>
      <c r="D23" s="1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/>
      <c r="D24" s="1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/>
      <c r="D25" s="1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/>
      <c r="D26" s="1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/>
      <c r="D27" s="22"/>
      <c r="E27" s="16" t="str">
        <f>AVERAGE(#REF!)</f>
        <v>#REF!</v>
      </c>
      <c r="F27" s="1"/>
    </row>
    <row r="28" ht="13.5" customHeight="1">
      <c r="A28" s="14">
        <f t="shared" si="1"/>
        <v>43031.29167</v>
      </c>
      <c r="B28" s="15">
        <v>43031.29166666667</v>
      </c>
      <c r="C28" s="16"/>
      <c r="D28" s="1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/>
      <c r="D29" s="1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/>
      <c r="D30" s="1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/>
      <c r="D31" s="1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/>
      <c r="D32" s="1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/>
      <c r="D33" s="1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/>
      <c r="D34" s="1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/>
      <c r="D35" s="1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/>
      <c r="D36" s="1"/>
      <c r="E36" s="1"/>
      <c r="F36" s="1"/>
    </row>
    <row r="37" ht="13.5" customHeight="1">
      <c r="A37" s="1"/>
      <c r="B37" s="20" t="s">
        <v>93</v>
      </c>
      <c r="C37" s="21">
        <f>SUM(C6:C36)</f>
        <v>24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6">
        <v>1400.0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24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1376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0.01714285714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49.14285714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3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28</v>
      </c>
      <c r="D48" s="29"/>
      <c r="E48" s="1"/>
      <c r="F48" s="1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43012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43011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0.09677419355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0.9032258065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1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5" width="6.75"/>
    <col customWidth="1" min="16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7" t="s">
        <v>164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9" t="s">
        <v>10</v>
      </c>
      <c r="C4" s="10"/>
      <c r="D4" s="1"/>
      <c r="E4" s="1"/>
      <c r="F4" s="1"/>
    </row>
    <row r="5" ht="13.5" customHeight="1">
      <c r="A5" s="11" t="s">
        <v>47</v>
      </c>
      <c r="B5" s="12" t="s">
        <v>89</v>
      </c>
      <c r="C5" s="13" t="s">
        <v>91</v>
      </c>
      <c r="D5" s="1"/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8">
        <v>15.0</v>
      </c>
      <c r="D6" s="22"/>
      <c r="E6" s="16" t="str">
        <f>AVERAGE(#REF!)</f>
        <v>#REF!</v>
      </c>
      <c r="F6" s="1"/>
    </row>
    <row r="7" ht="13.5" customHeight="1">
      <c r="A7" s="14">
        <f t="shared" si="1"/>
        <v>43010.29167</v>
      </c>
      <c r="B7" s="15">
        <v>43010.29166666667</v>
      </c>
      <c r="C7" s="16"/>
      <c r="D7" s="1"/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/>
      <c r="D8" s="1"/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/>
      <c r="D9" s="1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/>
      <c r="D10" s="1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/>
      <c r="D11" s="1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/>
      <c r="D12" s="1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/>
      <c r="D13" s="22"/>
      <c r="E13" s="16" t="str">
        <f>AVERAGE(#REF!)</f>
        <v>#REF!</v>
      </c>
      <c r="F13" s="1"/>
    </row>
    <row r="14" ht="13.5" customHeight="1">
      <c r="A14" s="14">
        <f t="shared" si="1"/>
        <v>43017.29167</v>
      </c>
      <c r="B14" s="15">
        <v>43017.29166666667</v>
      </c>
      <c r="C14" s="16"/>
      <c r="D14" s="1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/>
      <c r="D15" s="1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/>
      <c r="D16" s="1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/>
      <c r="D17" s="1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/>
      <c r="D18" s="1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/>
      <c r="D19" s="1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/>
      <c r="D20" s="22"/>
      <c r="E20" s="16" t="str">
        <f>AVERAGE(#REF!)</f>
        <v>#REF!</v>
      </c>
      <c r="F20" s="1"/>
    </row>
    <row r="21" ht="13.5" customHeight="1">
      <c r="A21" s="14">
        <f t="shared" si="1"/>
        <v>43024.29167</v>
      </c>
      <c r="B21" s="15">
        <v>43024.29166666667</v>
      </c>
      <c r="C21" s="16"/>
      <c r="D21" s="1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/>
      <c r="D22" s="1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/>
      <c r="D23" s="1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/>
      <c r="D24" s="1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/>
      <c r="D25" s="1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/>
      <c r="D26" s="1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/>
      <c r="D27" s="22"/>
      <c r="E27" s="16" t="str">
        <f>AVERAGE(#REF!)</f>
        <v>#REF!</v>
      </c>
      <c r="F27" s="1"/>
    </row>
    <row r="28" ht="13.5" customHeight="1">
      <c r="A28" s="14">
        <f t="shared" si="1"/>
        <v>43031.29167</v>
      </c>
      <c r="B28" s="15">
        <v>43031.29166666667</v>
      </c>
      <c r="C28" s="16"/>
      <c r="D28" s="1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/>
      <c r="D29" s="1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/>
      <c r="D30" s="1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/>
      <c r="D31" s="1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/>
      <c r="D32" s="1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/>
      <c r="D33" s="1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/>
      <c r="D34" s="1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/>
      <c r="D35" s="1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/>
      <c r="D36" s="1"/>
      <c r="E36" s="1"/>
      <c r="F36" s="1"/>
    </row>
    <row r="37" ht="13.5" customHeight="1">
      <c r="A37" s="1"/>
      <c r="B37" s="20" t="s">
        <v>93</v>
      </c>
      <c r="C37" s="21">
        <f>SUM(C6:C36)</f>
        <v>15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6">
        <v>445.0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15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430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0.03370786517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15.35714286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3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28</v>
      </c>
      <c r="D48" s="29"/>
      <c r="E48" s="1"/>
      <c r="F48" s="1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43012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43011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0.09677419355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0.9032258065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1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7" t="s">
        <v>165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9" t="s">
        <v>10</v>
      </c>
      <c r="C4" s="10"/>
      <c r="D4" s="1"/>
      <c r="E4" s="1"/>
      <c r="F4" s="1"/>
    </row>
    <row r="5" ht="13.5" customHeight="1">
      <c r="A5" s="11" t="s">
        <v>47</v>
      </c>
      <c r="B5" s="12" t="s">
        <v>89</v>
      </c>
      <c r="C5" s="12" t="s">
        <v>90</v>
      </c>
      <c r="D5" s="13" t="s">
        <v>91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9</v>
      </c>
      <c r="D6" s="18">
        <v>9.0</v>
      </c>
      <c r="E6" s="22" t="s">
        <v>119</v>
      </c>
      <c r="F6" s="16">
        <f>AVERAGE(C6:C12)</f>
        <v>3.857142857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8</v>
      </c>
      <c r="D7" s="18">
        <v>17.0</v>
      </c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10</v>
      </c>
      <c r="D8" s="18">
        <v>27.0</v>
      </c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6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6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6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6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16"/>
      <c r="E13" s="22" t="s">
        <v>121</v>
      </c>
      <c r="F13" s="16">
        <f>AVERAGE(C13:C19)</f>
        <v>0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6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122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123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27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8">
        <v>150.0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27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123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0.18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4.392857143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3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28</v>
      </c>
      <c r="D48" s="29"/>
      <c r="E48" s="1"/>
      <c r="F48" s="1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43012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43011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0.09677419355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0.9032258065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1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10.0"/>
    <col customWidth="1" min="2" max="2" width="15.5"/>
    <col customWidth="1" min="3" max="3" width="12.5"/>
    <col customWidth="1" min="4" max="4" width="11.38"/>
    <col customWidth="1" min="5" max="5" width="10.63"/>
    <col customWidth="1" min="6" max="16" width="6.75"/>
    <col customWidth="1" min="17" max="26" width="11.0"/>
  </cols>
  <sheetData>
    <row r="1" ht="13.5" customHeight="1">
      <c r="A1" s="1"/>
      <c r="B1" s="1"/>
      <c r="C1" s="1"/>
      <c r="D1" s="1"/>
      <c r="E1" s="1"/>
    </row>
    <row r="2" ht="13.5" customHeight="1">
      <c r="A2" s="1"/>
      <c r="B2" s="7" t="s">
        <v>166</v>
      </c>
      <c r="C2" s="1"/>
      <c r="D2" s="1"/>
      <c r="E2" s="1"/>
    </row>
    <row r="3" ht="13.5" customHeight="1">
      <c r="A3" s="1"/>
      <c r="B3" s="1"/>
      <c r="C3" s="1"/>
      <c r="D3" s="1"/>
      <c r="E3" s="1"/>
    </row>
    <row r="4" ht="13.5" customHeight="1">
      <c r="A4" s="1"/>
      <c r="B4" s="9" t="s">
        <v>10</v>
      </c>
      <c r="C4" s="10"/>
      <c r="D4" s="1"/>
      <c r="E4" s="1"/>
    </row>
    <row r="5" ht="13.5" customHeight="1">
      <c r="A5" s="11" t="s">
        <v>47</v>
      </c>
      <c r="B5" s="12" t="s">
        <v>89</v>
      </c>
      <c r="C5" s="12" t="s">
        <v>90</v>
      </c>
      <c r="D5" s="13" t="s">
        <v>91</v>
      </c>
      <c r="E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0</v>
      </c>
      <c r="D6" s="18">
        <v>0.0</v>
      </c>
      <c r="E6" s="22" t="s">
        <v>119</v>
      </c>
      <c r="F6" s="16">
        <f>AVERAGE(C6:C12)</f>
        <v>0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0</v>
      </c>
      <c r="D7" s="18">
        <v>0.0</v>
      </c>
      <c r="E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0</v>
      </c>
      <c r="D8" s="18">
        <v>0.0</v>
      </c>
      <c r="E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6"/>
      <c r="E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6"/>
      <c r="E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6"/>
      <c r="E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6"/>
      <c r="E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16"/>
      <c r="E13" s="22" t="s">
        <v>121</v>
      </c>
      <c r="F13" s="16">
        <f>AVERAGE(C13:C19)</f>
        <v>0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6"/>
      <c r="E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  <c r="E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122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123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</row>
    <row r="37" ht="13.5" customHeight="1">
      <c r="A37" s="1"/>
      <c r="B37" s="20" t="s">
        <v>93</v>
      </c>
      <c r="C37" s="21">
        <f>SUM(C6:C36)</f>
        <v>0</v>
      </c>
      <c r="D37" s="19"/>
      <c r="E37" s="1"/>
    </row>
    <row r="38" ht="13.5" customHeight="1">
      <c r="A38" s="1"/>
      <c r="B38" s="1"/>
      <c r="C38" s="19"/>
      <c r="D38" s="1"/>
      <c r="E38" s="1"/>
    </row>
    <row r="39" ht="13.5" customHeight="1">
      <c r="A39" s="1"/>
      <c r="B39" s="22" t="s">
        <v>94</v>
      </c>
      <c r="C39" s="18">
        <v>10.0</v>
      </c>
      <c r="D39" s="1"/>
      <c r="E39" s="1"/>
    </row>
    <row r="40" ht="13.5" customHeight="1">
      <c r="A40" s="1"/>
      <c r="B40" s="22" t="s">
        <v>95</v>
      </c>
      <c r="C40" s="16">
        <f>C37</f>
        <v>0</v>
      </c>
      <c r="D40" s="1"/>
      <c r="E40" s="1"/>
    </row>
    <row r="41" ht="13.5" customHeight="1">
      <c r="A41" s="1"/>
      <c r="B41" s="22" t="s">
        <v>96</v>
      </c>
      <c r="C41" s="16">
        <f>C39-C40</f>
        <v>10</v>
      </c>
      <c r="D41" s="1"/>
      <c r="E41" s="1"/>
    </row>
    <row r="42" ht="13.5" customHeight="1">
      <c r="A42" s="1"/>
      <c r="B42" s="22" t="s">
        <v>97</v>
      </c>
      <c r="C42" s="23">
        <f>C40/C39</f>
        <v>0</v>
      </c>
      <c r="D42" s="1"/>
      <c r="E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</row>
    <row r="44" ht="13.5" customHeight="1">
      <c r="A44" s="1"/>
      <c r="B44" s="22" t="s">
        <v>99</v>
      </c>
      <c r="C44" s="16">
        <f>(C39-C37)/C48</f>
        <v>0.3571428571</v>
      </c>
      <c r="D44" s="1"/>
      <c r="E44" s="1"/>
    </row>
    <row r="45" ht="15.75" customHeight="1">
      <c r="A45" s="1"/>
      <c r="B45" s="1"/>
      <c r="C45" s="1"/>
      <c r="D45" s="1"/>
      <c r="E45" s="1"/>
    </row>
    <row r="46" ht="13.5" customHeight="1">
      <c r="A46" s="1"/>
      <c r="B46" s="24" t="s">
        <v>100</v>
      </c>
      <c r="C46" s="25">
        <f>C50-C49</f>
        <v>3</v>
      </c>
      <c r="D46" s="26"/>
      <c r="E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</row>
    <row r="48" ht="13.5" customHeight="1">
      <c r="A48" s="1"/>
      <c r="B48" s="27" t="s">
        <v>102</v>
      </c>
      <c r="C48" s="28">
        <f>+C47-C46</f>
        <v>28</v>
      </c>
      <c r="D48" s="29"/>
      <c r="E48" s="1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31">
        <f>EOMONTH(NOW(),0)</f>
        <v>43039</v>
      </c>
      <c r="E49" s="1"/>
    </row>
    <row r="50" ht="13.5" customHeight="1">
      <c r="A50" s="1"/>
      <c r="B50" s="27" t="s">
        <v>103</v>
      </c>
      <c r="C50" s="28">
        <f>TODAY()</f>
        <v>43012</v>
      </c>
      <c r="D50" s="29"/>
      <c r="E50" s="1"/>
    </row>
    <row r="51" ht="13.5" customHeight="1">
      <c r="A51" s="1"/>
      <c r="B51" s="27"/>
      <c r="C51" s="32"/>
      <c r="D51" s="33"/>
      <c r="E51" s="1"/>
    </row>
    <row r="52" ht="13.5" customHeight="1">
      <c r="A52" s="1"/>
      <c r="B52" s="34" t="s">
        <v>104</v>
      </c>
      <c r="C52" s="35"/>
      <c r="D52" s="36">
        <f>TODAY()-1</f>
        <v>43011</v>
      </c>
      <c r="E52" s="1"/>
    </row>
    <row r="53" ht="13.5" customHeight="1">
      <c r="A53" s="1"/>
      <c r="B53" s="34" t="s">
        <v>105</v>
      </c>
      <c r="C53" s="35"/>
      <c r="D53" s="37">
        <f>C46/C47</f>
        <v>0.09677419355</v>
      </c>
      <c r="E53" s="1"/>
    </row>
    <row r="54" ht="15.75" customHeight="1">
      <c r="A54" s="1"/>
      <c r="B54" s="38" t="s">
        <v>106</v>
      </c>
      <c r="C54" s="39"/>
      <c r="D54" s="40">
        <f>C48/C47</f>
        <v>0.9032258065</v>
      </c>
      <c r="E54" s="1"/>
    </row>
    <row r="55" ht="13.5" customHeight="1">
      <c r="A55" s="1"/>
      <c r="B55" s="1"/>
      <c r="C55" s="1"/>
      <c r="D55" s="1"/>
      <c r="E55" s="1"/>
    </row>
    <row r="56" ht="13.5" customHeight="1">
      <c r="A56" s="1"/>
      <c r="B56" s="1"/>
      <c r="C56" s="1"/>
      <c r="D56" s="1"/>
      <c r="E56" s="1"/>
    </row>
    <row r="57" ht="13.5" customHeight="1">
      <c r="A57" s="1"/>
      <c r="B57" s="51" t="s">
        <v>107</v>
      </c>
      <c r="C57" s="1"/>
      <c r="D57" s="1"/>
      <c r="E57" s="1"/>
    </row>
    <row r="58" ht="13.5" customHeight="1">
      <c r="A58" s="1"/>
      <c r="B58" s="1"/>
      <c r="C58" s="1"/>
      <c r="D58" s="1"/>
      <c r="E58" s="1"/>
    </row>
  </sheetData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7" t="s">
        <v>167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9" t="s">
        <v>10</v>
      </c>
      <c r="C4" s="10"/>
      <c r="D4" s="1"/>
      <c r="E4" s="1"/>
      <c r="F4" s="1"/>
    </row>
    <row r="5" ht="13.5" customHeight="1">
      <c r="A5" s="11" t="s">
        <v>47</v>
      </c>
      <c r="B5" s="12" t="s">
        <v>89</v>
      </c>
      <c r="C5" s="12" t="s">
        <v>90</v>
      </c>
      <c r="D5" s="13" t="s">
        <v>91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0</v>
      </c>
      <c r="D6" s="18">
        <v>0.0</v>
      </c>
      <c r="E6" s="22" t="s">
        <v>119</v>
      </c>
      <c r="F6" s="16">
        <f>AVERAGE(C6:C12)</f>
        <v>0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0</v>
      </c>
      <c r="D7" s="18">
        <v>0.0</v>
      </c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0</v>
      </c>
      <c r="D8" s="18">
        <v>0.0</v>
      </c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6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6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6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6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16"/>
      <c r="E13" s="22" t="s">
        <v>121</v>
      </c>
      <c r="F13" s="16">
        <f>AVERAGE(C13:C19)</f>
        <v>0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6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122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123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0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6">
        <v>5.0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0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5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0.1785714286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3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28</v>
      </c>
      <c r="D48" s="29"/>
      <c r="E48" s="1"/>
      <c r="F48" s="1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43012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43011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0.09677419355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0.9032258065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1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7" t="s">
        <v>167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9" t="s">
        <v>10</v>
      </c>
      <c r="C4" s="10"/>
      <c r="D4" s="1"/>
      <c r="E4" s="1"/>
      <c r="F4" s="1"/>
    </row>
    <row r="5" ht="13.5" customHeight="1">
      <c r="A5" s="11" t="s">
        <v>47</v>
      </c>
      <c r="B5" s="12" t="s">
        <v>89</v>
      </c>
      <c r="C5" s="12" t="s">
        <v>90</v>
      </c>
      <c r="D5" s="13" t="s">
        <v>91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4</v>
      </c>
      <c r="D6" s="18">
        <v>4.0</v>
      </c>
      <c r="E6" s="22" t="s">
        <v>119</v>
      </c>
      <c r="F6" s="16">
        <f>AVERAGE(C6:C12)</f>
        <v>0.8571428571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1</v>
      </c>
      <c r="D7" s="18">
        <v>5.0</v>
      </c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1</v>
      </c>
      <c r="D8" s="18">
        <v>6.0</v>
      </c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6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6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6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6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16"/>
      <c r="E13" s="22" t="s">
        <v>121</v>
      </c>
      <c r="F13" s="16">
        <f>AVERAGE(C13:C19)</f>
        <v>0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6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122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123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6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8">
        <v>60.0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6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54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0.1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1.928571429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3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28</v>
      </c>
      <c r="D48" s="29"/>
      <c r="E48" s="1"/>
      <c r="F48" s="1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43012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43011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0.09677419355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0.9032258065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1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7" t="s">
        <v>168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9" t="s">
        <v>10</v>
      </c>
      <c r="C4" s="10"/>
      <c r="D4" s="1"/>
      <c r="E4" s="1"/>
      <c r="F4" s="1"/>
    </row>
    <row r="5" ht="13.5" customHeight="1">
      <c r="A5" s="11" t="s">
        <v>47</v>
      </c>
      <c r="B5" s="12" t="s">
        <v>89</v>
      </c>
      <c r="C5" s="12" t="s">
        <v>90</v>
      </c>
      <c r="D5" s="13" t="s">
        <v>91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79</v>
      </c>
      <c r="D6" s="18">
        <v>79.0</v>
      </c>
      <c r="E6" s="22" t="s">
        <v>119</v>
      </c>
      <c r="F6" s="16">
        <f>AVERAGE(C6:C12)</f>
        <v>32.57142857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86</v>
      </c>
      <c r="D7" s="18">
        <v>165.0</v>
      </c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63</v>
      </c>
      <c r="D8" s="18">
        <v>228.0</v>
      </c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6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6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6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6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16"/>
      <c r="E13" s="22" t="s">
        <v>121</v>
      </c>
      <c r="F13" s="16">
        <f>AVERAGE(C13:C19)</f>
        <v>0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6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122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123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228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6">
        <v>4000.0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228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3772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0.057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134.7142857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3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28</v>
      </c>
      <c r="D48" s="29"/>
      <c r="E48" s="1"/>
      <c r="F48" s="1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43012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43011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0.09677419355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0.9032258065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1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7" t="s">
        <v>168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9" t="s">
        <v>10</v>
      </c>
      <c r="C4" s="10"/>
      <c r="D4" s="1"/>
      <c r="E4" s="1"/>
      <c r="F4" s="1"/>
    </row>
    <row r="5" ht="13.5" customHeight="1">
      <c r="A5" s="11" t="s">
        <v>47</v>
      </c>
      <c r="B5" s="12" t="s">
        <v>89</v>
      </c>
      <c r="C5" s="12" t="s">
        <v>90</v>
      </c>
      <c r="D5" s="13" t="s">
        <v>91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8</v>
      </c>
      <c r="D6" s="18">
        <v>8.0</v>
      </c>
      <c r="E6" s="22" t="s">
        <v>119</v>
      </c>
      <c r="F6" s="16">
        <f>AVERAGE(C6:C12)</f>
        <v>4.428571429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13</v>
      </c>
      <c r="D7" s="18">
        <v>21.0</v>
      </c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10</v>
      </c>
      <c r="D8" s="18">
        <v>31.0</v>
      </c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6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6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6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6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16"/>
      <c r="E13" s="22" t="s">
        <v>121</v>
      </c>
      <c r="F13" s="16">
        <f>AVERAGE(C13:C19)</f>
        <v>0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6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122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123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31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6">
        <v>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31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-31</v>
      </c>
      <c r="D41" s="1"/>
      <c r="E41" s="1"/>
      <c r="F41" s="1"/>
    </row>
    <row r="42" ht="13.5" customHeight="1">
      <c r="A42" s="1"/>
      <c r="B42" s="22" t="s">
        <v>97</v>
      </c>
      <c r="C42" s="23" t="str">
        <f>C40/C39</f>
        <v>#DIV/0!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31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-1.107142857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3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28</v>
      </c>
      <c r="D48" s="29"/>
      <c r="E48" s="1"/>
      <c r="F48" s="1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43012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43011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0.09677419355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0.9032258065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1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9.0"/>
    <col customWidth="1" min="2" max="2" width="14.0"/>
    <col customWidth="1" min="3" max="3" width="12.13"/>
    <col customWidth="1" min="4" max="4" width="11.38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7" t="s">
        <v>169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9" t="s">
        <v>10</v>
      </c>
      <c r="C4" s="10"/>
      <c r="D4" s="1"/>
    </row>
    <row r="5" ht="13.5" customHeight="1">
      <c r="A5" s="11" t="s">
        <v>47</v>
      </c>
      <c r="B5" s="12" t="s">
        <v>89</v>
      </c>
      <c r="C5" s="13" t="s">
        <v>91</v>
      </c>
      <c r="D5" s="1"/>
    </row>
    <row r="6" ht="13.5" customHeight="1">
      <c r="A6" s="14">
        <f t="shared" ref="A6:A36" si="1">B6</f>
        <v>43009.29167</v>
      </c>
      <c r="B6" s="15">
        <v>43009.29166666667</v>
      </c>
      <c r="C6" s="69">
        <v>639.0</v>
      </c>
      <c r="D6" s="1"/>
    </row>
    <row r="7" ht="13.5" customHeight="1">
      <c r="A7" s="14">
        <f t="shared" si="1"/>
        <v>43010.29167</v>
      </c>
      <c r="B7" s="15">
        <v>43010.29166666667</v>
      </c>
      <c r="C7" s="69">
        <v>0.0</v>
      </c>
      <c r="D7" s="1"/>
    </row>
    <row r="8" ht="13.5" customHeight="1">
      <c r="A8" s="14">
        <f t="shared" si="1"/>
        <v>43011.29167</v>
      </c>
      <c r="B8" s="15">
        <v>43011.29166666667</v>
      </c>
      <c r="C8" s="69">
        <v>0.0</v>
      </c>
      <c r="D8" s="1"/>
    </row>
    <row r="9" ht="13.5" customHeight="1">
      <c r="A9" s="14">
        <f t="shared" si="1"/>
        <v>43012.29167</v>
      </c>
      <c r="B9" s="15">
        <v>43012.29166666667</v>
      </c>
      <c r="C9" s="69">
        <v>0.0</v>
      </c>
      <c r="D9" s="1"/>
    </row>
    <row r="10" ht="13.5" customHeight="1">
      <c r="A10" s="14">
        <f t="shared" si="1"/>
        <v>43013.29167</v>
      </c>
      <c r="B10" s="15">
        <v>43013.29166666667</v>
      </c>
      <c r="C10" s="69">
        <v>0.0</v>
      </c>
      <c r="D10" s="1"/>
    </row>
    <row r="11" ht="13.5" customHeight="1">
      <c r="A11" s="14">
        <f t="shared" si="1"/>
        <v>43014.29167</v>
      </c>
      <c r="B11" s="15">
        <v>43014.29166666667</v>
      </c>
      <c r="C11" s="69">
        <v>0.0</v>
      </c>
      <c r="D11" s="1"/>
    </row>
    <row r="12" ht="13.5" customHeight="1">
      <c r="A12" s="14">
        <f t="shared" si="1"/>
        <v>43015.29167</v>
      </c>
      <c r="B12" s="15">
        <v>43015.29166666667</v>
      </c>
      <c r="C12" s="69">
        <v>0.0</v>
      </c>
      <c r="D12" s="1"/>
    </row>
    <row r="13" ht="13.5" customHeight="1">
      <c r="A13" s="14">
        <f t="shared" si="1"/>
        <v>43016.29167</v>
      </c>
      <c r="B13" s="15">
        <v>43016.29166666667</v>
      </c>
      <c r="C13" s="18">
        <v>0.0</v>
      </c>
      <c r="D13" s="1"/>
    </row>
    <row r="14" ht="13.5" customHeight="1">
      <c r="A14" s="14">
        <f t="shared" si="1"/>
        <v>43017.29167</v>
      </c>
      <c r="B14" s="15">
        <v>43017.29166666667</v>
      </c>
      <c r="C14" s="18">
        <v>0.0</v>
      </c>
      <c r="D14" s="1"/>
    </row>
    <row r="15" ht="13.5" customHeight="1">
      <c r="A15" s="14">
        <f t="shared" si="1"/>
        <v>43018.29167</v>
      </c>
      <c r="B15" s="15">
        <v>43018.29166666667</v>
      </c>
      <c r="C15" s="18">
        <v>0.0</v>
      </c>
      <c r="D15" s="1"/>
    </row>
    <row r="16" ht="13.5" customHeight="1">
      <c r="A16" s="14">
        <f t="shared" si="1"/>
        <v>43019.29167</v>
      </c>
      <c r="B16" s="15">
        <v>43019.29166666667</v>
      </c>
      <c r="C16" s="18">
        <v>0.0</v>
      </c>
      <c r="D16" s="1"/>
    </row>
    <row r="17" ht="13.5" customHeight="1">
      <c r="A17" s="14">
        <f t="shared" si="1"/>
        <v>43020.29167</v>
      </c>
      <c r="B17" s="15">
        <v>43020.29166666667</v>
      </c>
      <c r="C17" s="18">
        <v>0.0</v>
      </c>
      <c r="D17" s="1"/>
    </row>
    <row r="18" ht="13.5" customHeight="1">
      <c r="A18" s="14">
        <f t="shared" si="1"/>
        <v>43021.29167</v>
      </c>
      <c r="B18" s="15">
        <v>43021.29166666667</v>
      </c>
      <c r="C18" s="18">
        <v>0.0</v>
      </c>
      <c r="D18" s="1"/>
    </row>
    <row r="19" ht="13.5" customHeight="1">
      <c r="A19" s="14">
        <f t="shared" si="1"/>
        <v>43022.29167</v>
      </c>
      <c r="B19" s="15">
        <v>43022.29166666667</v>
      </c>
      <c r="C19" s="18">
        <v>0.0</v>
      </c>
      <c r="D19" s="1"/>
    </row>
    <row r="20" ht="13.5" customHeight="1">
      <c r="A20" s="14">
        <f t="shared" si="1"/>
        <v>43023.29167</v>
      </c>
      <c r="B20" s="15">
        <v>43023.29166666667</v>
      </c>
      <c r="C20" s="18">
        <v>0.0</v>
      </c>
      <c r="D20" s="1"/>
    </row>
    <row r="21" ht="13.5" customHeight="1">
      <c r="A21" s="14">
        <f t="shared" si="1"/>
        <v>43024.29167</v>
      </c>
      <c r="B21" s="15">
        <v>43024.29166666667</v>
      </c>
      <c r="C21" s="18">
        <v>0.0</v>
      </c>
      <c r="D21" s="1"/>
    </row>
    <row r="22" ht="13.5" customHeight="1">
      <c r="A22" s="14">
        <f t="shared" si="1"/>
        <v>43025.29167</v>
      </c>
      <c r="B22" s="15">
        <v>43025.29166666667</v>
      </c>
      <c r="C22" s="18">
        <v>0.0</v>
      </c>
      <c r="D22" s="1"/>
    </row>
    <row r="23" ht="13.5" customHeight="1">
      <c r="A23" s="14">
        <f t="shared" si="1"/>
        <v>43026.29167</v>
      </c>
      <c r="B23" s="15">
        <v>43026.29166666667</v>
      </c>
      <c r="C23" s="18">
        <v>0.0</v>
      </c>
      <c r="D23" s="1"/>
    </row>
    <row r="24" ht="13.5" customHeight="1">
      <c r="A24" s="14">
        <f t="shared" si="1"/>
        <v>43027.29167</v>
      </c>
      <c r="B24" s="15">
        <v>43027.29166666667</v>
      </c>
      <c r="C24" s="18">
        <v>0.0</v>
      </c>
      <c r="D24" s="1"/>
    </row>
    <row r="25" ht="13.5" customHeight="1">
      <c r="A25" s="14">
        <f t="shared" si="1"/>
        <v>43028.29167</v>
      </c>
      <c r="B25" s="15">
        <v>43028.29166666667</v>
      </c>
      <c r="C25" s="18">
        <v>0.0</v>
      </c>
      <c r="D25" s="1"/>
    </row>
    <row r="26" ht="13.5" customHeight="1">
      <c r="A26" s="14">
        <f t="shared" si="1"/>
        <v>43029.29167</v>
      </c>
      <c r="B26" s="15">
        <v>43029.29166666667</v>
      </c>
      <c r="C26" s="18">
        <v>0.0</v>
      </c>
      <c r="D26" s="1"/>
    </row>
    <row r="27" ht="13.5" customHeight="1">
      <c r="A27" s="14">
        <f t="shared" si="1"/>
        <v>43030.29167</v>
      </c>
      <c r="B27" s="15">
        <v>43030.29166666667</v>
      </c>
      <c r="C27" s="18">
        <v>0.0</v>
      </c>
      <c r="D27" s="1"/>
    </row>
    <row r="28" ht="13.5" customHeight="1">
      <c r="A28" s="14">
        <f t="shared" si="1"/>
        <v>43031.29167</v>
      </c>
      <c r="B28" s="15">
        <v>43031.29166666667</v>
      </c>
      <c r="C28" s="18">
        <v>0.0</v>
      </c>
      <c r="D28" s="1"/>
    </row>
    <row r="29" ht="13.5" customHeight="1">
      <c r="A29" s="14">
        <f t="shared" si="1"/>
        <v>43032.29167</v>
      </c>
      <c r="B29" s="15">
        <v>43032.29166666667</v>
      </c>
      <c r="C29" s="18">
        <v>0.0</v>
      </c>
      <c r="D29" s="1"/>
    </row>
    <row r="30" ht="13.5" customHeight="1">
      <c r="A30" s="14">
        <f t="shared" si="1"/>
        <v>43033.29167</v>
      </c>
      <c r="B30" s="15">
        <v>43033.29166666667</v>
      </c>
      <c r="C30" s="18">
        <v>0.0</v>
      </c>
      <c r="D30" s="1"/>
    </row>
    <row r="31" ht="13.5" customHeight="1">
      <c r="A31" s="14">
        <f t="shared" si="1"/>
        <v>43034.29167</v>
      </c>
      <c r="B31" s="15">
        <v>43034.29166666667</v>
      </c>
      <c r="C31" s="18">
        <v>0.0</v>
      </c>
      <c r="D31" s="1"/>
    </row>
    <row r="32" ht="13.5" customHeight="1">
      <c r="A32" s="14">
        <f t="shared" si="1"/>
        <v>43035.29167</v>
      </c>
      <c r="B32" s="15">
        <v>43035.29166666667</v>
      </c>
      <c r="C32" s="18">
        <v>0.0</v>
      </c>
      <c r="D32" s="1"/>
    </row>
    <row r="33" ht="13.5" customHeight="1">
      <c r="A33" s="14">
        <f t="shared" si="1"/>
        <v>43036.29167</v>
      </c>
      <c r="B33" s="15">
        <v>43036.29166666667</v>
      </c>
      <c r="C33" s="18">
        <v>0.0</v>
      </c>
      <c r="D33" s="1"/>
    </row>
    <row r="34" ht="16.5" customHeight="1">
      <c r="A34" s="14">
        <f t="shared" si="1"/>
        <v>43037.29167</v>
      </c>
      <c r="B34" s="15">
        <v>43037.29166666667</v>
      </c>
      <c r="C34" s="18">
        <v>0.0</v>
      </c>
      <c r="D34" s="1"/>
    </row>
    <row r="35" ht="13.5" customHeight="1">
      <c r="A35" s="14">
        <f t="shared" si="1"/>
        <v>43038.29167</v>
      </c>
      <c r="B35" s="15">
        <v>43038.29166666667</v>
      </c>
      <c r="C35" s="18">
        <v>0.0</v>
      </c>
      <c r="D35" s="1"/>
    </row>
    <row r="36" ht="13.5" customHeight="1">
      <c r="A36" s="14">
        <f t="shared" si="1"/>
        <v>43039.29167</v>
      </c>
      <c r="B36" s="15">
        <v>43039.29166666667</v>
      </c>
      <c r="C36" s="18">
        <v>0.0</v>
      </c>
      <c r="D36" s="1"/>
    </row>
    <row r="37" ht="13.5" customHeight="1">
      <c r="A37" s="1"/>
      <c r="B37" s="20" t="s">
        <v>93</v>
      </c>
      <c r="C37" s="21">
        <f>SUM(C6:C36)</f>
        <v>639</v>
      </c>
      <c r="D37" s="19"/>
    </row>
    <row r="38" ht="13.5" customHeight="1">
      <c r="A38" s="1"/>
      <c r="B38" s="1"/>
      <c r="C38" s="19"/>
      <c r="D38" s="1"/>
    </row>
    <row r="39" ht="13.5" customHeight="1">
      <c r="A39" s="1"/>
      <c r="B39" s="22" t="s">
        <v>94</v>
      </c>
      <c r="C39" s="16"/>
      <c r="D39" s="1"/>
    </row>
    <row r="40" ht="13.5" customHeight="1">
      <c r="A40" s="1"/>
      <c r="B40" s="22" t="s">
        <v>95</v>
      </c>
      <c r="C40" s="16">
        <f>C37</f>
        <v>639</v>
      </c>
      <c r="D40" s="1"/>
    </row>
    <row r="41" ht="13.5" customHeight="1">
      <c r="A41" s="1"/>
      <c r="B41" s="22" t="s">
        <v>96</v>
      </c>
      <c r="C41" s="16">
        <f>C39-C40</f>
        <v>-639</v>
      </c>
      <c r="D41" s="1"/>
    </row>
    <row r="42" ht="13.5" customHeight="1">
      <c r="A42" s="1"/>
      <c r="B42" s="22" t="s">
        <v>97</v>
      </c>
      <c r="C42" s="23" t="str">
        <f>C40/C39</f>
        <v>#DIV/0!</v>
      </c>
      <c r="D42" s="1"/>
    </row>
    <row r="43" ht="13.5" customHeight="1">
      <c r="A43" s="1"/>
      <c r="B43" s="22" t="s">
        <v>98</v>
      </c>
      <c r="C43" s="16">
        <f>IF(C40&lt;C39,0,C40-C39)</f>
        <v>639</v>
      </c>
      <c r="D43" s="1"/>
    </row>
    <row r="44" ht="13.5" customHeight="1">
      <c r="A44" s="1"/>
      <c r="B44" s="22" t="s">
        <v>99</v>
      </c>
      <c r="C44" s="16">
        <f>(C39-C37)/C48</f>
        <v>-22.82142857</v>
      </c>
      <c r="D44" s="1"/>
    </row>
    <row r="45" ht="15.75" customHeight="1">
      <c r="A45" s="1"/>
      <c r="B45" s="1"/>
      <c r="C45" s="1"/>
      <c r="D45" s="1"/>
    </row>
    <row r="46" ht="13.5" customHeight="1">
      <c r="A46" s="1"/>
      <c r="B46" s="24" t="s">
        <v>100</v>
      </c>
      <c r="C46" s="25">
        <f>C50-C49</f>
        <v>3</v>
      </c>
      <c r="D46" s="26"/>
    </row>
    <row r="47" ht="13.5" customHeight="1">
      <c r="A47" s="1"/>
      <c r="B47" s="27" t="s">
        <v>101</v>
      </c>
      <c r="C47" s="28">
        <f>D49-C49+1</f>
        <v>31</v>
      </c>
      <c r="D47" s="29"/>
    </row>
    <row r="48" ht="13.5" customHeight="1">
      <c r="A48" s="1"/>
      <c r="B48" s="27" t="s">
        <v>102</v>
      </c>
      <c r="C48" s="28">
        <f>+C47-C46</f>
        <v>28</v>
      </c>
      <c r="D48" s="29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31">
        <f>EOMONTH(NOW(),0)</f>
        <v>43039</v>
      </c>
    </row>
    <row r="50" ht="13.5" customHeight="1">
      <c r="A50" s="1"/>
      <c r="B50" s="27" t="s">
        <v>103</v>
      </c>
      <c r="C50" s="28">
        <f>TODAY()</f>
        <v>43012</v>
      </c>
      <c r="D50" s="29"/>
    </row>
    <row r="51" ht="13.5" customHeight="1">
      <c r="A51" s="1"/>
      <c r="B51" s="27"/>
      <c r="C51" s="32"/>
      <c r="D51" s="33"/>
    </row>
    <row r="52" ht="13.5" customHeight="1">
      <c r="A52" s="1"/>
      <c r="B52" s="34" t="s">
        <v>104</v>
      </c>
      <c r="C52" s="35"/>
      <c r="D52" s="36">
        <f>TODAY()-1</f>
        <v>43011</v>
      </c>
    </row>
    <row r="53" ht="13.5" customHeight="1">
      <c r="A53" s="1"/>
      <c r="B53" s="34" t="s">
        <v>105</v>
      </c>
      <c r="C53" s="35"/>
      <c r="D53" s="37">
        <f>C46/C47</f>
        <v>0.09677419355</v>
      </c>
    </row>
    <row r="54" ht="15.75" customHeight="1">
      <c r="A54" s="1"/>
      <c r="B54" s="38" t="s">
        <v>106</v>
      </c>
      <c r="C54" s="39"/>
      <c r="D54" s="40">
        <f>C48/C47</f>
        <v>0.9032258065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51" t="s">
        <v>107</v>
      </c>
      <c r="C57" s="1"/>
      <c r="D57" s="1"/>
    </row>
    <row r="58" ht="13.5" customHeight="1">
      <c r="A58" s="1"/>
      <c r="B58" s="55"/>
      <c r="C58" s="1"/>
      <c r="D58" s="1"/>
    </row>
    <row r="59" ht="13.5" customHeight="1">
      <c r="A59" s="1"/>
      <c r="B59" s="1"/>
      <c r="C59" s="1"/>
      <c r="D59" s="1"/>
    </row>
  </sheetData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>
        <v>67.0</v>
      </c>
      <c r="B1" s="1"/>
      <c r="C1" s="1"/>
      <c r="D1" s="1"/>
      <c r="E1" s="1"/>
      <c r="F1" s="1"/>
    </row>
    <row r="2" ht="13.5" customHeight="1">
      <c r="A2" s="1"/>
      <c r="B2" s="7" t="s">
        <v>170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9" t="s">
        <v>10</v>
      </c>
      <c r="C4" s="10"/>
      <c r="D4" s="1"/>
      <c r="E4" s="1"/>
      <c r="F4" s="1"/>
    </row>
    <row r="5" ht="13.5" customHeight="1">
      <c r="A5" s="11" t="s">
        <v>47</v>
      </c>
      <c r="B5" s="12" t="s">
        <v>89</v>
      </c>
      <c r="C5" s="12" t="s">
        <v>90</v>
      </c>
      <c r="D5" s="13" t="s">
        <v>91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2</v>
      </c>
      <c r="D6" s="18">
        <v>2.0</v>
      </c>
      <c r="E6" s="22" t="s">
        <v>119</v>
      </c>
      <c r="F6" s="16">
        <f>AVERAGE(C6:C12)</f>
        <v>0.8571428571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2</v>
      </c>
      <c r="D7" s="18">
        <v>4.0</v>
      </c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2</v>
      </c>
      <c r="D8" s="18">
        <v>6.0</v>
      </c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6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6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6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6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16"/>
      <c r="E13" s="22" t="s">
        <v>121</v>
      </c>
      <c r="F13" s="16">
        <f>AVERAGE(C13:C19)</f>
        <v>0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6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122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123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6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6">
        <v>90.0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6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84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0.06666666667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3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3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28</v>
      </c>
      <c r="D48" s="29"/>
      <c r="E48" s="1"/>
      <c r="F48" s="1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43012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43011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0.09677419355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0.9032258065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1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7.13"/>
    <col customWidth="1" min="3" max="3" width="11.75"/>
    <col customWidth="1" min="4" max="4" width="11.38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7" t="s">
        <v>92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9" t="s">
        <v>10</v>
      </c>
      <c r="C4" s="10"/>
      <c r="D4" s="1"/>
    </row>
    <row r="5" ht="13.5" customHeight="1">
      <c r="A5" s="11" t="s">
        <v>47</v>
      </c>
      <c r="B5" s="12" t="s">
        <v>89</v>
      </c>
      <c r="C5" s="12" t="s">
        <v>90</v>
      </c>
      <c r="D5" s="1"/>
    </row>
    <row r="6" ht="13.5" customHeight="1">
      <c r="A6" s="14">
        <f t="shared" ref="A6:A36" si="1">B6</f>
        <v>43009.29167</v>
      </c>
      <c r="B6" s="15">
        <v>43009.29166666667</v>
      </c>
      <c r="C6" s="18">
        <v>182.0</v>
      </c>
      <c r="D6" s="1"/>
    </row>
    <row r="7" ht="13.5" customHeight="1">
      <c r="A7" s="14">
        <f t="shared" si="1"/>
        <v>43010.29167</v>
      </c>
      <c r="B7" s="15">
        <v>43010.29166666667</v>
      </c>
      <c r="C7" s="16"/>
      <c r="D7" s="1"/>
    </row>
    <row r="8" ht="13.5" customHeight="1">
      <c r="A8" s="14">
        <f t="shared" si="1"/>
        <v>43011.29167</v>
      </c>
      <c r="B8" s="15">
        <v>43011.29166666667</v>
      </c>
      <c r="C8" s="16"/>
      <c r="D8" s="1"/>
    </row>
    <row r="9" ht="13.5" customHeight="1">
      <c r="A9" s="14">
        <f t="shared" si="1"/>
        <v>43012.29167</v>
      </c>
      <c r="B9" s="15">
        <v>43012.29166666667</v>
      </c>
      <c r="C9" s="16"/>
      <c r="D9" s="1"/>
    </row>
    <row r="10" ht="13.5" customHeight="1">
      <c r="A10" s="14">
        <f t="shared" si="1"/>
        <v>43013.29167</v>
      </c>
      <c r="B10" s="15">
        <v>43013.29166666667</v>
      </c>
      <c r="C10" s="16"/>
      <c r="D10" s="1"/>
    </row>
    <row r="11" ht="13.5" customHeight="1">
      <c r="A11" s="14">
        <f t="shared" si="1"/>
        <v>43014.29167</v>
      </c>
      <c r="B11" s="15">
        <v>43014.29166666667</v>
      </c>
      <c r="C11" s="16"/>
      <c r="D11" s="1"/>
    </row>
    <row r="12" ht="13.5" customHeight="1">
      <c r="A12" s="14">
        <f t="shared" si="1"/>
        <v>43015.29167</v>
      </c>
      <c r="B12" s="15">
        <v>43015.29166666667</v>
      </c>
      <c r="C12" s="16"/>
      <c r="D12" s="1"/>
    </row>
    <row r="13" ht="13.5" customHeight="1">
      <c r="A13" s="14">
        <f t="shared" si="1"/>
        <v>43016.29167</v>
      </c>
      <c r="B13" s="15">
        <v>43016.29166666667</v>
      </c>
      <c r="C13" s="16"/>
      <c r="D13" s="1"/>
    </row>
    <row r="14" ht="13.5" customHeight="1">
      <c r="A14" s="14">
        <f t="shared" si="1"/>
        <v>43017.29167</v>
      </c>
      <c r="B14" s="15">
        <v>43017.29166666667</v>
      </c>
      <c r="C14" s="16"/>
      <c r="D14" s="1"/>
    </row>
    <row r="15" ht="13.5" customHeight="1">
      <c r="A15" s="14">
        <f t="shared" si="1"/>
        <v>43018.29167</v>
      </c>
      <c r="B15" s="15">
        <v>43018.29166666667</v>
      </c>
      <c r="C15" s="16"/>
      <c r="D15" s="1"/>
    </row>
    <row r="16" ht="13.5" customHeight="1">
      <c r="A16" s="14">
        <f t="shared" si="1"/>
        <v>43019.29167</v>
      </c>
      <c r="B16" s="15">
        <v>43019.29166666667</v>
      </c>
      <c r="C16" s="16"/>
      <c r="D16" s="1"/>
    </row>
    <row r="17" ht="13.5" customHeight="1">
      <c r="A17" s="14">
        <f t="shared" si="1"/>
        <v>43020.29167</v>
      </c>
      <c r="B17" s="15">
        <v>43020.29166666667</v>
      </c>
      <c r="C17" s="16"/>
      <c r="D17" s="1"/>
    </row>
    <row r="18" ht="13.5" customHeight="1">
      <c r="A18" s="14">
        <f t="shared" si="1"/>
        <v>43021.29167</v>
      </c>
      <c r="B18" s="15">
        <v>43021.29166666667</v>
      </c>
      <c r="C18" s="16"/>
      <c r="D18" s="1"/>
    </row>
    <row r="19" ht="13.5" customHeight="1">
      <c r="A19" s="14">
        <f t="shared" si="1"/>
        <v>43022.29167</v>
      </c>
      <c r="B19" s="15">
        <v>43022.29166666667</v>
      </c>
      <c r="C19" s="16"/>
      <c r="D19" s="1"/>
    </row>
    <row r="20" ht="13.5" customHeight="1">
      <c r="A20" s="14">
        <f t="shared" si="1"/>
        <v>43023.29167</v>
      </c>
      <c r="B20" s="15">
        <v>43023.29166666667</v>
      </c>
      <c r="C20" s="16"/>
      <c r="D20" s="1"/>
    </row>
    <row r="21" ht="13.5" customHeight="1">
      <c r="A21" s="14">
        <f t="shared" si="1"/>
        <v>43024.29167</v>
      </c>
      <c r="B21" s="15">
        <v>43024.29166666667</v>
      </c>
      <c r="C21" s="16"/>
      <c r="D21" s="1"/>
    </row>
    <row r="22" ht="13.5" customHeight="1">
      <c r="A22" s="14">
        <f t="shared" si="1"/>
        <v>43025.29167</v>
      </c>
      <c r="B22" s="15">
        <v>43025.29166666667</v>
      </c>
      <c r="C22" s="16"/>
      <c r="D22" s="1"/>
    </row>
    <row r="23" ht="13.5" customHeight="1">
      <c r="A23" s="14">
        <f t="shared" si="1"/>
        <v>43026.29167</v>
      </c>
      <c r="B23" s="15">
        <v>43026.29166666667</v>
      </c>
      <c r="C23" s="16"/>
      <c r="D23" s="1"/>
    </row>
    <row r="24" ht="13.5" customHeight="1">
      <c r="A24" s="14">
        <f t="shared" si="1"/>
        <v>43027.29167</v>
      </c>
      <c r="B24" s="15">
        <v>43027.29166666667</v>
      </c>
      <c r="C24" s="16"/>
      <c r="D24" s="1"/>
    </row>
    <row r="25" ht="13.5" customHeight="1">
      <c r="A25" s="14">
        <f t="shared" si="1"/>
        <v>43028.29167</v>
      </c>
      <c r="B25" s="15">
        <v>43028.29166666667</v>
      </c>
      <c r="C25" s="16"/>
      <c r="D25" s="1"/>
    </row>
    <row r="26" ht="13.5" customHeight="1">
      <c r="A26" s="14">
        <f t="shared" si="1"/>
        <v>43029.29167</v>
      </c>
      <c r="B26" s="15">
        <v>43029.29166666667</v>
      </c>
      <c r="C26" s="16"/>
      <c r="D26" s="1"/>
    </row>
    <row r="27" ht="13.5" customHeight="1">
      <c r="A27" s="14">
        <f t="shared" si="1"/>
        <v>43030.29167</v>
      </c>
      <c r="B27" s="15">
        <v>43030.29166666667</v>
      </c>
      <c r="C27" s="16"/>
      <c r="D27" s="1"/>
    </row>
    <row r="28" ht="13.5" customHeight="1">
      <c r="A28" s="14">
        <f t="shared" si="1"/>
        <v>43031.29167</v>
      </c>
      <c r="B28" s="15">
        <v>43031.29166666667</v>
      </c>
      <c r="C28" s="16"/>
      <c r="D28" s="1"/>
    </row>
    <row r="29" ht="13.5" customHeight="1">
      <c r="A29" s="14">
        <f t="shared" si="1"/>
        <v>43032.29167</v>
      </c>
      <c r="B29" s="15">
        <v>43032.29166666667</v>
      </c>
      <c r="C29" s="16"/>
      <c r="D29" s="1"/>
    </row>
    <row r="30" ht="13.5" customHeight="1">
      <c r="A30" s="14">
        <f t="shared" si="1"/>
        <v>43033.29167</v>
      </c>
      <c r="B30" s="15">
        <v>43033.29166666667</v>
      </c>
      <c r="C30" s="16"/>
      <c r="D30" s="1"/>
    </row>
    <row r="31" ht="16.5" customHeight="1">
      <c r="A31" s="14">
        <f t="shared" si="1"/>
        <v>43034.29167</v>
      </c>
      <c r="B31" s="15">
        <v>43034.29166666667</v>
      </c>
      <c r="C31" s="16"/>
      <c r="D31" s="1"/>
    </row>
    <row r="32" ht="15.0" customHeight="1">
      <c r="A32" s="14">
        <f t="shared" si="1"/>
        <v>43035.29167</v>
      </c>
      <c r="B32" s="15">
        <v>43035.29166666667</v>
      </c>
      <c r="C32" s="16"/>
      <c r="D32" s="1"/>
    </row>
    <row r="33" ht="13.5" customHeight="1">
      <c r="A33" s="14">
        <f t="shared" si="1"/>
        <v>43036.29167</v>
      </c>
      <c r="B33" s="15">
        <v>43036.29166666667</v>
      </c>
      <c r="C33" s="16"/>
      <c r="D33" s="1"/>
    </row>
    <row r="34" ht="13.5" customHeight="1">
      <c r="A34" s="14">
        <f t="shared" si="1"/>
        <v>43037.29167</v>
      </c>
      <c r="B34" s="15">
        <v>43037.29166666667</v>
      </c>
      <c r="C34" s="16"/>
      <c r="D34" s="1"/>
    </row>
    <row r="35" ht="13.5" customHeight="1">
      <c r="A35" s="14">
        <f t="shared" si="1"/>
        <v>43038.29167</v>
      </c>
      <c r="B35" s="15">
        <v>43038.29166666667</v>
      </c>
      <c r="C35" s="16"/>
      <c r="D35" s="1"/>
    </row>
    <row r="36" ht="13.5" customHeight="1">
      <c r="A36" s="14">
        <f t="shared" si="1"/>
        <v>43039.29167</v>
      </c>
      <c r="B36" s="15">
        <v>43039.29166666667</v>
      </c>
      <c r="C36" s="16"/>
      <c r="D36" s="1"/>
    </row>
    <row r="37" ht="18.0" customHeight="1">
      <c r="A37" s="1"/>
      <c r="B37" s="20" t="s">
        <v>93</v>
      </c>
      <c r="C37" s="21">
        <f>SUM(C6:C36)</f>
        <v>182</v>
      </c>
      <c r="D37" s="1"/>
    </row>
    <row r="38" ht="13.5" customHeight="1">
      <c r="A38" s="1"/>
      <c r="B38" s="1"/>
      <c r="C38" s="19"/>
      <c r="D38" s="1"/>
    </row>
    <row r="39" ht="13.5" customHeight="1">
      <c r="A39" s="1"/>
      <c r="B39" s="22" t="s">
        <v>94</v>
      </c>
      <c r="C39" s="18">
        <v>4000.0</v>
      </c>
      <c r="D39" s="1"/>
    </row>
    <row r="40" ht="13.5" customHeight="1">
      <c r="A40" s="1"/>
      <c r="B40" s="22" t="s">
        <v>95</v>
      </c>
      <c r="C40" s="16">
        <f>C37</f>
        <v>182</v>
      </c>
      <c r="D40" s="1"/>
    </row>
    <row r="41" ht="13.5" customHeight="1">
      <c r="A41" s="1"/>
      <c r="B41" s="22" t="s">
        <v>96</v>
      </c>
      <c r="C41" s="16">
        <f>C39-C40</f>
        <v>3818</v>
      </c>
      <c r="D41" s="1"/>
    </row>
    <row r="42" ht="13.5" customHeight="1">
      <c r="A42" s="1"/>
      <c r="B42" s="22" t="s">
        <v>97</v>
      </c>
      <c r="C42" s="23">
        <f>C40/C39</f>
        <v>0.0455</v>
      </c>
      <c r="D42" s="1"/>
    </row>
    <row r="43" ht="13.5" customHeight="1">
      <c r="A43" s="1"/>
      <c r="B43" s="22" t="s">
        <v>98</v>
      </c>
      <c r="C43" s="16">
        <f>IF(C40&lt;C39,0,C40-C39)</f>
        <v>0</v>
      </c>
      <c r="D43" s="1"/>
    </row>
    <row r="44" ht="13.5" customHeight="1">
      <c r="A44" s="1"/>
      <c r="B44" s="22" t="s">
        <v>99</v>
      </c>
      <c r="C44" s="16">
        <f>(C39-C37)/C48</f>
        <v>136.3571429</v>
      </c>
      <c r="D44" s="1"/>
    </row>
    <row r="45" ht="15.75" customHeight="1">
      <c r="A45" s="1"/>
      <c r="B45" s="1"/>
      <c r="C45" s="1"/>
      <c r="D45" s="1"/>
    </row>
    <row r="46" ht="13.5" customHeight="1">
      <c r="A46" s="1"/>
      <c r="B46" s="24" t="s">
        <v>100</v>
      </c>
      <c r="C46" s="25">
        <f>C50-C49</f>
        <v>3</v>
      </c>
      <c r="D46" s="26"/>
    </row>
    <row r="47" ht="13.5" customHeight="1">
      <c r="A47" s="1"/>
      <c r="B47" s="27" t="s">
        <v>101</v>
      </c>
      <c r="C47" s="28">
        <f>D49-C49+1</f>
        <v>31</v>
      </c>
      <c r="D47" s="29"/>
    </row>
    <row r="48" ht="13.5" customHeight="1">
      <c r="A48" s="1"/>
      <c r="B48" s="27" t="s">
        <v>102</v>
      </c>
      <c r="C48" s="28">
        <f>+C47-C46</f>
        <v>28</v>
      </c>
      <c r="D48" s="29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31">
        <f>EOMONTH(NOW(),0)</f>
        <v>43039</v>
      </c>
    </row>
    <row r="50" ht="13.5" customHeight="1">
      <c r="A50" s="1"/>
      <c r="B50" s="27" t="s">
        <v>103</v>
      </c>
      <c r="C50" s="28">
        <f>TODAY()</f>
        <v>43012</v>
      </c>
      <c r="D50" s="29"/>
    </row>
    <row r="51" ht="13.5" customHeight="1">
      <c r="A51" s="1"/>
      <c r="B51" s="27"/>
      <c r="C51" s="32"/>
      <c r="D51" s="33"/>
    </row>
    <row r="52" ht="13.5" customHeight="1">
      <c r="A52" s="1"/>
      <c r="B52" s="34" t="s">
        <v>104</v>
      </c>
      <c r="C52" s="35"/>
      <c r="D52" s="36">
        <f>TODAY()-1</f>
        <v>43011</v>
      </c>
    </row>
    <row r="53" ht="13.5" customHeight="1">
      <c r="A53" s="1"/>
      <c r="B53" s="34" t="s">
        <v>105</v>
      </c>
      <c r="C53" s="35"/>
      <c r="D53" s="37">
        <f>C46/C47</f>
        <v>0.09677419355</v>
      </c>
    </row>
    <row r="54" ht="15.75" customHeight="1">
      <c r="A54" s="1"/>
      <c r="B54" s="38" t="s">
        <v>106</v>
      </c>
      <c r="C54" s="39"/>
      <c r="D54" s="40">
        <f>C48/C47</f>
        <v>0.9032258065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41" t="s">
        <v>107</v>
      </c>
      <c r="C57" s="1"/>
      <c r="D57" s="1"/>
    </row>
    <row r="58" ht="13.5" customHeight="1">
      <c r="A58" s="1"/>
      <c r="B58" s="1"/>
      <c r="C58" s="1"/>
      <c r="D58" s="1"/>
    </row>
  </sheetData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9.0"/>
    <col customWidth="1" min="2" max="2" width="14.0"/>
    <col customWidth="1" min="3" max="3" width="12.13"/>
    <col customWidth="1" min="4" max="4" width="11.38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7" t="s">
        <v>171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9" t="s">
        <v>10</v>
      </c>
      <c r="C4" s="10"/>
      <c r="D4" s="1"/>
    </row>
    <row r="5" ht="13.5" customHeight="1">
      <c r="A5" s="11" t="s">
        <v>47</v>
      </c>
      <c r="B5" s="12" t="s">
        <v>89</v>
      </c>
      <c r="C5" s="13" t="s">
        <v>91</v>
      </c>
      <c r="D5" s="1"/>
    </row>
    <row r="6" ht="13.5" customHeight="1">
      <c r="A6" s="14">
        <f t="shared" ref="A6:A36" si="1">B6</f>
        <v>43009.29167</v>
      </c>
      <c r="B6" s="15">
        <v>43009.29166666667</v>
      </c>
      <c r="C6" s="18">
        <v>10834.0</v>
      </c>
      <c r="D6" s="1"/>
    </row>
    <row r="7" ht="13.5" customHeight="1">
      <c r="A7" s="14">
        <f t="shared" si="1"/>
        <v>43010.29167</v>
      </c>
      <c r="B7" s="15">
        <v>43010.29166666667</v>
      </c>
      <c r="C7" s="16"/>
      <c r="D7" s="1"/>
    </row>
    <row r="8" ht="13.5" customHeight="1">
      <c r="A8" s="14">
        <f t="shared" si="1"/>
        <v>43011.29167</v>
      </c>
      <c r="B8" s="15">
        <v>43011.29166666667</v>
      </c>
      <c r="C8" s="16"/>
      <c r="D8" s="1"/>
    </row>
    <row r="9" ht="13.5" customHeight="1">
      <c r="A9" s="14">
        <f t="shared" si="1"/>
        <v>43012.29167</v>
      </c>
      <c r="B9" s="15">
        <v>43012.29166666667</v>
      </c>
      <c r="C9" s="16"/>
      <c r="D9" s="1"/>
    </row>
    <row r="10" ht="13.5" customHeight="1">
      <c r="A10" s="14">
        <f t="shared" si="1"/>
        <v>43013.29167</v>
      </c>
      <c r="B10" s="15">
        <v>43013.29166666667</v>
      </c>
      <c r="C10" s="16"/>
      <c r="D10" s="1"/>
    </row>
    <row r="11" ht="13.5" customHeight="1">
      <c r="A11" s="14">
        <f t="shared" si="1"/>
        <v>43014.29167</v>
      </c>
      <c r="B11" s="15">
        <v>43014.29166666667</v>
      </c>
      <c r="C11" s="16"/>
      <c r="D11" s="1"/>
    </row>
    <row r="12" ht="13.5" customHeight="1">
      <c r="A12" s="14">
        <f t="shared" si="1"/>
        <v>43015.29167</v>
      </c>
      <c r="B12" s="15">
        <v>43015.29166666667</v>
      </c>
      <c r="C12" s="16"/>
      <c r="D12" s="1"/>
    </row>
    <row r="13" ht="13.5" customHeight="1">
      <c r="A13" s="14">
        <f t="shared" si="1"/>
        <v>43016.29167</v>
      </c>
      <c r="B13" s="15">
        <v>43016.29166666667</v>
      </c>
      <c r="C13" s="16"/>
      <c r="D13" s="1"/>
    </row>
    <row r="14" ht="13.5" customHeight="1">
      <c r="A14" s="14">
        <f t="shared" si="1"/>
        <v>43017.29167</v>
      </c>
      <c r="B14" s="15">
        <v>43017.29166666667</v>
      </c>
      <c r="C14" s="16"/>
      <c r="D14" s="1"/>
    </row>
    <row r="15" ht="13.5" customHeight="1">
      <c r="A15" s="14">
        <f t="shared" si="1"/>
        <v>43018.29167</v>
      </c>
      <c r="B15" s="15">
        <v>43018.29166666667</v>
      </c>
      <c r="C15" s="16"/>
      <c r="D15" s="1"/>
    </row>
    <row r="16" ht="13.5" customHeight="1">
      <c r="A16" s="14">
        <f t="shared" si="1"/>
        <v>43019.29167</v>
      </c>
      <c r="B16" s="15">
        <v>43019.29166666667</v>
      </c>
      <c r="C16" s="16"/>
      <c r="D16" s="1"/>
    </row>
    <row r="17" ht="13.5" customHeight="1">
      <c r="A17" s="14">
        <f t="shared" si="1"/>
        <v>43020.29167</v>
      </c>
      <c r="B17" s="15">
        <v>43020.29166666667</v>
      </c>
      <c r="C17" s="16"/>
      <c r="D17" s="1"/>
    </row>
    <row r="18" ht="13.5" customHeight="1">
      <c r="A18" s="14">
        <f t="shared" si="1"/>
        <v>43021.29167</v>
      </c>
      <c r="B18" s="15">
        <v>43021.29166666667</v>
      </c>
      <c r="C18" s="16"/>
      <c r="D18" s="1"/>
    </row>
    <row r="19" ht="13.5" customHeight="1">
      <c r="A19" s="14">
        <f t="shared" si="1"/>
        <v>43022.29167</v>
      </c>
      <c r="B19" s="15">
        <v>43022.29166666667</v>
      </c>
      <c r="C19" s="16"/>
      <c r="D19" s="1"/>
    </row>
    <row r="20" ht="13.5" customHeight="1">
      <c r="A20" s="14">
        <f t="shared" si="1"/>
        <v>43023.29167</v>
      </c>
      <c r="B20" s="15">
        <v>43023.29166666667</v>
      </c>
      <c r="C20" s="16"/>
      <c r="D20" s="1"/>
    </row>
    <row r="21" ht="13.5" customHeight="1">
      <c r="A21" s="14">
        <f t="shared" si="1"/>
        <v>43024.29167</v>
      </c>
      <c r="B21" s="15">
        <v>43024.29166666667</v>
      </c>
      <c r="C21" s="16"/>
      <c r="D21" s="1"/>
    </row>
    <row r="22" ht="13.5" customHeight="1">
      <c r="A22" s="14">
        <f t="shared" si="1"/>
        <v>43025.29167</v>
      </c>
      <c r="B22" s="15">
        <v>43025.29166666667</v>
      </c>
      <c r="C22" s="16"/>
      <c r="D22" s="1"/>
    </row>
    <row r="23" ht="13.5" customHeight="1">
      <c r="A23" s="14">
        <f t="shared" si="1"/>
        <v>43026.29167</v>
      </c>
      <c r="B23" s="15">
        <v>43026.29166666667</v>
      </c>
      <c r="C23" s="16"/>
      <c r="D23" s="1"/>
    </row>
    <row r="24" ht="13.5" customHeight="1">
      <c r="A24" s="14">
        <f t="shared" si="1"/>
        <v>43027.29167</v>
      </c>
      <c r="B24" s="15">
        <v>43027.29166666667</v>
      </c>
      <c r="C24" s="16"/>
      <c r="D24" s="1"/>
    </row>
    <row r="25" ht="13.5" customHeight="1">
      <c r="A25" s="14">
        <f t="shared" si="1"/>
        <v>43028.29167</v>
      </c>
      <c r="B25" s="15">
        <v>43028.29166666667</v>
      </c>
      <c r="C25" s="16"/>
      <c r="D25" s="1"/>
    </row>
    <row r="26" ht="13.5" customHeight="1">
      <c r="A26" s="14">
        <f t="shared" si="1"/>
        <v>43029.29167</v>
      </c>
      <c r="B26" s="15">
        <v>43029.29166666667</v>
      </c>
      <c r="C26" s="16"/>
      <c r="D26" s="1"/>
    </row>
    <row r="27" ht="13.5" customHeight="1">
      <c r="A27" s="14">
        <f t="shared" si="1"/>
        <v>43030.29167</v>
      </c>
      <c r="B27" s="15">
        <v>43030.29166666667</v>
      </c>
      <c r="C27" s="16"/>
      <c r="D27" s="1"/>
    </row>
    <row r="28" ht="13.5" customHeight="1">
      <c r="A28" s="14">
        <f t="shared" si="1"/>
        <v>43031.29167</v>
      </c>
      <c r="B28" s="15">
        <v>43031.29166666667</v>
      </c>
      <c r="C28" s="16"/>
      <c r="D28" s="1"/>
    </row>
    <row r="29" ht="13.5" customHeight="1">
      <c r="A29" s="14">
        <f t="shared" si="1"/>
        <v>43032.29167</v>
      </c>
      <c r="B29" s="15">
        <v>43032.29166666667</v>
      </c>
      <c r="C29" s="16"/>
      <c r="D29" s="1"/>
    </row>
    <row r="30" ht="13.5" customHeight="1">
      <c r="A30" s="14">
        <f t="shared" si="1"/>
        <v>43033.29167</v>
      </c>
      <c r="B30" s="15">
        <v>43033.29166666667</v>
      </c>
      <c r="C30" s="16"/>
      <c r="D30" s="1"/>
    </row>
    <row r="31" ht="13.5" customHeight="1">
      <c r="A31" s="14">
        <f t="shared" si="1"/>
        <v>43034.29167</v>
      </c>
      <c r="B31" s="15">
        <v>43034.29166666667</v>
      </c>
      <c r="C31" s="16"/>
      <c r="D31" s="1"/>
    </row>
    <row r="32" ht="13.5" customHeight="1">
      <c r="A32" s="14">
        <f t="shared" si="1"/>
        <v>43035.29167</v>
      </c>
      <c r="B32" s="15">
        <v>43035.29166666667</v>
      </c>
      <c r="C32" s="16"/>
      <c r="D32" s="1"/>
    </row>
    <row r="33" ht="13.5" customHeight="1">
      <c r="A33" s="14">
        <f t="shared" si="1"/>
        <v>43036.29167</v>
      </c>
      <c r="B33" s="15">
        <v>43036.29166666667</v>
      </c>
      <c r="C33" s="16"/>
      <c r="D33" s="1"/>
    </row>
    <row r="34" ht="16.5" customHeight="1">
      <c r="A34" s="14">
        <f t="shared" si="1"/>
        <v>43037.29167</v>
      </c>
      <c r="B34" s="15">
        <v>43037.29166666667</v>
      </c>
      <c r="C34" s="16"/>
      <c r="D34" s="1"/>
    </row>
    <row r="35" ht="13.5" customHeight="1">
      <c r="A35" s="14">
        <f t="shared" si="1"/>
        <v>43038.29167</v>
      </c>
      <c r="B35" s="15">
        <v>43038.29166666667</v>
      </c>
      <c r="C35" s="16"/>
      <c r="D35" s="1"/>
    </row>
    <row r="36" ht="13.5" customHeight="1">
      <c r="A36" s="14">
        <f t="shared" si="1"/>
        <v>43039.29167</v>
      </c>
      <c r="B36" s="15">
        <v>43039.29166666667</v>
      </c>
      <c r="C36" s="16"/>
      <c r="D36" s="1"/>
    </row>
    <row r="37" ht="13.5" customHeight="1">
      <c r="A37" s="1"/>
      <c r="B37" s="20" t="s">
        <v>93</v>
      </c>
      <c r="C37" s="21">
        <f>SUM(C6:C36)</f>
        <v>10834</v>
      </c>
      <c r="D37" s="19"/>
    </row>
    <row r="38" ht="13.5" customHeight="1">
      <c r="A38" s="1"/>
      <c r="B38" s="1"/>
      <c r="C38" s="19"/>
      <c r="D38" s="1"/>
    </row>
    <row r="39" ht="13.5" customHeight="1">
      <c r="A39" s="1"/>
      <c r="B39" s="22" t="s">
        <v>94</v>
      </c>
      <c r="C39" s="18">
        <v>5250.0</v>
      </c>
      <c r="D39" s="1"/>
    </row>
    <row r="40" ht="13.5" customHeight="1">
      <c r="A40" s="1"/>
      <c r="B40" s="22" t="s">
        <v>95</v>
      </c>
      <c r="C40" s="16">
        <f>C37</f>
        <v>10834</v>
      </c>
      <c r="D40" s="1"/>
    </row>
    <row r="41" ht="13.5" customHeight="1">
      <c r="A41" s="1"/>
      <c r="B41" s="22" t="s">
        <v>96</v>
      </c>
      <c r="C41" s="16">
        <f>C39-C40</f>
        <v>-5584</v>
      </c>
      <c r="D41" s="1"/>
    </row>
    <row r="42" ht="13.5" customHeight="1">
      <c r="A42" s="1"/>
      <c r="B42" s="22" t="s">
        <v>97</v>
      </c>
      <c r="C42" s="23">
        <f>C40/C39</f>
        <v>2.063619048</v>
      </c>
      <c r="D42" s="1"/>
    </row>
    <row r="43" ht="13.5" customHeight="1">
      <c r="A43" s="1"/>
      <c r="B43" s="22" t="s">
        <v>98</v>
      </c>
      <c r="C43" s="16">
        <f>IF(C40&lt;C39,0,C40-C39)</f>
        <v>5584</v>
      </c>
      <c r="D43" s="1"/>
    </row>
    <row r="44" ht="13.5" customHeight="1">
      <c r="A44" s="1"/>
      <c r="B44" s="22" t="s">
        <v>99</v>
      </c>
      <c r="C44" s="16">
        <f>(C39-C37)/C48</f>
        <v>-199.4285714</v>
      </c>
      <c r="D44" s="1"/>
    </row>
    <row r="45" ht="15.75" customHeight="1">
      <c r="A45" s="1"/>
      <c r="B45" s="1"/>
      <c r="C45" s="1"/>
      <c r="D45" s="1"/>
    </row>
    <row r="46" ht="13.5" customHeight="1">
      <c r="A46" s="1"/>
      <c r="B46" s="24" t="s">
        <v>100</v>
      </c>
      <c r="C46" s="25">
        <f>C50-C49</f>
        <v>3</v>
      </c>
      <c r="D46" s="26"/>
    </row>
    <row r="47" ht="13.5" customHeight="1">
      <c r="A47" s="1"/>
      <c r="B47" s="27" t="s">
        <v>101</v>
      </c>
      <c r="C47" s="28">
        <f>D49-C49+1</f>
        <v>31</v>
      </c>
      <c r="D47" s="29"/>
    </row>
    <row r="48" ht="13.5" customHeight="1">
      <c r="A48" s="1"/>
      <c r="B48" s="27" t="s">
        <v>102</v>
      </c>
      <c r="C48" s="28">
        <f>+C47-C46</f>
        <v>28</v>
      </c>
      <c r="D48" s="29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31">
        <f>EOMONTH(NOW(),0)</f>
        <v>43039</v>
      </c>
    </row>
    <row r="50" ht="13.5" customHeight="1">
      <c r="A50" s="1"/>
      <c r="B50" s="27" t="s">
        <v>103</v>
      </c>
      <c r="C50" s="28">
        <f>TODAY()</f>
        <v>43012</v>
      </c>
      <c r="D50" s="29"/>
    </row>
    <row r="51" ht="13.5" customHeight="1">
      <c r="A51" s="1"/>
      <c r="B51" s="27"/>
      <c r="C51" s="32"/>
      <c r="D51" s="33"/>
    </row>
    <row r="52" ht="13.5" customHeight="1">
      <c r="A52" s="1"/>
      <c r="B52" s="34" t="s">
        <v>104</v>
      </c>
      <c r="C52" s="35"/>
      <c r="D52" s="36">
        <f>TODAY()-1</f>
        <v>43011</v>
      </c>
    </row>
    <row r="53" ht="13.5" customHeight="1">
      <c r="A53" s="1"/>
      <c r="B53" s="34" t="s">
        <v>105</v>
      </c>
      <c r="C53" s="35"/>
      <c r="D53" s="37">
        <f>C46/C47</f>
        <v>0.09677419355</v>
      </c>
    </row>
    <row r="54" ht="15.75" customHeight="1">
      <c r="A54" s="1"/>
      <c r="B54" s="38" t="s">
        <v>106</v>
      </c>
      <c r="C54" s="39"/>
      <c r="D54" s="40">
        <f>C48/C47</f>
        <v>0.9032258065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51" t="s">
        <v>107</v>
      </c>
      <c r="C57" s="1"/>
      <c r="D57" s="1"/>
    </row>
    <row r="58" ht="13.5" customHeight="1">
      <c r="A58" s="1"/>
      <c r="B58" s="55"/>
      <c r="C58" s="1"/>
      <c r="D58" s="1"/>
    </row>
    <row r="59" ht="13.5" customHeight="1">
      <c r="A59" s="1"/>
      <c r="B59" s="1"/>
      <c r="C59" s="1"/>
      <c r="D59" s="1"/>
    </row>
  </sheetData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9.0"/>
    <col customWidth="1" min="2" max="2" width="14.0"/>
    <col customWidth="1" min="3" max="4" width="12.13"/>
    <col customWidth="1" min="5" max="5" width="12.63"/>
    <col customWidth="1" min="6" max="15" width="6.75"/>
    <col customWidth="1" min="16" max="26" width="11.0"/>
  </cols>
  <sheetData>
    <row r="1" ht="13.5" customHeight="1">
      <c r="A1" s="1"/>
      <c r="B1" s="1"/>
      <c r="C1" s="1"/>
      <c r="D1" s="1"/>
      <c r="E1" s="1"/>
    </row>
    <row r="2" ht="13.5" customHeight="1">
      <c r="A2" s="1"/>
      <c r="B2" s="7" t="s">
        <v>169</v>
      </c>
      <c r="C2" s="1"/>
      <c r="D2" s="1"/>
      <c r="E2" s="1"/>
    </row>
    <row r="3" ht="13.5" customHeight="1">
      <c r="A3" s="1"/>
      <c r="B3" s="1"/>
      <c r="C3" s="1"/>
      <c r="D3" s="1"/>
      <c r="E3" s="1"/>
    </row>
    <row r="4" ht="13.5" customHeight="1">
      <c r="A4" s="1"/>
      <c r="B4" s="9" t="s">
        <v>10</v>
      </c>
      <c r="C4" s="10"/>
      <c r="D4" s="10"/>
      <c r="E4" s="1"/>
    </row>
    <row r="5" ht="13.5" customHeight="1">
      <c r="A5" s="11" t="s">
        <v>47</v>
      </c>
      <c r="B5" s="12" t="s">
        <v>89</v>
      </c>
      <c r="C5" s="13" t="s">
        <v>172</v>
      </c>
      <c r="D5" s="13" t="s">
        <v>173</v>
      </c>
      <c r="E5" s="13" t="s">
        <v>174</v>
      </c>
    </row>
    <row r="6" ht="13.5" customHeight="1">
      <c r="A6" s="14">
        <f t="shared" ref="A6:A36" si="1">B6</f>
        <v>43009.29167</v>
      </c>
      <c r="B6" s="15">
        <v>43009.29166666667</v>
      </c>
      <c r="C6" s="52">
        <v>144.0</v>
      </c>
      <c r="D6" s="18">
        <v>235.0</v>
      </c>
      <c r="E6" s="18">
        <v>27.0</v>
      </c>
      <c r="F6" s="19"/>
    </row>
    <row r="7" ht="13.5" customHeight="1">
      <c r="A7" s="14">
        <f t="shared" si="1"/>
        <v>43010.29167</v>
      </c>
      <c r="B7" s="15">
        <v>43010.29166666667</v>
      </c>
      <c r="C7" s="16"/>
      <c r="D7" s="16"/>
      <c r="E7" s="16"/>
    </row>
    <row r="8" ht="13.5" customHeight="1">
      <c r="A8" s="14">
        <f t="shared" si="1"/>
        <v>43011.29167</v>
      </c>
      <c r="B8" s="15">
        <v>43011.29166666667</v>
      </c>
      <c r="C8" s="16"/>
      <c r="D8" s="16"/>
      <c r="E8" s="16"/>
    </row>
    <row r="9" ht="13.5" customHeight="1">
      <c r="A9" s="14">
        <f t="shared" si="1"/>
        <v>43012.29167</v>
      </c>
      <c r="B9" s="15">
        <v>43012.29166666667</v>
      </c>
      <c r="C9" s="16"/>
      <c r="D9" s="16"/>
      <c r="E9" s="16"/>
    </row>
    <row r="10" ht="13.5" customHeight="1">
      <c r="A10" s="14">
        <f t="shared" si="1"/>
        <v>43013.29167</v>
      </c>
      <c r="B10" s="15">
        <v>43013.29166666667</v>
      </c>
      <c r="C10" s="16"/>
      <c r="D10" s="16"/>
      <c r="E10" s="16"/>
    </row>
    <row r="11" ht="13.5" customHeight="1">
      <c r="A11" s="14">
        <f t="shared" si="1"/>
        <v>43014.29167</v>
      </c>
      <c r="B11" s="15">
        <v>43014.29166666667</v>
      </c>
      <c r="C11" s="16"/>
      <c r="D11" s="16"/>
      <c r="E11" s="16"/>
    </row>
    <row r="12" ht="13.5" customHeight="1">
      <c r="A12" s="14">
        <f t="shared" si="1"/>
        <v>43015.29167</v>
      </c>
      <c r="B12" s="15">
        <v>43015.29166666667</v>
      </c>
      <c r="C12" s="16"/>
      <c r="D12" s="16"/>
      <c r="E12" s="16"/>
    </row>
    <row r="13" ht="13.5" customHeight="1">
      <c r="A13" s="14">
        <f t="shared" si="1"/>
        <v>43016.29167</v>
      </c>
      <c r="B13" s="15">
        <v>43016.29166666667</v>
      </c>
      <c r="C13" s="16"/>
      <c r="D13" s="16"/>
      <c r="E13" s="16"/>
    </row>
    <row r="14" ht="13.5" customHeight="1">
      <c r="A14" s="14">
        <f t="shared" si="1"/>
        <v>43017.29167</v>
      </c>
      <c r="B14" s="15">
        <v>43017.29166666667</v>
      </c>
      <c r="C14" s="16"/>
      <c r="D14" s="16"/>
      <c r="E14" s="16"/>
    </row>
    <row r="15" ht="13.5" customHeight="1">
      <c r="A15" s="14">
        <f t="shared" si="1"/>
        <v>43018.29167</v>
      </c>
      <c r="B15" s="15">
        <v>43018.29166666667</v>
      </c>
      <c r="C15" s="16"/>
      <c r="D15" s="16"/>
      <c r="E15" s="16"/>
    </row>
    <row r="16" ht="13.5" customHeight="1">
      <c r="A16" s="14">
        <f t="shared" si="1"/>
        <v>43019.29167</v>
      </c>
      <c r="B16" s="15">
        <v>43019.29166666667</v>
      </c>
      <c r="C16" s="16"/>
      <c r="D16" s="16"/>
      <c r="E16" s="16"/>
    </row>
    <row r="17" ht="13.5" customHeight="1">
      <c r="A17" s="14">
        <f t="shared" si="1"/>
        <v>43020.29167</v>
      </c>
      <c r="B17" s="15">
        <v>43020.29166666667</v>
      </c>
      <c r="C17" s="16"/>
      <c r="D17" s="16"/>
      <c r="E17" s="16"/>
    </row>
    <row r="18" ht="13.5" customHeight="1">
      <c r="A18" s="14">
        <f t="shared" si="1"/>
        <v>43021.29167</v>
      </c>
      <c r="B18" s="15">
        <v>43021.29166666667</v>
      </c>
      <c r="C18" s="16"/>
      <c r="D18" s="16"/>
      <c r="E18" s="16"/>
    </row>
    <row r="19" ht="13.5" customHeight="1">
      <c r="A19" s="14">
        <f t="shared" si="1"/>
        <v>43022.29167</v>
      </c>
      <c r="B19" s="15">
        <v>43022.29166666667</v>
      </c>
      <c r="C19" s="16"/>
      <c r="D19" s="16"/>
      <c r="E19" s="16"/>
    </row>
    <row r="20" ht="13.5" customHeight="1">
      <c r="A20" s="14">
        <f t="shared" si="1"/>
        <v>43023.29167</v>
      </c>
      <c r="B20" s="15">
        <v>43023.29166666667</v>
      </c>
      <c r="C20" s="16"/>
      <c r="D20" s="16"/>
      <c r="E20" s="16"/>
    </row>
    <row r="21" ht="13.5" customHeight="1">
      <c r="A21" s="14">
        <f t="shared" si="1"/>
        <v>43024.29167</v>
      </c>
      <c r="B21" s="15">
        <v>43024.29166666667</v>
      </c>
      <c r="C21" s="16"/>
      <c r="D21" s="16"/>
      <c r="E21" s="16"/>
    </row>
    <row r="22" ht="13.5" customHeight="1">
      <c r="A22" s="14">
        <f t="shared" si="1"/>
        <v>43025.29167</v>
      </c>
      <c r="B22" s="15">
        <v>43025.29166666667</v>
      </c>
      <c r="C22" s="16"/>
      <c r="D22" s="16"/>
      <c r="E22" s="16"/>
    </row>
    <row r="23" ht="13.5" customHeight="1">
      <c r="A23" s="14">
        <f t="shared" si="1"/>
        <v>43026.29167</v>
      </c>
      <c r="B23" s="15">
        <v>43026.29166666667</v>
      </c>
      <c r="C23" s="16"/>
      <c r="D23" s="16"/>
      <c r="E23" s="16"/>
    </row>
    <row r="24" ht="13.5" customHeight="1">
      <c r="A24" s="14">
        <f t="shared" si="1"/>
        <v>43027.29167</v>
      </c>
      <c r="B24" s="15">
        <v>43027.29166666667</v>
      </c>
      <c r="C24" s="16"/>
      <c r="D24" s="16"/>
      <c r="E24" s="16"/>
    </row>
    <row r="25" ht="13.5" customHeight="1">
      <c r="A25" s="14">
        <f t="shared" si="1"/>
        <v>43028.29167</v>
      </c>
      <c r="B25" s="15">
        <v>43028.29166666667</v>
      </c>
      <c r="C25" s="16"/>
      <c r="D25" s="16"/>
      <c r="E25" s="16"/>
    </row>
    <row r="26" ht="13.5" customHeight="1">
      <c r="A26" s="14">
        <f t="shared" si="1"/>
        <v>43029.29167</v>
      </c>
      <c r="B26" s="15">
        <v>43029.29166666667</v>
      </c>
      <c r="C26" s="16"/>
      <c r="D26" s="16"/>
      <c r="E26" s="16"/>
    </row>
    <row r="27" ht="13.5" customHeight="1">
      <c r="A27" s="14">
        <f t="shared" si="1"/>
        <v>43030.29167</v>
      </c>
      <c r="B27" s="15">
        <v>43030.29166666667</v>
      </c>
      <c r="C27" s="16"/>
      <c r="D27" s="16"/>
      <c r="E27" s="16"/>
    </row>
    <row r="28" ht="13.5" customHeight="1">
      <c r="A28" s="14">
        <f t="shared" si="1"/>
        <v>43031.29167</v>
      </c>
      <c r="B28" s="15">
        <v>43031.29166666667</v>
      </c>
      <c r="C28" s="16"/>
      <c r="D28" s="16"/>
      <c r="E28" s="16"/>
    </row>
    <row r="29" ht="13.5" customHeight="1">
      <c r="A29" s="14">
        <f t="shared" si="1"/>
        <v>43032.29167</v>
      </c>
      <c r="B29" s="15">
        <v>43032.29166666667</v>
      </c>
      <c r="C29" s="16"/>
      <c r="D29" s="16"/>
      <c r="E29" s="16"/>
    </row>
    <row r="30" ht="13.5" customHeight="1">
      <c r="A30" s="14">
        <f t="shared" si="1"/>
        <v>43033.29167</v>
      </c>
      <c r="B30" s="15">
        <v>43033.29166666667</v>
      </c>
      <c r="C30" s="16"/>
      <c r="D30" s="16"/>
      <c r="E30" s="16"/>
    </row>
    <row r="31" ht="13.5" customHeight="1">
      <c r="A31" s="14">
        <f t="shared" si="1"/>
        <v>43034.29167</v>
      </c>
      <c r="B31" s="15">
        <v>43034.29166666667</v>
      </c>
      <c r="C31" s="16"/>
      <c r="D31" s="16"/>
      <c r="E31" s="16"/>
    </row>
    <row r="32" ht="13.5" customHeight="1">
      <c r="A32" s="14">
        <f t="shared" si="1"/>
        <v>43035.29167</v>
      </c>
      <c r="B32" s="15">
        <v>43035.29166666667</v>
      </c>
      <c r="C32" s="16"/>
      <c r="D32" s="16"/>
      <c r="E32" s="16"/>
    </row>
    <row r="33" ht="13.5" customHeight="1">
      <c r="A33" s="14">
        <f t="shared" si="1"/>
        <v>43036.29167</v>
      </c>
      <c r="B33" s="15">
        <v>43036.29166666667</v>
      </c>
      <c r="C33" s="16"/>
      <c r="D33" s="16"/>
      <c r="E33" s="16"/>
    </row>
    <row r="34" ht="16.5" customHeight="1">
      <c r="A34" s="14">
        <f t="shared" si="1"/>
        <v>43037.29167</v>
      </c>
      <c r="B34" s="15">
        <v>43037.29166666667</v>
      </c>
      <c r="C34" s="16"/>
      <c r="D34" s="16"/>
      <c r="E34" s="16"/>
    </row>
    <row r="35" ht="13.5" customHeight="1">
      <c r="A35" s="14">
        <f t="shared" si="1"/>
        <v>43038.29167</v>
      </c>
      <c r="B35" s="15">
        <v>43038.29166666667</v>
      </c>
      <c r="C35" s="16"/>
      <c r="D35" s="16"/>
      <c r="E35" s="16"/>
    </row>
    <row r="36" ht="13.5" customHeight="1">
      <c r="A36" s="14">
        <f t="shared" si="1"/>
        <v>43039.29167</v>
      </c>
      <c r="B36" s="15">
        <v>43039.29166666667</v>
      </c>
      <c r="C36" s="16"/>
      <c r="D36" s="16"/>
      <c r="E36" s="16"/>
    </row>
    <row r="37" ht="13.5" customHeight="1">
      <c r="A37" s="1"/>
      <c r="B37" s="20" t="s">
        <v>93</v>
      </c>
      <c r="C37" s="21">
        <f t="shared" ref="C37:D37" si="2">SUM(C6:C36)</f>
        <v>144</v>
      </c>
      <c r="D37" s="21">
        <f t="shared" si="2"/>
        <v>235</v>
      </c>
      <c r="E37" s="21">
        <f>SUM(E6:E35)</f>
        <v>27</v>
      </c>
    </row>
    <row r="38" ht="13.5" customHeight="1">
      <c r="A38" s="1"/>
      <c r="B38" s="1"/>
      <c r="C38" s="19"/>
      <c r="D38" s="19"/>
      <c r="E38" s="1"/>
    </row>
    <row r="39" ht="13.5" customHeight="1">
      <c r="A39" s="1"/>
      <c r="B39" s="22" t="s">
        <v>94</v>
      </c>
      <c r="C39" s="70">
        <v>6201.0</v>
      </c>
      <c r="D39" s="71">
        <v>10500.0</v>
      </c>
      <c r="E39" s="54">
        <v>1808.0</v>
      </c>
    </row>
    <row r="40" ht="13.5" customHeight="1">
      <c r="A40" s="1"/>
      <c r="B40" s="22" t="s">
        <v>95</v>
      </c>
      <c r="C40" s="16">
        <f>C37</f>
        <v>144</v>
      </c>
      <c r="D40" s="19"/>
      <c r="E40" s="1"/>
    </row>
    <row r="41" ht="13.5" customHeight="1">
      <c r="A41" s="1"/>
      <c r="B41" s="22" t="s">
        <v>96</v>
      </c>
      <c r="C41" s="16">
        <f>C39-C40</f>
        <v>6057</v>
      </c>
      <c r="D41" s="19"/>
      <c r="E41" s="1"/>
    </row>
    <row r="42" ht="13.5" customHeight="1">
      <c r="A42" s="1"/>
      <c r="B42" s="22" t="s">
        <v>97</v>
      </c>
      <c r="C42" s="23">
        <f>C40/C39</f>
        <v>0.02322206096</v>
      </c>
      <c r="D42" s="45"/>
      <c r="E42" s="1"/>
    </row>
    <row r="43" ht="13.5" customHeight="1">
      <c r="A43" s="1"/>
      <c r="B43" s="22" t="s">
        <v>98</v>
      </c>
      <c r="C43" s="16">
        <f>IF(C40&lt;C39,0,C40-C39)</f>
        <v>0</v>
      </c>
      <c r="D43" s="19"/>
      <c r="E43" s="1"/>
    </row>
    <row r="44" ht="13.5" customHeight="1">
      <c r="A44" s="1"/>
      <c r="B44" s="22" t="s">
        <v>99</v>
      </c>
      <c r="C44" s="16" t="str">
        <f>(C39-C37)/C48</f>
        <v>#REF!</v>
      </c>
      <c r="D44" s="19"/>
      <c r="E44" s="1"/>
    </row>
    <row r="45" ht="15.75" customHeight="1">
      <c r="A45" s="1"/>
      <c r="B45" s="1"/>
      <c r="C45" s="1"/>
      <c r="D45" s="1"/>
      <c r="E45" s="1"/>
    </row>
    <row r="46" ht="13.5" customHeight="1">
      <c r="A46" s="1"/>
      <c r="B46" s="24" t="s">
        <v>100</v>
      </c>
      <c r="C46" s="25">
        <f>C50-C49</f>
        <v>3</v>
      </c>
      <c r="D46" s="46"/>
      <c r="E46" s="1"/>
    </row>
    <row r="47" ht="13.5" customHeight="1">
      <c r="A47" s="1"/>
      <c r="B47" s="27" t="s">
        <v>101</v>
      </c>
      <c r="C47" s="32" t="str">
        <f>#REF!-C49+1</f>
        <v>#REF!</v>
      </c>
      <c r="D47" s="32"/>
      <c r="E47" s="1"/>
    </row>
    <row r="48" ht="13.5" customHeight="1">
      <c r="A48" s="1"/>
      <c r="B48" s="27" t="s">
        <v>102</v>
      </c>
      <c r="C48" s="32" t="str">
        <f>+C47-C46</f>
        <v>#REF!</v>
      </c>
      <c r="D48" s="32"/>
      <c r="E48" s="1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28"/>
      <c r="E49" s="1"/>
    </row>
    <row r="50" ht="13.5" customHeight="1">
      <c r="A50" s="1"/>
      <c r="B50" s="27" t="s">
        <v>103</v>
      </c>
      <c r="C50" s="28">
        <f>TODAY()</f>
        <v>43012</v>
      </c>
      <c r="D50" s="28"/>
      <c r="E50" s="1"/>
    </row>
    <row r="51" ht="13.5" customHeight="1">
      <c r="A51" s="1"/>
      <c r="B51" s="27"/>
      <c r="C51" s="32"/>
      <c r="D51" s="32"/>
      <c r="E51" s="1"/>
    </row>
    <row r="52" ht="13.5" customHeight="1">
      <c r="A52" s="1"/>
      <c r="B52" s="34" t="s">
        <v>104</v>
      </c>
      <c r="C52" s="35"/>
      <c r="D52" s="35"/>
      <c r="E52" s="1"/>
    </row>
    <row r="53" ht="13.5" customHeight="1">
      <c r="A53" s="1"/>
      <c r="B53" s="34" t="s">
        <v>105</v>
      </c>
      <c r="C53" s="35"/>
      <c r="D53" s="35"/>
      <c r="E53" s="1"/>
    </row>
    <row r="54" ht="15.75" customHeight="1">
      <c r="A54" s="1"/>
      <c r="B54" s="38" t="s">
        <v>106</v>
      </c>
      <c r="C54" s="39"/>
      <c r="D54" s="39"/>
      <c r="E54" s="1"/>
    </row>
    <row r="55" ht="13.5" customHeight="1">
      <c r="A55" s="1"/>
      <c r="B55" s="1"/>
      <c r="C55" s="1"/>
      <c r="D55" s="1"/>
      <c r="E55" s="1"/>
    </row>
    <row r="56" ht="13.5" customHeight="1">
      <c r="A56" s="1"/>
      <c r="B56" s="1"/>
      <c r="C56" s="1"/>
      <c r="D56" s="1"/>
      <c r="E56" s="1"/>
    </row>
    <row r="57" ht="13.5" customHeight="1">
      <c r="A57" s="1"/>
      <c r="B57" s="51" t="s">
        <v>107</v>
      </c>
      <c r="C57" s="1"/>
      <c r="D57" s="1"/>
      <c r="E57" s="1"/>
    </row>
    <row r="58" ht="13.5" customHeight="1">
      <c r="A58" s="1"/>
      <c r="B58" s="55"/>
      <c r="C58" s="1"/>
      <c r="D58" s="1"/>
      <c r="E58" s="1"/>
    </row>
    <row r="59" ht="13.5" customHeight="1">
      <c r="A59" s="1"/>
      <c r="B59" s="1"/>
      <c r="C59" s="1"/>
      <c r="D59" s="1"/>
      <c r="E59" s="1"/>
    </row>
  </sheetData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7" t="s">
        <v>175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9" t="s">
        <v>10</v>
      </c>
      <c r="C4" s="10"/>
      <c r="D4" s="1"/>
      <c r="E4" s="1"/>
      <c r="F4" s="1"/>
    </row>
    <row r="5" ht="13.5" customHeight="1">
      <c r="A5" s="11" t="s">
        <v>47</v>
      </c>
      <c r="B5" s="12" t="s">
        <v>89</v>
      </c>
      <c r="C5" s="12" t="s">
        <v>90</v>
      </c>
      <c r="D5" s="13" t="s">
        <v>91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0</v>
      </c>
      <c r="D6" s="18">
        <v>0.0</v>
      </c>
      <c r="E6" s="22" t="s">
        <v>119</v>
      </c>
      <c r="F6" s="16">
        <f>AVERAGE(C6:C12)</f>
        <v>0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0</v>
      </c>
      <c r="D7" s="18">
        <v>0.0</v>
      </c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0</v>
      </c>
      <c r="D8" s="18">
        <v>0.0</v>
      </c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6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6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6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6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16"/>
      <c r="E13" s="22" t="s">
        <v>121</v>
      </c>
      <c r="F13" s="16">
        <f>AVERAGE(C13:C19)</f>
        <v>0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6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122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123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0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6">
        <v>5.0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0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5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0.1785714286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3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28</v>
      </c>
      <c r="D48" s="29"/>
      <c r="E48" s="1"/>
      <c r="F48" s="1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43012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43011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0.09677419355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0.9032258065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1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7" t="s">
        <v>176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9" t="s">
        <v>10</v>
      </c>
      <c r="C4" s="10"/>
      <c r="D4" s="1"/>
      <c r="E4" s="1"/>
      <c r="F4" s="1"/>
    </row>
    <row r="5" ht="13.5" customHeight="1">
      <c r="A5" s="11" t="s">
        <v>47</v>
      </c>
      <c r="B5" s="12" t="s">
        <v>89</v>
      </c>
      <c r="C5" s="12" t="s">
        <v>90</v>
      </c>
      <c r="D5" s="13" t="s">
        <v>91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0</v>
      </c>
      <c r="D6" s="18">
        <v>0.0</v>
      </c>
      <c r="E6" s="22" t="s">
        <v>119</v>
      </c>
      <c r="F6" s="16">
        <f>AVERAGE(C6:C12)</f>
        <v>0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0</v>
      </c>
      <c r="D7" s="18">
        <v>0.0</v>
      </c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0</v>
      </c>
      <c r="D8" s="18">
        <v>0.0</v>
      </c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6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6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6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6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16"/>
      <c r="E13" s="22" t="s">
        <v>121</v>
      </c>
      <c r="F13" s="16">
        <f>AVERAGE(C13:C19)</f>
        <v>0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6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122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123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0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8">
        <v>10.0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0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10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0.3571428571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3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28</v>
      </c>
      <c r="D48" s="29"/>
      <c r="E48" s="1"/>
      <c r="F48" s="1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43012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43011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0.09677419355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0.9032258065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1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7" t="s">
        <v>177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9" t="s">
        <v>10</v>
      </c>
      <c r="C4" s="10"/>
      <c r="D4" s="1"/>
      <c r="E4" s="1"/>
      <c r="F4" s="1"/>
    </row>
    <row r="5" ht="13.5" customHeight="1">
      <c r="A5" s="11" t="s">
        <v>47</v>
      </c>
      <c r="B5" s="12" t="s">
        <v>89</v>
      </c>
      <c r="C5" s="12" t="s">
        <v>90</v>
      </c>
      <c r="D5" s="13" t="s">
        <v>91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0</v>
      </c>
      <c r="D6" s="18">
        <v>0.0</v>
      </c>
      <c r="E6" s="22" t="s">
        <v>119</v>
      </c>
      <c r="F6" s="16">
        <f>AVERAGE(C6:C12)</f>
        <v>0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0</v>
      </c>
      <c r="D7" s="18">
        <v>0.0</v>
      </c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0</v>
      </c>
      <c r="D8" s="18">
        <v>0.0</v>
      </c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6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6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6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6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16"/>
      <c r="E13" s="22" t="s">
        <v>121</v>
      </c>
      <c r="F13" s="16">
        <f>AVERAGE(C13:C19)</f>
        <v>0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6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122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123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0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8">
        <v>50.0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0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50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1.785714286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3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28</v>
      </c>
      <c r="D48" s="29"/>
      <c r="E48" s="1"/>
      <c r="F48" s="1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43012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43011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0.09677419355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0.9032258065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1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7" t="s">
        <v>178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9" t="s">
        <v>10</v>
      </c>
      <c r="C4" s="10"/>
      <c r="D4" s="1"/>
      <c r="E4" s="1"/>
      <c r="F4" s="1"/>
    </row>
    <row r="5" ht="13.5" customHeight="1">
      <c r="A5" s="11" t="s">
        <v>47</v>
      </c>
      <c r="B5" s="12" t="s">
        <v>89</v>
      </c>
      <c r="C5" s="12" t="s">
        <v>90</v>
      </c>
      <c r="D5" s="13" t="s">
        <v>91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>
        <f>D6</f>
        <v>0</v>
      </c>
      <c r="D6" s="18">
        <v>0.0</v>
      </c>
      <c r="E6" s="22" t="s">
        <v>119</v>
      </c>
      <c r="F6" s="16">
        <f>AVERAGE(C6:C12)</f>
        <v>0.4285714286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1</v>
      </c>
      <c r="D7" s="18">
        <v>1.0</v>
      </c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2</v>
      </c>
      <c r="D8" s="18">
        <v>3.0</v>
      </c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6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6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6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6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16"/>
      <c r="E13" s="22" t="s">
        <v>121</v>
      </c>
      <c r="F13" s="16">
        <f>AVERAGE(C13:C19)</f>
        <v>0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6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122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123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3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8">
        <v>60.0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3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57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0.05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2.035714286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3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28</v>
      </c>
      <c r="D48" s="29"/>
      <c r="E48" s="1"/>
      <c r="F48" s="1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43012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43011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0.09677419355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0.9032258065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1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9.25"/>
    <col customWidth="1" min="3" max="3" width="11.25"/>
    <col customWidth="1" min="4" max="4" width="11.38"/>
    <col customWidth="1" min="5" max="5" width="8.75"/>
    <col customWidth="1" min="6" max="6" width="6.0"/>
    <col customWidth="1" min="7" max="15" width="6.75"/>
    <col customWidth="1" min="16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7" t="s">
        <v>179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9" t="s">
        <v>10</v>
      </c>
      <c r="C4" s="10"/>
      <c r="D4" s="1"/>
      <c r="E4" s="1"/>
      <c r="F4" s="1"/>
    </row>
    <row r="5" ht="13.5" customHeight="1">
      <c r="A5" s="11" t="s">
        <v>47</v>
      </c>
      <c r="B5" s="12" t="s">
        <v>89</v>
      </c>
      <c r="C5" s="12" t="s">
        <v>90</v>
      </c>
      <c r="D5" s="1"/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52">
        <v>1.0</v>
      </c>
      <c r="D6" s="22"/>
      <c r="E6" s="16">
        <f>AVERAGE(C6:C12)</f>
        <v>1</v>
      </c>
      <c r="F6" s="1"/>
    </row>
    <row r="7" ht="13.5" customHeight="1">
      <c r="A7" s="14">
        <f t="shared" si="1"/>
        <v>43010.29167</v>
      </c>
      <c r="B7" s="15">
        <v>43010.29166666667</v>
      </c>
      <c r="C7" s="22"/>
      <c r="D7" s="1"/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22"/>
      <c r="D8" s="1"/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22"/>
      <c r="D9" s="1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22"/>
      <c r="D10" s="1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22"/>
      <c r="D11" s="1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22"/>
      <c r="D12" s="1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22"/>
      <c r="D13" s="22"/>
      <c r="E13" s="16" t="str">
        <f>AVERAGE(C13:C19)</f>
        <v>#DIV/0!</v>
      </c>
      <c r="F13" s="1"/>
    </row>
    <row r="14" ht="13.5" customHeight="1">
      <c r="A14" s="14">
        <f t="shared" si="1"/>
        <v>43017.29167</v>
      </c>
      <c r="B14" s="15">
        <v>43017.29166666667</v>
      </c>
      <c r="C14" s="22"/>
      <c r="D14" s="1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22"/>
      <c r="D15" s="1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22"/>
      <c r="D16" s="1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22"/>
      <c r="D17" s="1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22"/>
      <c r="D18" s="1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22"/>
      <c r="D19" s="1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22"/>
      <c r="D20" s="22"/>
      <c r="E20" s="16" t="str">
        <f>AVERAGE(C20:C26)</f>
        <v>#DIV/0!</v>
      </c>
      <c r="F20" s="1"/>
    </row>
    <row r="21" ht="13.5" customHeight="1">
      <c r="A21" s="14">
        <f t="shared" si="1"/>
        <v>43024.29167</v>
      </c>
      <c r="B21" s="15">
        <v>43024.29166666667</v>
      </c>
      <c r="C21" s="22"/>
      <c r="D21" s="1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22"/>
      <c r="D22" s="1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22"/>
      <c r="D23" s="1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22"/>
      <c r="D24" s="1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22"/>
      <c r="D25" s="1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22"/>
      <c r="D26" s="1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22"/>
      <c r="D27" s="22"/>
      <c r="E27" s="16" t="str">
        <f>AVERAGE(C27:C33)</f>
        <v>#DIV/0!</v>
      </c>
      <c r="F27" s="1"/>
    </row>
    <row r="28" ht="13.5" customHeight="1">
      <c r="A28" s="14">
        <f t="shared" si="1"/>
        <v>43031.29167</v>
      </c>
      <c r="B28" s="15">
        <v>43031.29166666667</v>
      </c>
      <c r="C28" s="22"/>
      <c r="D28" s="1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22"/>
      <c r="D29" s="1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22"/>
      <c r="D30" s="1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22"/>
      <c r="D31" s="1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22"/>
      <c r="D32" s="1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22"/>
      <c r="D33" s="1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22"/>
      <c r="D34" s="1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22"/>
      <c r="D35" s="1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22"/>
      <c r="D36" s="1"/>
      <c r="E36" s="1"/>
      <c r="F36" s="1"/>
    </row>
    <row r="37" ht="13.5" customHeight="1">
      <c r="A37" s="1"/>
      <c r="B37" s="20" t="s">
        <v>93</v>
      </c>
      <c r="C37" s="21">
        <f>SUM(C6:C36)</f>
        <v>1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6">
        <v>640.0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1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639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0.0015625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22.82142857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3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28</v>
      </c>
      <c r="D48" s="29"/>
      <c r="E48" s="1"/>
      <c r="F48" s="1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43012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43011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0.09677419355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0.9032258065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1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16.0"/>
    <col customWidth="1" min="3" max="3" width="11.25"/>
    <col customWidth="1" min="4" max="4" width="11.3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7" t="s">
        <v>180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9" t="s">
        <v>10</v>
      </c>
      <c r="C4" s="10"/>
      <c r="D4" s="1"/>
      <c r="E4" s="1"/>
      <c r="F4" s="1"/>
    </row>
    <row r="5" ht="13.5" customHeight="1">
      <c r="A5" s="11" t="s">
        <v>47</v>
      </c>
      <c r="B5" s="12" t="s">
        <v>89</v>
      </c>
      <c r="C5" s="12" t="s">
        <v>90</v>
      </c>
      <c r="D5" s="13" t="s">
        <v>91</v>
      </c>
      <c r="E5" s="1"/>
      <c r="F5" s="1"/>
    </row>
    <row r="6" ht="13.5" customHeight="1">
      <c r="A6" s="14">
        <f t="shared" ref="A6:A36" si="1">B6</f>
        <v>43009.29167</v>
      </c>
      <c r="B6" s="15">
        <v>43009.29166666667</v>
      </c>
      <c r="C6" s="16" t="str">
        <f>D6</f>
        <v/>
      </c>
      <c r="D6" s="16"/>
      <c r="E6" s="22" t="s">
        <v>119</v>
      </c>
      <c r="F6" s="16">
        <f>AVERAGE(C6:C12)</f>
        <v>0</v>
      </c>
    </row>
    <row r="7" ht="13.5" customHeight="1">
      <c r="A7" s="14">
        <f t="shared" si="1"/>
        <v>43010.29167</v>
      </c>
      <c r="B7" s="15">
        <v>43010.29166666667</v>
      </c>
      <c r="C7" s="16">
        <f t="shared" ref="C7:C36" si="2">IF(D7-D6&lt;0,0,D7-D6)</f>
        <v>0</v>
      </c>
      <c r="D7" s="16"/>
      <c r="E7" s="1"/>
      <c r="F7" s="1"/>
    </row>
    <row r="8" ht="13.5" customHeight="1">
      <c r="A8" s="14">
        <f t="shared" si="1"/>
        <v>43011.29167</v>
      </c>
      <c r="B8" s="15">
        <v>43011.29166666667</v>
      </c>
      <c r="C8" s="16">
        <f t="shared" si="2"/>
        <v>0</v>
      </c>
      <c r="D8" s="16"/>
      <c r="E8" s="1"/>
      <c r="F8" s="1"/>
    </row>
    <row r="9" ht="13.5" customHeight="1">
      <c r="A9" s="14">
        <f t="shared" si="1"/>
        <v>43012.29167</v>
      </c>
      <c r="B9" s="15">
        <v>43012.29166666667</v>
      </c>
      <c r="C9" s="16">
        <f t="shared" si="2"/>
        <v>0</v>
      </c>
      <c r="D9" s="16"/>
      <c r="E9" s="1"/>
      <c r="F9" s="1"/>
    </row>
    <row r="10" ht="13.5" customHeight="1">
      <c r="A10" s="14">
        <f t="shared" si="1"/>
        <v>43013.29167</v>
      </c>
      <c r="B10" s="15">
        <v>43013.29166666667</v>
      </c>
      <c r="C10" s="16">
        <f t="shared" si="2"/>
        <v>0</v>
      </c>
      <c r="D10" s="16"/>
      <c r="E10" s="1"/>
      <c r="F10" s="1"/>
    </row>
    <row r="11" ht="13.5" customHeight="1">
      <c r="A11" s="14">
        <f t="shared" si="1"/>
        <v>43014.29167</v>
      </c>
      <c r="B11" s="15">
        <v>43014.29166666667</v>
      </c>
      <c r="C11" s="16">
        <f t="shared" si="2"/>
        <v>0</v>
      </c>
      <c r="D11" s="16"/>
      <c r="E11" s="1"/>
      <c r="F11" s="1"/>
    </row>
    <row r="12" ht="13.5" customHeight="1">
      <c r="A12" s="14">
        <f t="shared" si="1"/>
        <v>43015.29167</v>
      </c>
      <c r="B12" s="15">
        <v>43015.29166666667</v>
      </c>
      <c r="C12" s="16">
        <f t="shared" si="2"/>
        <v>0</v>
      </c>
      <c r="D12" s="16"/>
      <c r="E12" s="1"/>
      <c r="F12" s="1"/>
    </row>
    <row r="13" ht="13.5" customHeight="1">
      <c r="A13" s="14">
        <f t="shared" si="1"/>
        <v>43016.29167</v>
      </c>
      <c r="B13" s="15">
        <v>43016.29166666667</v>
      </c>
      <c r="C13" s="16">
        <f t="shared" si="2"/>
        <v>0</v>
      </c>
      <c r="D13" s="16"/>
      <c r="E13" s="22" t="s">
        <v>121</v>
      </c>
      <c r="F13" s="16">
        <f>AVERAGE(C13:C19)</f>
        <v>0</v>
      </c>
    </row>
    <row r="14" ht="13.5" customHeight="1">
      <c r="A14" s="14">
        <f t="shared" si="1"/>
        <v>43017.29167</v>
      </c>
      <c r="B14" s="15">
        <v>43017.29166666667</v>
      </c>
      <c r="C14" s="16">
        <f t="shared" si="2"/>
        <v>0</v>
      </c>
      <c r="D14" s="16"/>
      <c r="E14" s="1"/>
      <c r="F14" s="1"/>
    </row>
    <row r="15" ht="13.5" customHeight="1">
      <c r="A15" s="14">
        <f t="shared" si="1"/>
        <v>43018.29167</v>
      </c>
      <c r="B15" s="15">
        <v>43018.29166666667</v>
      </c>
      <c r="C15" s="16">
        <f t="shared" si="2"/>
        <v>0</v>
      </c>
      <c r="D15" s="16"/>
      <c r="E15" s="1"/>
      <c r="F15" s="1"/>
    </row>
    <row r="16" ht="13.5" customHeight="1">
      <c r="A16" s="14">
        <f t="shared" si="1"/>
        <v>43019.29167</v>
      </c>
      <c r="B16" s="15">
        <v>43019.29166666667</v>
      </c>
      <c r="C16" s="16">
        <f t="shared" si="2"/>
        <v>0</v>
      </c>
      <c r="D16" s="16"/>
      <c r="E16" s="1"/>
      <c r="F16" s="1"/>
    </row>
    <row r="17" ht="13.5" customHeight="1">
      <c r="A17" s="14">
        <f t="shared" si="1"/>
        <v>43020.29167</v>
      </c>
      <c r="B17" s="15">
        <v>43020.29166666667</v>
      </c>
      <c r="C17" s="16">
        <f t="shared" si="2"/>
        <v>0</v>
      </c>
      <c r="D17" s="16"/>
      <c r="E17" s="1"/>
      <c r="F17" s="1"/>
    </row>
    <row r="18" ht="13.5" customHeight="1">
      <c r="A18" s="14">
        <f t="shared" si="1"/>
        <v>43021.29167</v>
      </c>
      <c r="B18" s="15">
        <v>43021.29166666667</v>
      </c>
      <c r="C18" s="16">
        <f t="shared" si="2"/>
        <v>0</v>
      </c>
      <c r="D18" s="16"/>
      <c r="E18" s="1"/>
      <c r="F18" s="1"/>
    </row>
    <row r="19" ht="13.5" customHeight="1">
      <c r="A19" s="14">
        <f t="shared" si="1"/>
        <v>43022.29167</v>
      </c>
      <c r="B19" s="15">
        <v>43022.29166666667</v>
      </c>
      <c r="C19" s="16">
        <f t="shared" si="2"/>
        <v>0</v>
      </c>
      <c r="D19" s="16"/>
      <c r="E19" s="1"/>
      <c r="F19" s="1"/>
    </row>
    <row r="20" ht="13.5" customHeight="1">
      <c r="A20" s="14">
        <f t="shared" si="1"/>
        <v>43023.29167</v>
      </c>
      <c r="B20" s="15">
        <v>43023.29166666667</v>
      </c>
      <c r="C20" s="16">
        <f t="shared" si="2"/>
        <v>0</v>
      </c>
      <c r="D20" s="16"/>
      <c r="E20" s="22" t="s">
        <v>122</v>
      </c>
      <c r="F20" s="16">
        <f>AVERAGE(C20:C26)</f>
        <v>0</v>
      </c>
    </row>
    <row r="21" ht="13.5" customHeight="1">
      <c r="A21" s="14">
        <f t="shared" si="1"/>
        <v>43024.29167</v>
      </c>
      <c r="B21" s="15">
        <v>43024.29166666667</v>
      </c>
      <c r="C21" s="16">
        <f t="shared" si="2"/>
        <v>0</v>
      </c>
      <c r="D21" s="16"/>
      <c r="E21" s="1"/>
      <c r="F21" s="1"/>
    </row>
    <row r="22" ht="13.5" customHeight="1">
      <c r="A22" s="14">
        <f t="shared" si="1"/>
        <v>43025.29167</v>
      </c>
      <c r="B22" s="15">
        <v>43025.29166666667</v>
      </c>
      <c r="C22" s="16">
        <f t="shared" si="2"/>
        <v>0</v>
      </c>
      <c r="D22" s="16"/>
      <c r="E22" s="1"/>
      <c r="F22" s="1"/>
    </row>
    <row r="23" ht="13.5" customHeight="1">
      <c r="A23" s="14">
        <f t="shared" si="1"/>
        <v>43026.29167</v>
      </c>
      <c r="B23" s="15">
        <v>43026.29166666667</v>
      </c>
      <c r="C23" s="16">
        <f t="shared" si="2"/>
        <v>0</v>
      </c>
      <c r="D23" s="16"/>
      <c r="E23" s="1"/>
      <c r="F23" s="1"/>
    </row>
    <row r="24" ht="13.5" customHeight="1">
      <c r="A24" s="14">
        <f t="shared" si="1"/>
        <v>43027.29167</v>
      </c>
      <c r="B24" s="15">
        <v>43027.29166666667</v>
      </c>
      <c r="C24" s="16">
        <f t="shared" si="2"/>
        <v>0</v>
      </c>
      <c r="D24" s="16"/>
      <c r="E24" s="1"/>
      <c r="F24" s="1"/>
    </row>
    <row r="25" ht="13.5" customHeight="1">
      <c r="A25" s="14">
        <f t="shared" si="1"/>
        <v>43028.29167</v>
      </c>
      <c r="B25" s="15">
        <v>43028.29166666667</v>
      </c>
      <c r="C25" s="16">
        <f t="shared" si="2"/>
        <v>0</v>
      </c>
      <c r="D25" s="16"/>
      <c r="E25" s="1"/>
      <c r="F25" s="1"/>
    </row>
    <row r="26" ht="13.5" customHeight="1">
      <c r="A26" s="14">
        <f t="shared" si="1"/>
        <v>43029.29167</v>
      </c>
      <c r="B26" s="15">
        <v>43029.29166666667</v>
      </c>
      <c r="C26" s="16">
        <f t="shared" si="2"/>
        <v>0</v>
      </c>
      <c r="D26" s="16"/>
      <c r="E26" s="1"/>
      <c r="F26" s="1"/>
    </row>
    <row r="27" ht="13.5" customHeight="1">
      <c r="A27" s="14">
        <f t="shared" si="1"/>
        <v>43030.29167</v>
      </c>
      <c r="B27" s="15">
        <v>43030.29166666667</v>
      </c>
      <c r="C27" s="16">
        <f t="shared" si="2"/>
        <v>0</v>
      </c>
      <c r="D27" s="16"/>
      <c r="E27" s="22" t="s">
        <v>123</v>
      </c>
      <c r="F27" s="16">
        <f>AVERAGE(C27:C33)</f>
        <v>0</v>
      </c>
    </row>
    <row r="28" ht="13.5" customHeight="1">
      <c r="A28" s="14">
        <f t="shared" si="1"/>
        <v>43031.29167</v>
      </c>
      <c r="B28" s="15">
        <v>43031.29166666667</v>
      </c>
      <c r="C28" s="16">
        <f t="shared" si="2"/>
        <v>0</v>
      </c>
      <c r="D28" s="16"/>
      <c r="E28" s="1"/>
      <c r="F28" s="1"/>
    </row>
    <row r="29" ht="13.5" customHeight="1">
      <c r="A29" s="14">
        <f t="shared" si="1"/>
        <v>43032.29167</v>
      </c>
      <c r="B29" s="15">
        <v>43032.29166666667</v>
      </c>
      <c r="C29" s="16">
        <f t="shared" si="2"/>
        <v>0</v>
      </c>
      <c r="D29" s="16"/>
      <c r="E29" s="1"/>
      <c r="F29" s="1"/>
    </row>
    <row r="30" ht="13.5" customHeight="1">
      <c r="A30" s="14">
        <f t="shared" si="1"/>
        <v>43033.29167</v>
      </c>
      <c r="B30" s="15">
        <v>43033.29166666667</v>
      </c>
      <c r="C30" s="16">
        <f t="shared" si="2"/>
        <v>0</v>
      </c>
      <c r="D30" s="16"/>
      <c r="E30" s="1"/>
      <c r="F30" s="1"/>
    </row>
    <row r="31" ht="13.5" customHeight="1">
      <c r="A31" s="14">
        <f t="shared" si="1"/>
        <v>43034.29167</v>
      </c>
      <c r="B31" s="15">
        <v>43034.29166666667</v>
      </c>
      <c r="C31" s="16">
        <f t="shared" si="2"/>
        <v>0</v>
      </c>
      <c r="D31" s="16"/>
      <c r="E31" s="1"/>
      <c r="F31" s="1"/>
    </row>
    <row r="32" ht="13.5" customHeight="1">
      <c r="A32" s="14">
        <f t="shared" si="1"/>
        <v>43035.29167</v>
      </c>
      <c r="B32" s="15">
        <v>43035.29166666667</v>
      </c>
      <c r="C32" s="16">
        <f t="shared" si="2"/>
        <v>0</v>
      </c>
      <c r="D32" s="16"/>
      <c r="E32" s="1"/>
      <c r="F32" s="1"/>
    </row>
    <row r="33" ht="13.5" customHeight="1">
      <c r="A33" s="14">
        <f t="shared" si="1"/>
        <v>43036.29167</v>
      </c>
      <c r="B33" s="15">
        <v>43036.29166666667</v>
      </c>
      <c r="C33" s="16">
        <f t="shared" si="2"/>
        <v>0</v>
      </c>
      <c r="D33" s="16"/>
      <c r="E33" s="1"/>
      <c r="F33" s="1"/>
    </row>
    <row r="34" ht="13.5" customHeight="1">
      <c r="A34" s="14">
        <f t="shared" si="1"/>
        <v>43037.29167</v>
      </c>
      <c r="B34" s="15">
        <v>43037.29166666667</v>
      </c>
      <c r="C34" s="16">
        <f t="shared" si="2"/>
        <v>0</v>
      </c>
      <c r="D34" s="16"/>
      <c r="E34" s="1"/>
      <c r="F34" s="1"/>
    </row>
    <row r="35" ht="13.5" customHeight="1">
      <c r="A35" s="14">
        <f t="shared" si="1"/>
        <v>43038.29167</v>
      </c>
      <c r="B35" s="15">
        <v>43038.29166666667</v>
      </c>
      <c r="C35" s="16">
        <f t="shared" si="2"/>
        <v>0</v>
      </c>
      <c r="D35" s="16"/>
      <c r="E35" s="1"/>
      <c r="F35" s="1"/>
    </row>
    <row r="36" ht="13.5" customHeight="1">
      <c r="A36" s="14">
        <f t="shared" si="1"/>
        <v>43039.29167</v>
      </c>
      <c r="B36" s="15">
        <v>43039.29166666667</v>
      </c>
      <c r="C36" s="16">
        <f t="shared" si="2"/>
        <v>0</v>
      </c>
      <c r="D36" s="16"/>
      <c r="E36" s="1"/>
      <c r="F36" s="1"/>
    </row>
    <row r="37" ht="13.5" customHeight="1">
      <c r="A37" s="1"/>
      <c r="B37" s="20" t="s">
        <v>93</v>
      </c>
      <c r="C37" s="21">
        <f>SUM(C6:C36)</f>
        <v>0</v>
      </c>
      <c r="D37" s="19"/>
      <c r="E37" s="1"/>
      <c r="F37" s="1"/>
    </row>
    <row r="38" ht="13.5" customHeight="1">
      <c r="A38" s="1"/>
      <c r="B38" s="1"/>
      <c r="C38" s="19"/>
      <c r="D38" s="1"/>
      <c r="E38" s="1"/>
      <c r="F38" s="1"/>
    </row>
    <row r="39" ht="13.5" customHeight="1">
      <c r="A39" s="1"/>
      <c r="B39" s="22" t="s">
        <v>94</v>
      </c>
      <c r="C39" s="16">
        <v>100.0</v>
      </c>
      <c r="D39" s="1"/>
      <c r="E39" s="1"/>
      <c r="F39" s="1"/>
    </row>
    <row r="40" ht="13.5" customHeight="1">
      <c r="A40" s="1"/>
      <c r="B40" s="22" t="s">
        <v>95</v>
      </c>
      <c r="C40" s="16">
        <f>C37</f>
        <v>0</v>
      </c>
      <c r="D40" s="1"/>
      <c r="E40" s="1"/>
      <c r="F40" s="1"/>
    </row>
    <row r="41" ht="13.5" customHeight="1">
      <c r="A41" s="1"/>
      <c r="B41" s="22" t="s">
        <v>96</v>
      </c>
      <c r="C41" s="16">
        <f>C39-C40</f>
        <v>100</v>
      </c>
      <c r="D41" s="1"/>
      <c r="E41" s="1"/>
      <c r="F41" s="1"/>
    </row>
    <row r="42" ht="13.5" customHeight="1">
      <c r="A42" s="1"/>
      <c r="B42" s="22" t="s">
        <v>97</v>
      </c>
      <c r="C42" s="23">
        <f>C40/C39</f>
        <v>0</v>
      </c>
      <c r="D42" s="1"/>
      <c r="E42" s="1"/>
      <c r="F42" s="1"/>
    </row>
    <row r="43" ht="13.5" customHeight="1">
      <c r="A43" s="1"/>
      <c r="B43" s="22" t="s">
        <v>98</v>
      </c>
      <c r="C43" s="16">
        <f>IF(C40&lt;C39,0,C40-C39)</f>
        <v>0</v>
      </c>
      <c r="D43" s="1"/>
      <c r="E43" s="1"/>
      <c r="F43" s="1"/>
    </row>
    <row r="44" ht="13.5" customHeight="1">
      <c r="A44" s="1"/>
      <c r="B44" s="22" t="s">
        <v>99</v>
      </c>
      <c r="C44" s="16">
        <f>(C39-C37)/C48</f>
        <v>3.571428571</v>
      </c>
      <c r="D44" s="1"/>
      <c r="E44" s="1"/>
      <c r="F44" s="1"/>
    </row>
    <row r="45" ht="15.75" customHeight="1">
      <c r="A45" s="1"/>
      <c r="B45" s="1"/>
      <c r="C45" s="1"/>
      <c r="D45" s="1"/>
      <c r="E45" s="1"/>
      <c r="F45" s="1"/>
    </row>
    <row r="46" ht="13.5" customHeight="1">
      <c r="A46" s="1"/>
      <c r="B46" s="24" t="s">
        <v>100</v>
      </c>
      <c r="C46" s="25">
        <f>C50-C49</f>
        <v>3</v>
      </c>
      <c r="D46" s="26"/>
      <c r="E46" s="1"/>
      <c r="F46" s="1"/>
    </row>
    <row r="47" ht="13.5" customHeight="1">
      <c r="A47" s="1"/>
      <c r="B47" s="27" t="s">
        <v>101</v>
      </c>
      <c r="C47" s="28">
        <f>D49-C49+1</f>
        <v>31</v>
      </c>
      <c r="D47" s="29"/>
      <c r="E47" s="1"/>
      <c r="F47" s="1"/>
    </row>
    <row r="48" ht="13.5" customHeight="1">
      <c r="A48" s="1"/>
      <c r="B48" s="27" t="s">
        <v>102</v>
      </c>
      <c r="C48" s="28">
        <f>+C47-C46</f>
        <v>28</v>
      </c>
      <c r="D48" s="29"/>
      <c r="E48" s="1"/>
      <c r="F48" s="1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31">
        <f>EOMONTH(NOW(),0)</f>
        <v>43039</v>
      </c>
      <c r="E49" s="1"/>
      <c r="F49" s="1"/>
    </row>
    <row r="50" ht="13.5" customHeight="1">
      <c r="A50" s="1"/>
      <c r="B50" s="27" t="s">
        <v>103</v>
      </c>
      <c r="C50" s="28">
        <f>TODAY()</f>
        <v>43012</v>
      </c>
      <c r="D50" s="29"/>
      <c r="E50" s="1"/>
      <c r="F50" s="1"/>
    </row>
    <row r="51" ht="13.5" customHeight="1">
      <c r="A51" s="1"/>
      <c r="B51" s="27"/>
      <c r="C51" s="32"/>
      <c r="D51" s="33"/>
      <c r="E51" s="1"/>
      <c r="F51" s="1"/>
    </row>
    <row r="52" ht="13.5" customHeight="1">
      <c r="A52" s="1"/>
      <c r="B52" s="34" t="s">
        <v>104</v>
      </c>
      <c r="C52" s="35"/>
      <c r="D52" s="36">
        <f>TODAY()-1</f>
        <v>43011</v>
      </c>
      <c r="E52" s="1"/>
      <c r="F52" s="1"/>
    </row>
    <row r="53" ht="13.5" customHeight="1">
      <c r="A53" s="1"/>
      <c r="B53" s="34" t="s">
        <v>105</v>
      </c>
      <c r="C53" s="35"/>
      <c r="D53" s="37">
        <f>C46/C47</f>
        <v>0.09677419355</v>
      </c>
      <c r="E53" s="1"/>
      <c r="F53" s="1"/>
    </row>
    <row r="54" ht="15.75" customHeight="1">
      <c r="A54" s="1"/>
      <c r="B54" s="38" t="s">
        <v>106</v>
      </c>
      <c r="C54" s="39"/>
      <c r="D54" s="40">
        <f>C48/C47</f>
        <v>0.9032258065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51" t="s">
        <v>107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7.13"/>
    <col customWidth="1" min="3" max="3" width="11.75"/>
    <col customWidth="1" min="4" max="4" width="11.38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7" t="s">
        <v>92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9" t="s">
        <v>10</v>
      </c>
      <c r="C4" s="10"/>
      <c r="D4" s="1"/>
    </row>
    <row r="5" ht="13.5" customHeight="1">
      <c r="A5" s="11" t="s">
        <v>47</v>
      </c>
      <c r="B5" s="12" t="s">
        <v>89</v>
      </c>
      <c r="C5" s="12" t="s">
        <v>90</v>
      </c>
      <c r="D5" s="1"/>
    </row>
    <row r="6" ht="13.5" customHeight="1">
      <c r="A6" s="14">
        <f t="shared" ref="A6:A36" si="1">B6</f>
        <v>43009.29167</v>
      </c>
      <c r="B6" s="15">
        <v>43009.29166666667</v>
      </c>
      <c r="C6" s="18">
        <v>325.0</v>
      </c>
      <c r="D6" s="1"/>
    </row>
    <row r="7" ht="13.5" customHeight="1">
      <c r="A7" s="14">
        <f t="shared" si="1"/>
        <v>43010.29167</v>
      </c>
      <c r="B7" s="15">
        <v>43010.29166666667</v>
      </c>
      <c r="C7" s="16"/>
      <c r="D7" s="1"/>
    </row>
    <row r="8" ht="13.5" customHeight="1">
      <c r="A8" s="14">
        <f t="shared" si="1"/>
        <v>43011.29167</v>
      </c>
      <c r="B8" s="15">
        <v>43011.29166666667</v>
      </c>
      <c r="C8" s="16"/>
      <c r="D8" s="1"/>
    </row>
    <row r="9" ht="13.5" customHeight="1">
      <c r="A9" s="14">
        <f t="shared" si="1"/>
        <v>43012.29167</v>
      </c>
      <c r="B9" s="15">
        <v>43012.29166666667</v>
      </c>
      <c r="C9" s="16"/>
      <c r="D9" s="1"/>
    </row>
    <row r="10" ht="13.5" customHeight="1">
      <c r="A10" s="14">
        <f t="shared" si="1"/>
        <v>43013.29167</v>
      </c>
      <c r="B10" s="15">
        <v>43013.29166666667</v>
      </c>
      <c r="C10" s="16"/>
      <c r="D10" s="1"/>
    </row>
    <row r="11" ht="13.5" customHeight="1">
      <c r="A11" s="14">
        <f t="shared" si="1"/>
        <v>43014.29167</v>
      </c>
      <c r="B11" s="15">
        <v>43014.29166666667</v>
      </c>
      <c r="C11" s="16"/>
      <c r="D11" s="1"/>
    </row>
    <row r="12" ht="13.5" customHeight="1">
      <c r="A12" s="14">
        <f t="shared" si="1"/>
        <v>43015.29167</v>
      </c>
      <c r="B12" s="15">
        <v>43015.29166666667</v>
      </c>
      <c r="C12" s="16"/>
      <c r="D12" s="1"/>
    </row>
    <row r="13" ht="13.5" customHeight="1">
      <c r="A13" s="14">
        <f t="shared" si="1"/>
        <v>43016.29167</v>
      </c>
      <c r="B13" s="15">
        <v>43016.29166666667</v>
      </c>
      <c r="C13" s="16"/>
      <c r="D13" s="1"/>
    </row>
    <row r="14" ht="13.5" customHeight="1">
      <c r="A14" s="14">
        <f t="shared" si="1"/>
        <v>43017.29167</v>
      </c>
      <c r="B14" s="15">
        <v>43017.29166666667</v>
      </c>
      <c r="C14" s="16"/>
      <c r="D14" s="1"/>
    </row>
    <row r="15" ht="13.5" customHeight="1">
      <c r="A15" s="14">
        <f t="shared" si="1"/>
        <v>43018.29167</v>
      </c>
      <c r="B15" s="15">
        <v>43018.29166666667</v>
      </c>
      <c r="C15" s="16"/>
      <c r="D15" s="1"/>
    </row>
    <row r="16" ht="13.5" customHeight="1">
      <c r="A16" s="14">
        <f t="shared" si="1"/>
        <v>43019.29167</v>
      </c>
      <c r="B16" s="15">
        <v>43019.29166666667</v>
      </c>
      <c r="C16" s="16"/>
      <c r="D16" s="1"/>
    </row>
    <row r="17" ht="13.5" customHeight="1">
      <c r="A17" s="14">
        <f t="shared" si="1"/>
        <v>43020.29167</v>
      </c>
      <c r="B17" s="15">
        <v>43020.29166666667</v>
      </c>
      <c r="C17" s="16"/>
      <c r="D17" s="1"/>
    </row>
    <row r="18" ht="13.5" customHeight="1">
      <c r="A18" s="14">
        <f t="shared" si="1"/>
        <v>43021.29167</v>
      </c>
      <c r="B18" s="15">
        <v>43021.29166666667</v>
      </c>
      <c r="C18" s="16"/>
      <c r="D18" s="1"/>
    </row>
    <row r="19" ht="13.5" customHeight="1">
      <c r="A19" s="14">
        <f t="shared" si="1"/>
        <v>43022.29167</v>
      </c>
      <c r="B19" s="15">
        <v>43022.29166666667</v>
      </c>
      <c r="C19" s="16"/>
      <c r="D19" s="1"/>
    </row>
    <row r="20" ht="13.5" customHeight="1">
      <c r="A20" s="14">
        <f t="shared" si="1"/>
        <v>43023.29167</v>
      </c>
      <c r="B20" s="15">
        <v>43023.29166666667</v>
      </c>
      <c r="C20" s="16"/>
      <c r="D20" s="1"/>
    </row>
    <row r="21" ht="13.5" customHeight="1">
      <c r="A21" s="14">
        <f t="shared" si="1"/>
        <v>43024.29167</v>
      </c>
      <c r="B21" s="15">
        <v>43024.29166666667</v>
      </c>
      <c r="C21" s="16"/>
      <c r="D21" s="1"/>
    </row>
    <row r="22" ht="13.5" customHeight="1">
      <c r="A22" s="14">
        <f t="shared" si="1"/>
        <v>43025.29167</v>
      </c>
      <c r="B22" s="15">
        <v>43025.29166666667</v>
      </c>
      <c r="C22" s="16"/>
      <c r="D22" s="1"/>
    </row>
    <row r="23" ht="13.5" customHeight="1">
      <c r="A23" s="14">
        <f t="shared" si="1"/>
        <v>43026.29167</v>
      </c>
      <c r="B23" s="15">
        <v>43026.29166666667</v>
      </c>
      <c r="C23" s="16"/>
      <c r="D23" s="1"/>
    </row>
    <row r="24" ht="13.5" customHeight="1">
      <c r="A24" s="14">
        <f t="shared" si="1"/>
        <v>43027.29167</v>
      </c>
      <c r="B24" s="15">
        <v>43027.29166666667</v>
      </c>
      <c r="C24" s="16"/>
      <c r="D24" s="1"/>
    </row>
    <row r="25" ht="13.5" customHeight="1">
      <c r="A25" s="14">
        <f t="shared" si="1"/>
        <v>43028.29167</v>
      </c>
      <c r="B25" s="15">
        <v>43028.29166666667</v>
      </c>
      <c r="C25" s="16"/>
      <c r="D25" s="1"/>
    </row>
    <row r="26" ht="13.5" customHeight="1">
      <c r="A26" s="14">
        <f t="shared" si="1"/>
        <v>43029.29167</v>
      </c>
      <c r="B26" s="15">
        <v>43029.29166666667</v>
      </c>
      <c r="C26" s="16"/>
      <c r="D26" s="1"/>
    </row>
    <row r="27" ht="13.5" customHeight="1">
      <c r="A27" s="14">
        <f t="shared" si="1"/>
        <v>43030.29167</v>
      </c>
      <c r="B27" s="15">
        <v>43030.29166666667</v>
      </c>
      <c r="C27" s="16"/>
      <c r="D27" s="1"/>
    </row>
    <row r="28" ht="13.5" customHeight="1">
      <c r="A28" s="14">
        <f t="shared" si="1"/>
        <v>43031.29167</v>
      </c>
      <c r="B28" s="15">
        <v>43031.29166666667</v>
      </c>
      <c r="C28" s="16"/>
      <c r="D28" s="1"/>
    </row>
    <row r="29" ht="13.5" customHeight="1">
      <c r="A29" s="14">
        <f t="shared" si="1"/>
        <v>43032.29167</v>
      </c>
      <c r="B29" s="15">
        <v>43032.29166666667</v>
      </c>
      <c r="C29" s="16"/>
      <c r="D29" s="1"/>
    </row>
    <row r="30" ht="13.5" customHeight="1">
      <c r="A30" s="14">
        <f t="shared" si="1"/>
        <v>43033.29167</v>
      </c>
      <c r="B30" s="15">
        <v>43033.29166666667</v>
      </c>
      <c r="C30" s="16"/>
      <c r="D30" s="1"/>
    </row>
    <row r="31" ht="16.5" customHeight="1">
      <c r="A31" s="14">
        <f t="shared" si="1"/>
        <v>43034.29167</v>
      </c>
      <c r="B31" s="15">
        <v>43034.29166666667</v>
      </c>
      <c r="C31" s="16"/>
      <c r="D31" s="1"/>
    </row>
    <row r="32" ht="15.0" customHeight="1">
      <c r="A32" s="14">
        <f t="shared" si="1"/>
        <v>43035.29167</v>
      </c>
      <c r="B32" s="15">
        <v>43035.29166666667</v>
      </c>
      <c r="C32" s="16"/>
      <c r="D32" s="1"/>
    </row>
    <row r="33" ht="13.5" customHeight="1">
      <c r="A33" s="14">
        <f t="shared" si="1"/>
        <v>43036.29167</v>
      </c>
      <c r="B33" s="15">
        <v>43036.29166666667</v>
      </c>
      <c r="C33" s="16"/>
      <c r="D33" s="1"/>
    </row>
    <row r="34" ht="13.5" customHeight="1">
      <c r="A34" s="14">
        <f t="shared" si="1"/>
        <v>43037.29167</v>
      </c>
      <c r="B34" s="15">
        <v>43037.29166666667</v>
      </c>
      <c r="C34" s="16"/>
      <c r="D34" s="1"/>
    </row>
    <row r="35" ht="13.5" customHeight="1">
      <c r="A35" s="14">
        <f t="shared" si="1"/>
        <v>43038.29167</v>
      </c>
      <c r="B35" s="15">
        <v>43038.29166666667</v>
      </c>
      <c r="C35" s="16"/>
      <c r="D35" s="1"/>
    </row>
    <row r="36" ht="13.5" customHeight="1">
      <c r="A36" s="14">
        <f t="shared" si="1"/>
        <v>43039.29167</v>
      </c>
      <c r="B36" s="15">
        <v>43039.29166666667</v>
      </c>
      <c r="C36" s="16"/>
      <c r="D36" s="1"/>
    </row>
    <row r="37" ht="18.0" customHeight="1">
      <c r="A37" s="1"/>
      <c r="B37" s="20" t="s">
        <v>93</v>
      </c>
      <c r="C37" s="21">
        <f>SUM(C6:C36)</f>
        <v>325</v>
      </c>
      <c r="D37" s="1"/>
    </row>
    <row r="38" ht="13.5" customHeight="1">
      <c r="A38" s="1"/>
      <c r="B38" s="1"/>
      <c r="C38" s="19"/>
      <c r="D38" s="1"/>
    </row>
    <row r="39" ht="13.5" customHeight="1">
      <c r="A39" s="1"/>
      <c r="B39" s="22" t="s">
        <v>94</v>
      </c>
      <c r="C39" s="18">
        <v>8000.0</v>
      </c>
      <c r="D39" s="1"/>
    </row>
    <row r="40" ht="13.5" customHeight="1">
      <c r="A40" s="1"/>
      <c r="B40" s="22" t="s">
        <v>95</v>
      </c>
      <c r="C40" s="16">
        <f>C37</f>
        <v>325</v>
      </c>
      <c r="D40" s="1"/>
    </row>
    <row r="41" ht="13.5" customHeight="1">
      <c r="A41" s="1"/>
      <c r="B41" s="22" t="s">
        <v>96</v>
      </c>
      <c r="C41" s="16">
        <f>C39-C40</f>
        <v>7675</v>
      </c>
      <c r="D41" s="1"/>
    </row>
    <row r="42" ht="13.5" customHeight="1">
      <c r="A42" s="1"/>
      <c r="B42" s="22" t="s">
        <v>97</v>
      </c>
      <c r="C42" s="23">
        <f>C40/C39</f>
        <v>0.040625</v>
      </c>
      <c r="D42" s="1"/>
    </row>
    <row r="43" ht="13.5" customHeight="1">
      <c r="A43" s="1"/>
      <c r="B43" s="22" t="s">
        <v>98</v>
      </c>
      <c r="C43" s="16">
        <f>IF(C40&lt;C39,0,C40-C39)</f>
        <v>0</v>
      </c>
      <c r="D43" s="1"/>
    </row>
    <row r="44" ht="13.5" customHeight="1">
      <c r="A44" s="1"/>
      <c r="B44" s="22" t="s">
        <v>99</v>
      </c>
      <c r="C44" s="16">
        <f>(C39-C37)/C48</f>
        <v>274.1071429</v>
      </c>
      <c r="D44" s="1"/>
    </row>
    <row r="45" ht="15.75" customHeight="1">
      <c r="A45" s="1"/>
      <c r="B45" s="1"/>
      <c r="C45" s="1"/>
      <c r="D45" s="1"/>
    </row>
    <row r="46" ht="13.5" customHeight="1">
      <c r="A46" s="1"/>
      <c r="B46" s="24" t="s">
        <v>100</v>
      </c>
      <c r="C46" s="25">
        <f>C50-C49</f>
        <v>3</v>
      </c>
      <c r="D46" s="26"/>
    </row>
    <row r="47" ht="13.5" customHeight="1">
      <c r="A47" s="1"/>
      <c r="B47" s="27" t="s">
        <v>101</v>
      </c>
      <c r="C47" s="28">
        <f>D49-C49+1</f>
        <v>31</v>
      </c>
      <c r="D47" s="29"/>
    </row>
    <row r="48" ht="13.5" customHeight="1">
      <c r="A48" s="1"/>
      <c r="B48" s="27" t="s">
        <v>102</v>
      </c>
      <c r="C48" s="28">
        <f>+C47-C46</f>
        <v>28</v>
      </c>
      <c r="D48" s="29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31">
        <f>EOMONTH(NOW(),0)</f>
        <v>43039</v>
      </c>
    </row>
    <row r="50" ht="13.5" customHeight="1">
      <c r="A50" s="1"/>
      <c r="B50" s="27" t="s">
        <v>103</v>
      </c>
      <c r="C50" s="28">
        <f>TODAY()</f>
        <v>43012</v>
      </c>
      <c r="D50" s="29"/>
    </row>
    <row r="51" ht="13.5" customHeight="1">
      <c r="A51" s="1"/>
      <c r="B51" s="27"/>
      <c r="C51" s="32"/>
      <c r="D51" s="33"/>
    </row>
    <row r="52" ht="13.5" customHeight="1">
      <c r="A52" s="1"/>
      <c r="B52" s="34" t="s">
        <v>104</v>
      </c>
      <c r="C52" s="35"/>
      <c r="D52" s="36">
        <f>TODAY()-1</f>
        <v>43011</v>
      </c>
    </row>
    <row r="53" ht="13.5" customHeight="1">
      <c r="A53" s="1"/>
      <c r="B53" s="34" t="s">
        <v>105</v>
      </c>
      <c r="C53" s="35"/>
      <c r="D53" s="37">
        <f>C46/C47</f>
        <v>0.09677419355</v>
      </c>
    </row>
    <row r="54" ht="15.75" customHeight="1">
      <c r="A54" s="1"/>
      <c r="B54" s="38" t="s">
        <v>106</v>
      </c>
      <c r="C54" s="39"/>
      <c r="D54" s="40">
        <f>C48/C47</f>
        <v>0.9032258065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41" t="s">
        <v>107</v>
      </c>
      <c r="C57" s="1"/>
      <c r="D57" s="1"/>
    </row>
    <row r="58" ht="13.5" customHeight="1">
      <c r="A58" s="1"/>
      <c r="B58" s="1"/>
      <c r="C58" s="1"/>
      <c r="D58" s="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7.13"/>
    <col customWidth="1" min="3" max="3" width="11.75"/>
    <col customWidth="1" min="4" max="4" width="11.38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7" t="s">
        <v>92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9" t="s">
        <v>10</v>
      </c>
      <c r="C4" s="10"/>
      <c r="D4" s="1"/>
    </row>
    <row r="5" ht="13.5" customHeight="1">
      <c r="A5" s="11" t="s">
        <v>47</v>
      </c>
      <c r="B5" s="12" t="s">
        <v>89</v>
      </c>
      <c r="C5" s="12" t="s">
        <v>90</v>
      </c>
      <c r="D5" s="1"/>
    </row>
    <row r="6" ht="13.5" customHeight="1">
      <c r="A6" s="14">
        <f t="shared" ref="A6:A36" si="1">B6</f>
        <v>43009.29167</v>
      </c>
      <c r="B6" s="15">
        <v>43009.29166666667</v>
      </c>
      <c r="C6" s="18">
        <v>128.0</v>
      </c>
      <c r="D6" s="1"/>
    </row>
    <row r="7" ht="13.5" customHeight="1">
      <c r="A7" s="14">
        <f t="shared" si="1"/>
        <v>43010.29167</v>
      </c>
      <c r="B7" s="15">
        <v>43010.29166666667</v>
      </c>
      <c r="C7" s="16"/>
      <c r="D7" s="1"/>
    </row>
    <row r="8" ht="13.5" customHeight="1">
      <c r="A8" s="14">
        <f t="shared" si="1"/>
        <v>43011.29167</v>
      </c>
      <c r="B8" s="15">
        <v>43011.29166666667</v>
      </c>
      <c r="C8" s="16"/>
      <c r="D8" s="1"/>
    </row>
    <row r="9" ht="13.5" customHeight="1">
      <c r="A9" s="14">
        <f t="shared" si="1"/>
        <v>43012.29167</v>
      </c>
      <c r="B9" s="15">
        <v>43012.29166666667</v>
      </c>
      <c r="C9" s="16"/>
      <c r="D9" s="1"/>
    </row>
    <row r="10" ht="13.5" customHeight="1">
      <c r="A10" s="14">
        <f t="shared" si="1"/>
        <v>43013.29167</v>
      </c>
      <c r="B10" s="15">
        <v>43013.29166666667</v>
      </c>
      <c r="C10" s="16"/>
      <c r="D10" s="1"/>
    </row>
    <row r="11" ht="13.5" customHeight="1">
      <c r="A11" s="14">
        <f t="shared" si="1"/>
        <v>43014.29167</v>
      </c>
      <c r="B11" s="15">
        <v>43014.29166666667</v>
      </c>
      <c r="C11" s="16"/>
      <c r="D11" s="1"/>
    </row>
    <row r="12" ht="13.5" customHeight="1">
      <c r="A12" s="14">
        <f t="shared" si="1"/>
        <v>43015.29167</v>
      </c>
      <c r="B12" s="15">
        <v>43015.29166666667</v>
      </c>
      <c r="C12" s="16"/>
      <c r="D12" s="1"/>
    </row>
    <row r="13" ht="13.5" customHeight="1">
      <c r="A13" s="14">
        <f t="shared" si="1"/>
        <v>43016.29167</v>
      </c>
      <c r="B13" s="15">
        <v>43016.29166666667</v>
      </c>
      <c r="C13" s="16"/>
      <c r="D13" s="1"/>
    </row>
    <row r="14" ht="13.5" customHeight="1">
      <c r="A14" s="14">
        <f t="shared" si="1"/>
        <v>43017.29167</v>
      </c>
      <c r="B14" s="15">
        <v>43017.29166666667</v>
      </c>
      <c r="C14" s="16"/>
      <c r="D14" s="1"/>
    </row>
    <row r="15" ht="13.5" customHeight="1">
      <c r="A15" s="14">
        <f t="shared" si="1"/>
        <v>43018.29167</v>
      </c>
      <c r="B15" s="15">
        <v>43018.29166666667</v>
      </c>
      <c r="C15" s="16"/>
      <c r="D15" s="1"/>
    </row>
    <row r="16" ht="13.5" customHeight="1">
      <c r="A16" s="14">
        <f t="shared" si="1"/>
        <v>43019.29167</v>
      </c>
      <c r="B16" s="15">
        <v>43019.29166666667</v>
      </c>
      <c r="C16" s="16"/>
      <c r="D16" s="1"/>
    </row>
    <row r="17" ht="13.5" customHeight="1">
      <c r="A17" s="14">
        <f t="shared" si="1"/>
        <v>43020.29167</v>
      </c>
      <c r="B17" s="15">
        <v>43020.29166666667</v>
      </c>
      <c r="C17" s="16"/>
      <c r="D17" s="1"/>
    </row>
    <row r="18" ht="13.5" customHeight="1">
      <c r="A18" s="14">
        <f t="shared" si="1"/>
        <v>43021.29167</v>
      </c>
      <c r="B18" s="15">
        <v>43021.29166666667</v>
      </c>
      <c r="C18" s="16"/>
      <c r="D18" s="1"/>
    </row>
    <row r="19" ht="13.5" customHeight="1">
      <c r="A19" s="14">
        <f t="shared" si="1"/>
        <v>43022.29167</v>
      </c>
      <c r="B19" s="15">
        <v>43022.29166666667</v>
      </c>
      <c r="C19" s="16"/>
      <c r="D19" s="1"/>
    </row>
    <row r="20" ht="13.5" customHeight="1">
      <c r="A20" s="14">
        <f t="shared" si="1"/>
        <v>43023.29167</v>
      </c>
      <c r="B20" s="15">
        <v>43023.29166666667</v>
      </c>
      <c r="C20" s="16"/>
      <c r="D20" s="1"/>
    </row>
    <row r="21" ht="13.5" customHeight="1">
      <c r="A21" s="14">
        <f t="shared" si="1"/>
        <v>43024.29167</v>
      </c>
      <c r="B21" s="15">
        <v>43024.29166666667</v>
      </c>
      <c r="C21" s="16"/>
      <c r="D21" s="1"/>
    </row>
    <row r="22" ht="13.5" customHeight="1">
      <c r="A22" s="14">
        <f t="shared" si="1"/>
        <v>43025.29167</v>
      </c>
      <c r="B22" s="15">
        <v>43025.29166666667</v>
      </c>
      <c r="C22" s="16"/>
      <c r="D22" s="1"/>
    </row>
    <row r="23" ht="13.5" customHeight="1">
      <c r="A23" s="14">
        <f t="shared" si="1"/>
        <v>43026.29167</v>
      </c>
      <c r="B23" s="15">
        <v>43026.29166666667</v>
      </c>
      <c r="C23" s="16"/>
      <c r="D23" s="1"/>
    </row>
    <row r="24" ht="13.5" customHeight="1">
      <c r="A24" s="14">
        <f t="shared" si="1"/>
        <v>43027.29167</v>
      </c>
      <c r="B24" s="15">
        <v>43027.29166666667</v>
      </c>
      <c r="C24" s="16"/>
      <c r="D24" s="1"/>
    </row>
    <row r="25" ht="13.5" customHeight="1">
      <c r="A25" s="14">
        <f t="shared" si="1"/>
        <v>43028.29167</v>
      </c>
      <c r="B25" s="15">
        <v>43028.29166666667</v>
      </c>
      <c r="C25" s="16"/>
      <c r="D25" s="1"/>
    </row>
    <row r="26" ht="13.5" customHeight="1">
      <c r="A26" s="14">
        <f t="shared" si="1"/>
        <v>43029.29167</v>
      </c>
      <c r="B26" s="15">
        <v>43029.29166666667</v>
      </c>
      <c r="C26" s="16"/>
      <c r="D26" s="1"/>
    </row>
    <row r="27" ht="13.5" customHeight="1">
      <c r="A27" s="14">
        <f t="shared" si="1"/>
        <v>43030.29167</v>
      </c>
      <c r="B27" s="15">
        <v>43030.29166666667</v>
      </c>
      <c r="C27" s="16"/>
      <c r="D27" s="1"/>
    </row>
    <row r="28" ht="13.5" customHeight="1">
      <c r="A28" s="14">
        <f t="shared" si="1"/>
        <v>43031.29167</v>
      </c>
      <c r="B28" s="15">
        <v>43031.29166666667</v>
      </c>
      <c r="C28" s="16"/>
      <c r="D28" s="1"/>
    </row>
    <row r="29" ht="13.5" customHeight="1">
      <c r="A29" s="14">
        <f t="shared" si="1"/>
        <v>43032.29167</v>
      </c>
      <c r="B29" s="15">
        <v>43032.29166666667</v>
      </c>
      <c r="C29" s="16"/>
      <c r="D29" s="1"/>
    </row>
    <row r="30" ht="13.5" customHeight="1">
      <c r="A30" s="14">
        <f t="shared" si="1"/>
        <v>43033.29167</v>
      </c>
      <c r="B30" s="15">
        <v>43033.29166666667</v>
      </c>
      <c r="C30" s="16"/>
      <c r="D30" s="1"/>
    </row>
    <row r="31" ht="16.5" customHeight="1">
      <c r="A31" s="14">
        <f t="shared" si="1"/>
        <v>43034.29167</v>
      </c>
      <c r="B31" s="15">
        <v>43034.29166666667</v>
      </c>
      <c r="C31" s="16"/>
      <c r="D31" s="1"/>
    </row>
    <row r="32" ht="15.0" customHeight="1">
      <c r="A32" s="14">
        <f t="shared" si="1"/>
        <v>43035.29167</v>
      </c>
      <c r="B32" s="15">
        <v>43035.29166666667</v>
      </c>
      <c r="C32" s="16"/>
      <c r="D32" s="1"/>
    </row>
    <row r="33" ht="13.5" customHeight="1">
      <c r="A33" s="14">
        <f t="shared" si="1"/>
        <v>43036.29167</v>
      </c>
      <c r="B33" s="15">
        <v>43036.29166666667</v>
      </c>
      <c r="C33" s="16"/>
      <c r="D33" s="1"/>
    </row>
    <row r="34" ht="13.5" customHeight="1">
      <c r="A34" s="14">
        <f t="shared" si="1"/>
        <v>43037.29167</v>
      </c>
      <c r="B34" s="15">
        <v>43037.29166666667</v>
      </c>
      <c r="C34" s="16"/>
      <c r="D34" s="1"/>
    </row>
    <row r="35" ht="13.5" customHeight="1">
      <c r="A35" s="14">
        <f t="shared" si="1"/>
        <v>43038.29167</v>
      </c>
      <c r="B35" s="15">
        <v>43038.29166666667</v>
      </c>
      <c r="C35" s="16"/>
      <c r="D35" s="1"/>
    </row>
    <row r="36" ht="13.5" customHeight="1">
      <c r="A36" s="14">
        <f t="shared" si="1"/>
        <v>43039.29167</v>
      </c>
      <c r="B36" s="15">
        <v>43039.29166666667</v>
      </c>
      <c r="C36" s="16"/>
      <c r="D36" s="1"/>
    </row>
    <row r="37" ht="18.0" customHeight="1">
      <c r="A37" s="1"/>
      <c r="B37" s="20" t="s">
        <v>93</v>
      </c>
      <c r="C37" s="21">
        <f>SUM(C6:C36)</f>
        <v>128</v>
      </c>
      <c r="D37" s="1"/>
    </row>
    <row r="38" ht="13.5" customHeight="1">
      <c r="A38" s="1"/>
      <c r="B38" s="1"/>
      <c r="C38" s="19"/>
      <c r="D38" s="1"/>
    </row>
    <row r="39" ht="13.5" customHeight="1">
      <c r="A39" s="1"/>
      <c r="B39" s="22" t="s">
        <v>94</v>
      </c>
      <c r="C39" s="18">
        <v>15000.0</v>
      </c>
      <c r="D39" s="1"/>
    </row>
    <row r="40" ht="13.5" customHeight="1">
      <c r="A40" s="1"/>
      <c r="B40" s="22" t="s">
        <v>95</v>
      </c>
      <c r="C40" s="16">
        <f>C37</f>
        <v>128</v>
      </c>
      <c r="D40" s="1"/>
    </row>
    <row r="41" ht="13.5" customHeight="1">
      <c r="A41" s="1"/>
      <c r="B41" s="22" t="s">
        <v>96</v>
      </c>
      <c r="C41" s="16">
        <f>C39-C40</f>
        <v>14872</v>
      </c>
      <c r="D41" s="1"/>
    </row>
    <row r="42" ht="13.5" customHeight="1">
      <c r="A42" s="1"/>
      <c r="B42" s="22" t="s">
        <v>97</v>
      </c>
      <c r="C42" s="23">
        <f>C40/C39</f>
        <v>0.008533333333</v>
      </c>
      <c r="D42" s="1"/>
    </row>
    <row r="43" ht="13.5" customHeight="1">
      <c r="A43" s="1"/>
      <c r="B43" s="22" t="s">
        <v>98</v>
      </c>
      <c r="C43" s="16">
        <f>IF(C40&lt;C39,0,C40-C39)</f>
        <v>0</v>
      </c>
      <c r="D43" s="1"/>
    </row>
    <row r="44" ht="13.5" customHeight="1">
      <c r="A44" s="1"/>
      <c r="B44" s="22" t="s">
        <v>99</v>
      </c>
      <c r="C44" s="16">
        <f>(C39-C37)/C48</f>
        <v>531.1428571</v>
      </c>
      <c r="D44" s="1"/>
    </row>
    <row r="45" ht="15.75" customHeight="1">
      <c r="A45" s="1"/>
      <c r="B45" s="1"/>
      <c r="C45" s="1"/>
      <c r="D45" s="1"/>
    </row>
    <row r="46" ht="13.5" customHeight="1">
      <c r="A46" s="1"/>
      <c r="B46" s="24" t="s">
        <v>100</v>
      </c>
      <c r="C46" s="25">
        <f>C50-C49</f>
        <v>3</v>
      </c>
      <c r="D46" s="26"/>
    </row>
    <row r="47" ht="13.5" customHeight="1">
      <c r="A47" s="1"/>
      <c r="B47" s="27" t="s">
        <v>101</v>
      </c>
      <c r="C47" s="28">
        <f>D49-C49+1</f>
        <v>31</v>
      </c>
      <c r="D47" s="29"/>
    </row>
    <row r="48" ht="13.5" customHeight="1">
      <c r="A48" s="1"/>
      <c r="B48" s="27" t="s">
        <v>102</v>
      </c>
      <c r="C48" s="28">
        <f>+C47-C46</f>
        <v>28</v>
      </c>
      <c r="D48" s="29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31">
        <f>EOMONTH(NOW(),0)</f>
        <v>43039</v>
      </c>
    </row>
    <row r="50" ht="13.5" customHeight="1">
      <c r="A50" s="1"/>
      <c r="B50" s="27" t="s">
        <v>103</v>
      </c>
      <c r="C50" s="28">
        <f>TODAY()</f>
        <v>43012</v>
      </c>
      <c r="D50" s="29"/>
    </row>
    <row r="51" ht="13.5" customHeight="1">
      <c r="A51" s="1"/>
      <c r="B51" s="27"/>
      <c r="C51" s="32"/>
      <c r="D51" s="33"/>
    </row>
    <row r="52" ht="13.5" customHeight="1">
      <c r="A52" s="1"/>
      <c r="B52" s="34" t="s">
        <v>104</v>
      </c>
      <c r="C52" s="35"/>
      <c r="D52" s="36">
        <f>TODAY()-1</f>
        <v>43011</v>
      </c>
    </row>
    <row r="53" ht="13.5" customHeight="1">
      <c r="A53" s="1"/>
      <c r="B53" s="34" t="s">
        <v>105</v>
      </c>
      <c r="C53" s="35"/>
      <c r="D53" s="37">
        <f>C46/C47</f>
        <v>0.09677419355</v>
      </c>
    </row>
    <row r="54" ht="15.75" customHeight="1">
      <c r="A54" s="1"/>
      <c r="B54" s="38" t="s">
        <v>106</v>
      </c>
      <c r="C54" s="39"/>
      <c r="D54" s="40">
        <f>C48/C47</f>
        <v>0.9032258065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41" t="s">
        <v>107</v>
      </c>
      <c r="C57" s="1"/>
      <c r="D57" s="1"/>
    </row>
    <row r="58" ht="13.5" customHeight="1">
      <c r="A58" s="1"/>
      <c r="B58" s="1"/>
      <c r="C58" s="1"/>
      <c r="D58" s="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7.13"/>
    <col customWidth="1" min="3" max="3" width="11.75"/>
    <col customWidth="1" min="4" max="4" width="11.38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7" t="s">
        <v>108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9" t="s">
        <v>10</v>
      </c>
      <c r="C4" s="10"/>
      <c r="D4" s="1"/>
    </row>
    <row r="5" ht="13.5" customHeight="1">
      <c r="A5" s="11" t="s">
        <v>47</v>
      </c>
      <c r="B5" s="12" t="s">
        <v>89</v>
      </c>
      <c r="C5" s="12" t="s">
        <v>90</v>
      </c>
      <c r="D5" s="1"/>
    </row>
    <row r="6" ht="13.5" customHeight="1">
      <c r="A6" s="14">
        <f t="shared" ref="A6:A36" si="1">B6</f>
        <v>43009.29167</v>
      </c>
      <c r="B6" s="15">
        <v>43009.29166666667</v>
      </c>
      <c r="C6" s="18">
        <v>832.0</v>
      </c>
      <c r="D6" s="1"/>
    </row>
    <row r="7" ht="13.5" customHeight="1">
      <c r="A7" s="14">
        <f t="shared" si="1"/>
        <v>43010.29167</v>
      </c>
      <c r="B7" s="15">
        <v>43010.29166666667</v>
      </c>
      <c r="C7" s="16"/>
      <c r="D7" s="1"/>
    </row>
    <row r="8" ht="13.5" customHeight="1">
      <c r="A8" s="14">
        <f t="shared" si="1"/>
        <v>43011.29167</v>
      </c>
      <c r="B8" s="15">
        <v>43011.29166666667</v>
      </c>
      <c r="C8" s="16"/>
      <c r="D8" s="1"/>
    </row>
    <row r="9" ht="13.5" customHeight="1">
      <c r="A9" s="14">
        <f t="shared" si="1"/>
        <v>43012.29167</v>
      </c>
      <c r="B9" s="15">
        <v>43012.29166666667</v>
      </c>
      <c r="C9" s="16"/>
      <c r="D9" s="1"/>
    </row>
    <row r="10" ht="13.5" customHeight="1">
      <c r="A10" s="14">
        <f t="shared" si="1"/>
        <v>43013.29167</v>
      </c>
      <c r="B10" s="15">
        <v>43013.29166666667</v>
      </c>
      <c r="C10" s="16"/>
      <c r="D10" s="1"/>
    </row>
    <row r="11" ht="13.5" customHeight="1">
      <c r="A11" s="14">
        <f t="shared" si="1"/>
        <v>43014.29167</v>
      </c>
      <c r="B11" s="15">
        <v>43014.29166666667</v>
      </c>
      <c r="C11" s="16"/>
      <c r="D11" s="1"/>
    </row>
    <row r="12" ht="13.5" customHeight="1">
      <c r="A12" s="14">
        <f t="shared" si="1"/>
        <v>43015.29167</v>
      </c>
      <c r="B12" s="15">
        <v>43015.29166666667</v>
      </c>
      <c r="C12" s="16"/>
      <c r="D12" s="1"/>
    </row>
    <row r="13" ht="13.5" customHeight="1">
      <c r="A13" s="14">
        <f t="shared" si="1"/>
        <v>43016.29167</v>
      </c>
      <c r="B13" s="15">
        <v>43016.29166666667</v>
      </c>
      <c r="C13" s="16"/>
      <c r="D13" s="1"/>
    </row>
    <row r="14" ht="13.5" customHeight="1">
      <c r="A14" s="14">
        <f t="shared" si="1"/>
        <v>43017.29167</v>
      </c>
      <c r="B14" s="15">
        <v>43017.29166666667</v>
      </c>
      <c r="C14" s="16"/>
      <c r="D14" s="1"/>
    </row>
    <row r="15" ht="13.5" customHeight="1">
      <c r="A15" s="14">
        <f t="shared" si="1"/>
        <v>43018.29167</v>
      </c>
      <c r="B15" s="15">
        <v>43018.29166666667</v>
      </c>
      <c r="C15" s="16"/>
      <c r="D15" s="1"/>
    </row>
    <row r="16" ht="13.5" customHeight="1">
      <c r="A16" s="14">
        <f t="shared" si="1"/>
        <v>43019.29167</v>
      </c>
      <c r="B16" s="15">
        <v>43019.29166666667</v>
      </c>
      <c r="C16" s="16"/>
      <c r="D16" s="1"/>
    </row>
    <row r="17" ht="13.5" customHeight="1">
      <c r="A17" s="14">
        <f t="shared" si="1"/>
        <v>43020.29167</v>
      </c>
      <c r="B17" s="15">
        <v>43020.29166666667</v>
      </c>
      <c r="C17" s="16"/>
      <c r="D17" s="1"/>
    </row>
    <row r="18" ht="13.5" customHeight="1">
      <c r="A18" s="14">
        <f t="shared" si="1"/>
        <v>43021.29167</v>
      </c>
      <c r="B18" s="15">
        <v>43021.29166666667</v>
      </c>
      <c r="C18" s="16"/>
      <c r="D18" s="1"/>
    </row>
    <row r="19" ht="13.5" customHeight="1">
      <c r="A19" s="14">
        <f t="shared" si="1"/>
        <v>43022.29167</v>
      </c>
      <c r="B19" s="15">
        <v>43022.29166666667</v>
      </c>
      <c r="C19" s="16"/>
      <c r="D19" s="1"/>
    </row>
    <row r="20" ht="13.5" customHeight="1">
      <c r="A20" s="14">
        <f t="shared" si="1"/>
        <v>43023.29167</v>
      </c>
      <c r="B20" s="15">
        <v>43023.29166666667</v>
      </c>
      <c r="C20" s="16"/>
      <c r="D20" s="1"/>
    </row>
    <row r="21" ht="13.5" customHeight="1">
      <c r="A21" s="14">
        <f t="shared" si="1"/>
        <v>43024.29167</v>
      </c>
      <c r="B21" s="15">
        <v>43024.29166666667</v>
      </c>
      <c r="C21" s="16"/>
      <c r="D21" s="1"/>
    </row>
    <row r="22" ht="13.5" customHeight="1">
      <c r="A22" s="14">
        <f t="shared" si="1"/>
        <v>43025.29167</v>
      </c>
      <c r="B22" s="15">
        <v>43025.29166666667</v>
      </c>
      <c r="C22" s="16"/>
      <c r="D22" s="1"/>
    </row>
    <row r="23" ht="13.5" customHeight="1">
      <c r="A23" s="14">
        <f t="shared" si="1"/>
        <v>43026.29167</v>
      </c>
      <c r="B23" s="15">
        <v>43026.29166666667</v>
      </c>
      <c r="C23" s="16"/>
      <c r="D23" s="1"/>
    </row>
    <row r="24" ht="13.5" customHeight="1">
      <c r="A24" s="14">
        <f t="shared" si="1"/>
        <v>43027.29167</v>
      </c>
      <c r="B24" s="15">
        <v>43027.29166666667</v>
      </c>
      <c r="C24" s="16"/>
      <c r="D24" s="1"/>
    </row>
    <row r="25" ht="13.5" customHeight="1">
      <c r="A25" s="14">
        <f t="shared" si="1"/>
        <v>43028.29167</v>
      </c>
      <c r="B25" s="15">
        <v>43028.29166666667</v>
      </c>
      <c r="C25" s="16"/>
      <c r="D25" s="1"/>
    </row>
    <row r="26" ht="13.5" customHeight="1">
      <c r="A26" s="14">
        <f t="shared" si="1"/>
        <v>43029.29167</v>
      </c>
      <c r="B26" s="15">
        <v>43029.29166666667</v>
      </c>
      <c r="C26" s="16"/>
      <c r="D26" s="1"/>
    </row>
    <row r="27" ht="13.5" customHeight="1">
      <c r="A27" s="14">
        <f t="shared" si="1"/>
        <v>43030.29167</v>
      </c>
      <c r="B27" s="15">
        <v>43030.29166666667</v>
      </c>
      <c r="C27" s="16"/>
      <c r="D27" s="1"/>
    </row>
    <row r="28" ht="13.5" customHeight="1">
      <c r="A28" s="14">
        <f t="shared" si="1"/>
        <v>43031.29167</v>
      </c>
      <c r="B28" s="15">
        <v>43031.29166666667</v>
      </c>
      <c r="C28" s="16"/>
      <c r="D28" s="1"/>
    </row>
    <row r="29" ht="13.5" customHeight="1">
      <c r="A29" s="14">
        <f t="shared" si="1"/>
        <v>43032.29167</v>
      </c>
      <c r="B29" s="15">
        <v>43032.29166666667</v>
      </c>
      <c r="C29" s="16"/>
      <c r="D29" s="1"/>
    </row>
    <row r="30" ht="13.5" customHeight="1">
      <c r="A30" s="14">
        <f t="shared" si="1"/>
        <v>43033.29167</v>
      </c>
      <c r="B30" s="15">
        <v>43033.29166666667</v>
      </c>
      <c r="C30" s="16"/>
      <c r="D30" s="1"/>
    </row>
    <row r="31" ht="16.5" customHeight="1">
      <c r="A31" s="14">
        <f t="shared" si="1"/>
        <v>43034.29167</v>
      </c>
      <c r="B31" s="15">
        <v>43034.29166666667</v>
      </c>
      <c r="C31" s="16"/>
      <c r="D31" s="1"/>
    </row>
    <row r="32" ht="15.0" customHeight="1">
      <c r="A32" s="14">
        <f t="shared" si="1"/>
        <v>43035.29167</v>
      </c>
      <c r="B32" s="15">
        <v>43035.29166666667</v>
      </c>
      <c r="C32" s="16"/>
      <c r="D32" s="1"/>
    </row>
    <row r="33" ht="13.5" customHeight="1">
      <c r="A33" s="14">
        <f t="shared" si="1"/>
        <v>43036.29167</v>
      </c>
      <c r="B33" s="15">
        <v>43036.29166666667</v>
      </c>
      <c r="C33" s="16"/>
      <c r="D33" s="1"/>
    </row>
    <row r="34" ht="13.5" customHeight="1">
      <c r="A34" s="14">
        <f t="shared" si="1"/>
        <v>43037.29167</v>
      </c>
      <c r="B34" s="15">
        <v>43037.29166666667</v>
      </c>
      <c r="C34" s="16"/>
      <c r="D34" s="1"/>
    </row>
    <row r="35" ht="13.5" customHeight="1">
      <c r="A35" s="14">
        <f t="shared" si="1"/>
        <v>43038.29167</v>
      </c>
      <c r="B35" s="15">
        <v>43038.29166666667</v>
      </c>
      <c r="C35" s="16"/>
      <c r="D35" s="1"/>
    </row>
    <row r="36" ht="13.5" customHeight="1">
      <c r="A36" s="14">
        <f t="shared" si="1"/>
        <v>43039.29167</v>
      </c>
      <c r="B36" s="15">
        <v>43039.29166666667</v>
      </c>
      <c r="C36" s="16"/>
      <c r="D36" s="1"/>
    </row>
    <row r="37" ht="18.0" customHeight="1">
      <c r="A37" s="1"/>
      <c r="B37" s="20" t="s">
        <v>93</v>
      </c>
      <c r="C37" s="21">
        <f>SUM(C6:C36)</f>
        <v>832</v>
      </c>
      <c r="D37" s="1"/>
    </row>
    <row r="38" ht="13.5" customHeight="1">
      <c r="A38" s="1"/>
      <c r="B38" s="1"/>
      <c r="C38" s="19"/>
      <c r="D38" s="1"/>
    </row>
    <row r="39" ht="13.5" customHeight="1">
      <c r="A39" s="1"/>
      <c r="B39" s="22" t="s">
        <v>94</v>
      </c>
      <c r="C39" s="16">
        <v>26000.0</v>
      </c>
      <c r="D39" s="1"/>
    </row>
    <row r="40" ht="13.5" customHeight="1">
      <c r="A40" s="1"/>
      <c r="B40" s="22" t="s">
        <v>95</v>
      </c>
      <c r="C40" s="16">
        <f>C37</f>
        <v>832</v>
      </c>
      <c r="D40" s="1"/>
    </row>
    <row r="41" ht="13.5" customHeight="1">
      <c r="A41" s="1"/>
      <c r="B41" s="22" t="s">
        <v>96</v>
      </c>
      <c r="C41" s="16">
        <f>C39-C40</f>
        <v>25168</v>
      </c>
      <c r="D41" s="1"/>
    </row>
    <row r="42" ht="13.5" customHeight="1">
      <c r="A42" s="1"/>
      <c r="B42" s="22" t="s">
        <v>97</v>
      </c>
      <c r="C42" s="23">
        <f>C40/C39</f>
        <v>0.032</v>
      </c>
      <c r="D42" s="1"/>
    </row>
    <row r="43" ht="13.5" customHeight="1">
      <c r="A43" s="1"/>
      <c r="B43" s="22" t="s">
        <v>98</v>
      </c>
      <c r="C43" s="16">
        <f>IF(C40&lt;C39,0,C40-C39)</f>
        <v>0</v>
      </c>
      <c r="D43" s="1"/>
    </row>
    <row r="44" ht="13.5" customHeight="1">
      <c r="A44" s="1"/>
      <c r="B44" s="22" t="s">
        <v>99</v>
      </c>
      <c r="C44" s="16">
        <f>(C39-C37)/C48</f>
        <v>898.8571429</v>
      </c>
      <c r="D44" s="1"/>
    </row>
    <row r="45" ht="15.75" customHeight="1">
      <c r="A45" s="1"/>
      <c r="B45" s="1"/>
      <c r="C45" s="1"/>
      <c r="D45" s="1"/>
    </row>
    <row r="46" ht="13.5" customHeight="1">
      <c r="A46" s="1"/>
      <c r="B46" s="24" t="s">
        <v>100</v>
      </c>
      <c r="C46" s="25">
        <f>C50-C49</f>
        <v>3</v>
      </c>
      <c r="D46" s="26"/>
    </row>
    <row r="47" ht="13.5" customHeight="1">
      <c r="A47" s="1"/>
      <c r="B47" s="27" t="s">
        <v>101</v>
      </c>
      <c r="C47" s="28">
        <f>D49-C49+1</f>
        <v>31</v>
      </c>
      <c r="D47" s="29"/>
    </row>
    <row r="48" ht="13.5" customHeight="1">
      <c r="A48" s="1"/>
      <c r="B48" s="27" t="s">
        <v>102</v>
      </c>
      <c r="C48" s="28">
        <f>+C47-C46</f>
        <v>28</v>
      </c>
      <c r="D48" s="29"/>
    </row>
    <row r="49" ht="13.5" customHeight="1">
      <c r="A49" s="1"/>
      <c r="B49" s="30">
        <f>NOW()</f>
        <v>43012.70624</v>
      </c>
      <c r="C49" s="28">
        <f>EOMONTH(TODAY(),-1)+1</f>
        <v>43009</v>
      </c>
      <c r="D49" s="31">
        <f>EOMONTH(NOW(),0)</f>
        <v>43039</v>
      </c>
    </row>
    <row r="50" ht="13.5" customHeight="1">
      <c r="A50" s="1"/>
      <c r="B50" s="27" t="s">
        <v>103</v>
      </c>
      <c r="C50" s="28">
        <f>TODAY()</f>
        <v>43012</v>
      </c>
      <c r="D50" s="29"/>
    </row>
    <row r="51" ht="13.5" customHeight="1">
      <c r="A51" s="1"/>
      <c r="B51" s="27"/>
      <c r="C51" s="32"/>
      <c r="D51" s="33"/>
    </row>
    <row r="52" ht="13.5" customHeight="1">
      <c r="A52" s="1"/>
      <c r="B52" s="34" t="s">
        <v>104</v>
      </c>
      <c r="C52" s="35"/>
      <c r="D52" s="36">
        <f>TODAY()-1</f>
        <v>43011</v>
      </c>
    </row>
    <row r="53" ht="13.5" customHeight="1">
      <c r="A53" s="1"/>
      <c r="B53" s="34" t="s">
        <v>105</v>
      </c>
      <c r="C53" s="35"/>
      <c r="D53" s="37">
        <f>C46/C47</f>
        <v>0.09677419355</v>
      </c>
    </row>
    <row r="54" ht="15.75" customHeight="1">
      <c r="A54" s="1"/>
      <c r="B54" s="38" t="s">
        <v>106</v>
      </c>
      <c r="C54" s="39"/>
      <c r="D54" s="40">
        <f>C48/C47</f>
        <v>0.9032258065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41" t="s">
        <v>107</v>
      </c>
      <c r="C57" s="1"/>
      <c r="D57" s="1"/>
    </row>
    <row r="58" ht="13.5" customHeight="1">
      <c r="A58" s="1"/>
      <c r="B58" s="1"/>
      <c r="C58" s="1"/>
      <c r="D58" s="1"/>
    </row>
  </sheetData>
  <drawing r:id="rId1"/>
</worksheet>
</file>