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umira AS" sheetId="1" r:id="rId3"/>
    <sheet state="visible" name="Humira CD" sheetId="2" r:id="rId4"/>
    <sheet state="visible" name="Humira PsA" sheetId="3" r:id="rId5"/>
    <sheet state="visible" name="Humira PsO" sheetId="4" r:id="rId6"/>
    <sheet state="visible" name="Humira UC" sheetId="5" r:id="rId7"/>
    <sheet state="visible" name="Synthroid" sheetId="6" r:id="rId8"/>
  </sheets>
  <definedNames/>
  <calcPr/>
</workbook>
</file>

<file path=xl/sharedStrings.xml><?xml version="1.0" encoding="utf-8"?>
<sst xmlns="http://schemas.openxmlformats.org/spreadsheetml/2006/main" count="150" uniqueCount="26">
  <si>
    <t>Empowher test Microsite</t>
  </si>
  <si>
    <t>October</t>
  </si>
  <si>
    <t>Empowher Microsite</t>
  </si>
  <si>
    <t>Day</t>
  </si>
  <si>
    <t>Date</t>
  </si>
  <si>
    <t>Unique Visitors</t>
  </si>
  <si>
    <t xml:space="preserve">MTD UVs </t>
  </si>
  <si>
    <t>Week 1 Ave</t>
  </si>
  <si>
    <t>Week 2 Ave</t>
  </si>
  <si>
    <t>Week 3 Ave</t>
  </si>
  <si>
    <t>Week 4 Ave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</si>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</sst>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"/>
    <numFmt numFmtId="165" formatCode="M/d/yyyy"/>
    <numFmt numFmtId="166" formatCode="_(* #,##0_);_(* \(#,##0\);_(* &quot;-&quot;??_);_(@_)"/>
    <numFmt numFmtId="167" formatCode="0.0%"/>
    <numFmt numFmtId="168" formatCode="_([$$-409]* #,##0.00_);_([$$-409]* \(#,##0.00\);_([$$-409]* &quot;-&quot;??_);_(@_)"/>
    <numFmt numFmtId="169" formatCode="[$-409]mmmm\-yy"/>
  </numFmts>
  <fonts count="6"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b/>
      <sz val="9.0"/>
      <name val="Arial"/>
    </font>
    <font>
      <sz val="9.0"/>
      <name val="Arial"/>
    </font>
    <font>
      <u/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D6E3BC"/>
        <bgColor rgb="FFD6E3BC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vertical="bottom"/>
    </xf>
    <xf borderId="0" fillId="0" fontId="0" numFmtId="0" xfId="0" applyFont="1"/>
    <xf borderId="1" fillId="2" fontId="1" numFmtId="0" xfId="0" applyBorder="1" applyFill="1" applyFont="1"/>
    <xf borderId="0" fillId="0" fontId="1" numFmtId="0" xfId="0" applyAlignment="1" applyFont="1">
      <alignment/>
    </xf>
    <xf borderId="0" fillId="0" fontId="1" numFmtId="0" xfId="0" applyFont="1"/>
    <xf borderId="2" fillId="3" fontId="0" numFmtId="0" xfId="0" applyAlignment="1" applyBorder="1" applyFill="1" applyFont="1">
      <alignment horizontal="right"/>
    </xf>
    <xf borderId="2" fillId="3" fontId="0" numFmtId="0" xfId="0" applyBorder="1" applyFont="1"/>
    <xf borderId="2" fillId="4" fontId="0" numFmtId="0" xfId="0" applyBorder="1" applyFill="1" applyFont="1"/>
    <xf borderId="2" fillId="0" fontId="0" numFmtId="164" xfId="0" applyAlignment="1" applyBorder="1" applyFont="1" applyNumberFormat="1">
      <alignment horizontal="right"/>
    </xf>
    <xf borderId="2" fillId="0" fontId="0" numFmtId="165" xfId="0" applyAlignment="1" applyBorder="1" applyFont="1" applyNumberFormat="1">
      <alignment/>
    </xf>
    <xf borderId="2" fillId="5" fontId="0" numFmtId="166" xfId="0" applyBorder="1" applyFill="1" applyFont="1" applyNumberFormat="1"/>
    <xf borderId="2" fillId="0" fontId="0" numFmtId="166" xfId="0" applyAlignment="1" applyBorder="1" applyFont="1" applyNumberFormat="1">
      <alignment/>
    </xf>
    <xf borderId="2" fillId="0" fontId="0" numFmtId="0" xfId="0" applyBorder="1" applyFont="1"/>
    <xf borderId="2" fillId="0" fontId="0" numFmtId="166" xfId="0" applyBorder="1" applyFont="1" applyNumberFormat="1"/>
    <xf borderId="3" fillId="0" fontId="0" numFmtId="166" xfId="0" applyBorder="1" applyFont="1" applyNumberFormat="1"/>
    <xf borderId="2" fillId="6" fontId="0" numFmtId="14" xfId="0" applyBorder="1" applyFill="1" applyFont="1" applyNumberFormat="1"/>
    <xf borderId="2" fillId="6" fontId="0" numFmtId="166" xfId="0" applyBorder="1" applyFont="1" applyNumberFormat="1"/>
    <xf borderId="0" fillId="0" fontId="0" numFmtId="166" xfId="0" applyFont="1" applyNumberFormat="1"/>
    <xf borderId="2" fillId="0" fontId="0" numFmtId="167" xfId="0" applyBorder="1" applyFont="1" applyNumberFormat="1"/>
    <xf borderId="4" fillId="7" fontId="0" numFmtId="0" xfId="0" applyBorder="1" applyFill="1" applyFont="1"/>
    <xf borderId="5" fillId="7" fontId="0" numFmtId="14" xfId="0" applyBorder="1" applyFont="1" applyNumberFormat="1"/>
    <xf borderId="6" fillId="7" fontId="0" numFmtId="168" xfId="0" applyBorder="1" applyFont="1" applyNumberFormat="1"/>
    <xf borderId="7" fillId="7" fontId="0" numFmtId="0" xfId="0" applyBorder="1" applyFont="1"/>
    <xf borderId="1" fillId="7" fontId="0" numFmtId="14" xfId="0" applyBorder="1" applyFont="1" applyNumberFormat="1"/>
    <xf borderId="8" fillId="7" fontId="0" numFmtId="168" xfId="0" applyBorder="1" applyFont="1" applyNumberFormat="1"/>
    <xf borderId="7" fillId="7" fontId="2" numFmtId="169" xfId="0" applyBorder="1" applyFont="1" applyNumberFormat="1"/>
    <xf borderId="8" fillId="7" fontId="2" numFmtId="14" xfId="0" applyBorder="1" applyFont="1" applyNumberFormat="1"/>
    <xf borderId="1" fillId="7" fontId="0" numFmtId="0" xfId="0" applyBorder="1" applyFont="1"/>
    <xf borderId="8" fillId="7" fontId="0" numFmtId="0" xfId="0" applyBorder="1" applyFont="1"/>
    <xf borderId="7" fillId="7" fontId="3" numFmtId="168" xfId="0" applyBorder="1" applyFont="1" applyNumberFormat="1"/>
    <xf borderId="1" fillId="7" fontId="4" numFmtId="168" xfId="0" applyBorder="1" applyFont="1" applyNumberFormat="1"/>
    <xf borderId="8" fillId="7" fontId="4" numFmtId="14" xfId="0" applyBorder="1" applyFont="1" applyNumberFormat="1"/>
    <xf borderId="8" fillId="7" fontId="4" numFmtId="167" xfId="0" applyBorder="1" applyFont="1" applyNumberFormat="1"/>
    <xf borderId="9" fillId="7" fontId="3" numFmtId="168" xfId="0" applyBorder="1" applyFont="1" applyNumberFormat="1"/>
    <xf borderId="10" fillId="7" fontId="4" numFmtId="168" xfId="0" applyBorder="1" applyFont="1" applyNumberFormat="1"/>
    <xf borderId="11" fillId="7" fontId="4" numFmtId="167" xfId="0" applyBorder="1" applyFont="1" applyNumberFormat="1"/>
    <xf borderId="2" fillId="7" fontId="3" numFmtId="168" xfId="0" applyBorder="1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2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1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43009.29167</v>
      </c>
      <c r="B6" s="9">
        <v>43009.29166666667</v>
      </c>
      <c r="C6" s="10">
        <f>D6</f>
        <v>5</v>
      </c>
      <c r="D6" s="11">
        <v>5.0</v>
      </c>
      <c r="E6" s="12" t="s">
        <v>7</v>
      </c>
      <c r="F6" s="13">
        <f>AVERAGE(C6:C12)</f>
        <v>1.571428571</v>
      </c>
    </row>
    <row r="7" ht="13.5" customHeight="1">
      <c r="A7" s="8">
        <f t="shared" si="1"/>
        <v>43010.29167</v>
      </c>
      <c r="B7" s="9">
        <v>43010.29166666667</v>
      </c>
      <c r="C7" s="10">
        <f t="shared" ref="C7:C36" si="2">IF(D7-D6&lt;0,0,D7-D6)</f>
        <v>3</v>
      </c>
      <c r="D7" s="11">
        <v>8.0</v>
      </c>
      <c r="E7" s="1"/>
      <c r="F7" s="1"/>
    </row>
    <row r="8" ht="13.5" customHeight="1">
      <c r="A8" s="8">
        <f t="shared" si="1"/>
        <v>43011.29167</v>
      </c>
      <c r="B8" s="9">
        <v>43011.29166666667</v>
      </c>
      <c r="C8" s="10">
        <f t="shared" si="2"/>
        <v>3</v>
      </c>
      <c r="D8" s="11">
        <v>11.0</v>
      </c>
      <c r="E8" s="1"/>
      <c r="F8" s="1"/>
    </row>
    <row r="9" ht="13.5" customHeight="1">
      <c r="A9" s="8">
        <f t="shared" si="1"/>
        <v>43012.29167</v>
      </c>
      <c r="B9" s="9">
        <v>43012.29166666667</v>
      </c>
      <c r="C9" s="10">
        <f t="shared" si="2"/>
        <v>0</v>
      </c>
      <c r="D9" s="13"/>
      <c r="E9" s="1"/>
      <c r="F9" s="1"/>
    </row>
    <row r="10" ht="13.5" customHeight="1">
      <c r="A10" s="8">
        <f t="shared" si="1"/>
        <v>43013.29167</v>
      </c>
      <c r="B10" s="9">
        <v>43013.29166666667</v>
      </c>
      <c r="C10" s="10">
        <f t="shared" si="2"/>
        <v>0</v>
      </c>
      <c r="D10" s="13"/>
      <c r="E10" s="1"/>
      <c r="F10" s="1"/>
    </row>
    <row r="11" ht="13.5" customHeight="1">
      <c r="A11" s="8">
        <f t="shared" si="1"/>
        <v>43014.29167</v>
      </c>
      <c r="B11" s="9">
        <v>43014.29166666667</v>
      </c>
      <c r="C11" s="10">
        <f t="shared" si="2"/>
        <v>0</v>
      </c>
      <c r="D11" s="13"/>
      <c r="E11" s="1"/>
      <c r="F11" s="1"/>
    </row>
    <row r="12" ht="13.5" customHeight="1">
      <c r="A12" s="8">
        <f t="shared" si="1"/>
        <v>43015.29167</v>
      </c>
      <c r="B12" s="9">
        <v>43015.29166666667</v>
      </c>
      <c r="C12" s="10">
        <f t="shared" si="2"/>
        <v>0</v>
      </c>
      <c r="D12" s="13"/>
      <c r="E12" s="1"/>
      <c r="F12" s="1"/>
    </row>
    <row r="13" ht="13.5" customHeight="1">
      <c r="A13" s="8">
        <f t="shared" si="1"/>
        <v>43016.29167</v>
      </c>
      <c r="B13" s="9">
        <v>43016.29166666667</v>
      </c>
      <c r="C13" s="10">
        <f t="shared" si="2"/>
        <v>0</v>
      </c>
      <c r="D13" s="13"/>
      <c r="E13" s="12" t="s">
        <v>8</v>
      </c>
      <c r="F13" s="13">
        <f>AVERAGE(C13:C19)</f>
        <v>0</v>
      </c>
    </row>
    <row r="14" ht="13.5" customHeight="1">
      <c r="A14" s="8">
        <f t="shared" si="1"/>
        <v>43017.29167</v>
      </c>
      <c r="B14" s="9">
        <v>43017.29166666667</v>
      </c>
      <c r="C14" s="10">
        <f t="shared" si="2"/>
        <v>0</v>
      </c>
      <c r="D14" s="13"/>
      <c r="E14" s="1"/>
      <c r="F14" s="1"/>
    </row>
    <row r="15" ht="13.5" customHeight="1">
      <c r="A15" s="8">
        <f t="shared" si="1"/>
        <v>43018.29167</v>
      </c>
      <c r="B15" s="9">
        <v>43018.29166666667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43019.29167</v>
      </c>
      <c r="B16" s="9">
        <v>43019.29166666667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43020.29167</v>
      </c>
      <c r="B17" s="9">
        <v>43020.29166666667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43021.29167</v>
      </c>
      <c r="B18" s="9">
        <v>43021.29166666667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43022.29167</v>
      </c>
      <c r="B19" s="9">
        <v>43022.29166666667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43023.29167</v>
      </c>
      <c r="B20" s="9">
        <v>43023.29166666667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43024.29167</v>
      </c>
      <c r="B21" s="9">
        <v>43024.29166666667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43025.29167</v>
      </c>
      <c r="B22" s="9">
        <v>43025.29166666667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43026.29167</v>
      </c>
      <c r="B23" s="9">
        <v>43026.29166666667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43027.29167</v>
      </c>
      <c r="B24" s="9">
        <v>43027.29166666667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43028.29167</v>
      </c>
      <c r="B25" s="9">
        <v>43028.29166666667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43029.29167</v>
      </c>
      <c r="B26" s="9">
        <v>43029.29166666667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43030.29167</v>
      </c>
      <c r="B27" s="9">
        <v>43030.29166666667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43031.29167</v>
      </c>
      <c r="B28" s="9">
        <v>43031.29166666667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43032.29167</v>
      </c>
      <c r="B29" s="9">
        <v>43032.29166666667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43033.29167</v>
      </c>
      <c r="B30" s="9">
        <v>43033.29166666667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43034.29167</v>
      </c>
      <c r="B31" s="9">
        <v>43034.29166666667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43035.29167</v>
      </c>
      <c r="B32" s="9">
        <v>43035.29166666667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43036.29167</v>
      </c>
      <c r="B33" s="9">
        <v>43036.29166666667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43037.29167</v>
      </c>
      <c r="B34" s="9">
        <v>43037.29166666667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43038.29167</v>
      </c>
      <c r="B35" s="9">
        <v>43038.29166666667</v>
      </c>
      <c r="C35" s="10">
        <f t="shared" si="2"/>
        <v>0</v>
      </c>
      <c r="D35" s="14"/>
      <c r="E35" s="1"/>
      <c r="F35" s="1"/>
    </row>
    <row r="36" ht="13.5" customHeight="1">
      <c r="A36" s="8">
        <f t="shared" si="1"/>
        <v>43039.29167</v>
      </c>
      <c r="B36" s="9">
        <v>43039.29166666667</v>
      </c>
      <c r="C36" s="10">
        <f t="shared" si="2"/>
        <v>0</v>
      </c>
      <c r="D36" s="14"/>
      <c r="E36" s="1"/>
      <c r="F36" s="1"/>
    </row>
    <row r="37" ht="15.0" customHeight="1">
      <c r="A37" s="1"/>
      <c r="B37" s="15" t="s">
        <v>11</v>
      </c>
      <c r="C37" s="16">
        <f>SUM(C6:C36)</f>
        <v>11</v>
      </c>
      <c r="D37" s="17"/>
      <c r="E37" s="1"/>
      <c r="F37" s="1"/>
    </row>
    <row r="38" ht="13.5" customHeight="1">
      <c r="A38" s="1"/>
      <c r="B38" s="1"/>
      <c r="C38" s="17"/>
      <c r="D38" s="1"/>
      <c r="E38" s="1"/>
      <c r="F38" s="1"/>
    </row>
    <row r="39" ht="13.5" customHeight="1">
      <c r="A39" s="1"/>
      <c r="B39" s="12" t="s">
        <v>12</v>
      </c>
      <c r="C39" s="13">
        <v>250.0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11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239</v>
      </c>
      <c r="D41" s="1"/>
      <c r="E41" s="1"/>
      <c r="F41" s="1"/>
    </row>
    <row r="42" ht="13.5" customHeight="1">
      <c r="A42" s="1"/>
      <c r="B42" s="12" t="s">
        <v>15</v>
      </c>
      <c r="C42" s="18">
        <f>C40/C39</f>
        <v>0.044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8.535714286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18</v>
      </c>
      <c r="C46" s="20">
        <f>C50-C49</f>
        <v>3</v>
      </c>
      <c r="D46" s="21"/>
      <c r="E46" s="1"/>
      <c r="F46" s="1"/>
    </row>
    <row r="47" ht="13.5" customHeight="1">
      <c r="A47" s="1"/>
      <c r="B47" s="22" t="s">
        <v>19</v>
      </c>
      <c r="C47" s="23">
        <f>D49-C49+1</f>
        <v>31</v>
      </c>
      <c r="D47" s="24"/>
      <c r="E47" s="1"/>
      <c r="F47" s="1"/>
    </row>
    <row r="48" ht="13.5" customHeight="1">
      <c r="A48" s="1"/>
      <c r="B48" s="22" t="s">
        <v>20</v>
      </c>
      <c r="C48" s="23">
        <f>+C47-C46</f>
        <v>28</v>
      </c>
      <c r="D48" s="24"/>
      <c r="E48" s="1"/>
      <c r="F48" s="1"/>
    </row>
    <row r="49" ht="13.5" customHeight="1">
      <c r="A49" s="1"/>
      <c r="B49" s="25">
        <f>NOW()</f>
        <v>43012.70585</v>
      </c>
      <c r="C49" s="23">
        <f>EOMONTH(TODAY(),-1)+1</f>
        <v>43009</v>
      </c>
      <c r="D49" s="26">
        <f>EOMONTH(NOW(),0)</f>
        <v>43039</v>
      </c>
      <c r="E49" s="1"/>
      <c r="F49" s="1"/>
    </row>
    <row r="50" ht="13.5" customHeight="1">
      <c r="A50" s="1"/>
      <c r="B50" s="22" t="s">
        <v>21</v>
      </c>
      <c r="C50" s="23">
        <f>TODAY()</f>
        <v>43012</v>
      </c>
      <c r="D50" s="24"/>
      <c r="E50" s="1"/>
      <c r="F50" s="1"/>
    </row>
    <row r="51" ht="13.5" customHeight="1">
      <c r="A51" s="1"/>
      <c r="B51" s="22"/>
      <c r="C51" s="27"/>
      <c r="D51" s="28"/>
      <c r="E51" s="1"/>
      <c r="F51" s="1"/>
    </row>
    <row r="52" ht="13.5" customHeight="1">
      <c r="A52" s="1"/>
      <c r="B52" s="29" t="s">
        <v>22</v>
      </c>
      <c r="C52" s="30"/>
      <c r="D52" s="31">
        <f>TODAY()-1</f>
        <v>43011</v>
      </c>
      <c r="E52" s="1"/>
      <c r="F52" s="1"/>
    </row>
    <row r="53" ht="13.5" customHeight="1">
      <c r="A53" s="1"/>
      <c r="B53" s="29" t="s">
        <v>23</v>
      </c>
      <c r="C53" s="30"/>
      <c r="D53" s="32">
        <f>C46/C47</f>
        <v>0.09677419355</v>
      </c>
      <c r="E53" s="1"/>
      <c r="F53" s="1"/>
    </row>
    <row r="54" ht="13.5" customHeight="1">
      <c r="A54" s="1"/>
      <c r="B54" s="33" t="s">
        <v>24</v>
      </c>
      <c r="C54" s="34"/>
      <c r="D54" s="35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6" t="s">
        <v>25</v>
      </c>
      <c r="C57" s="1"/>
      <c r="D57" s="1"/>
      <c r="E57" s="1"/>
      <c r="F57" s="1"/>
    </row>
    <row r="58" ht="13.5" customHeight="1">
      <c r="A58" s="1"/>
      <c r="B58" s="37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1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43009.29167</v>
      </c>
      <c r="B6" s="9">
        <v>43009.29166666667</v>
      </c>
      <c r="C6" s="10">
        <f>D6</f>
        <v>0</v>
      </c>
      <c r="D6" s="11">
        <v>0.0</v>
      </c>
      <c r="E6" s="12" t="s">
        <v>7</v>
      </c>
      <c r="F6" s="13">
        <f>AVERAGE(C6:C12)</f>
        <v>0.2857142857</v>
      </c>
    </row>
    <row r="7" ht="13.5" customHeight="1">
      <c r="A7" s="8">
        <f t="shared" si="1"/>
        <v>43010.29167</v>
      </c>
      <c r="B7" s="9">
        <v>43010.29166666667</v>
      </c>
      <c r="C7" s="10">
        <f t="shared" ref="C7:C36" si="2">IF(D7-D6&lt;0,0,D7-D6)</f>
        <v>0</v>
      </c>
      <c r="D7" s="11">
        <v>0.0</v>
      </c>
      <c r="E7" s="1"/>
      <c r="F7" s="1"/>
    </row>
    <row r="8" ht="13.5" customHeight="1">
      <c r="A8" s="8">
        <f t="shared" si="1"/>
        <v>43011.29167</v>
      </c>
      <c r="B8" s="9">
        <v>43011.29166666667</v>
      </c>
      <c r="C8" s="10">
        <f t="shared" si="2"/>
        <v>2</v>
      </c>
      <c r="D8" s="11">
        <v>2.0</v>
      </c>
      <c r="E8" s="1"/>
      <c r="F8" s="1"/>
    </row>
    <row r="9" ht="13.5" customHeight="1">
      <c r="A9" s="8">
        <f t="shared" si="1"/>
        <v>43012.29167</v>
      </c>
      <c r="B9" s="9">
        <v>43012.29166666667</v>
      </c>
      <c r="C9" s="10">
        <f t="shared" si="2"/>
        <v>0</v>
      </c>
      <c r="D9" s="13"/>
      <c r="E9" s="1"/>
      <c r="F9" s="1"/>
    </row>
    <row r="10" ht="13.5" customHeight="1">
      <c r="A10" s="8">
        <f t="shared" si="1"/>
        <v>43013.29167</v>
      </c>
      <c r="B10" s="9">
        <v>43013.29166666667</v>
      </c>
      <c r="C10" s="10">
        <f t="shared" si="2"/>
        <v>0</v>
      </c>
      <c r="D10" s="13"/>
      <c r="E10" s="1"/>
      <c r="F10" s="1"/>
    </row>
    <row r="11" ht="13.5" customHeight="1">
      <c r="A11" s="8">
        <f t="shared" si="1"/>
        <v>43014.29167</v>
      </c>
      <c r="B11" s="9">
        <v>43014.29166666667</v>
      </c>
      <c r="C11" s="10">
        <f t="shared" si="2"/>
        <v>0</v>
      </c>
      <c r="D11" s="13"/>
      <c r="E11" s="1"/>
      <c r="F11" s="1"/>
    </row>
    <row r="12" ht="13.5" customHeight="1">
      <c r="A12" s="8">
        <f t="shared" si="1"/>
        <v>43015.29167</v>
      </c>
      <c r="B12" s="9">
        <v>43015.29166666667</v>
      </c>
      <c r="C12" s="10">
        <f t="shared" si="2"/>
        <v>0</v>
      </c>
      <c r="D12" s="13"/>
      <c r="E12" s="1"/>
      <c r="F12" s="1"/>
    </row>
    <row r="13" ht="13.5" customHeight="1">
      <c r="A13" s="8">
        <f t="shared" si="1"/>
        <v>43016.29167</v>
      </c>
      <c r="B13" s="9">
        <v>43016.29166666667</v>
      </c>
      <c r="C13" s="10">
        <f t="shared" si="2"/>
        <v>0</v>
      </c>
      <c r="D13" s="13"/>
      <c r="E13" s="12" t="s">
        <v>8</v>
      </c>
      <c r="F13" s="13">
        <f>AVERAGE(C13:C19)</f>
        <v>0</v>
      </c>
    </row>
    <row r="14" ht="13.5" customHeight="1">
      <c r="A14" s="8">
        <f t="shared" si="1"/>
        <v>43017.29167</v>
      </c>
      <c r="B14" s="9">
        <v>43017.29166666667</v>
      </c>
      <c r="C14" s="10">
        <f t="shared" si="2"/>
        <v>0</v>
      </c>
      <c r="D14" s="13"/>
      <c r="E14" s="1"/>
      <c r="F14" s="1"/>
    </row>
    <row r="15" ht="13.5" customHeight="1">
      <c r="A15" s="8">
        <f t="shared" si="1"/>
        <v>43018.29167</v>
      </c>
      <c r="B15" s="9">
        <v>43018.29166666667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43019.29167</v>
      </c>
      <c r="B16" s="9">
        <v>43019.29166666667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43020.29167</v>
      </c>
      <c r="B17" s="9">
        <v>43020.29166666667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43021.29167</v>
      </c>
      <c r="B18" s="9">
        <v>43021.29166666667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43022.29167</v>
      </c>
      <c r="B19" s="9">
        <v>43022.29166666667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43023.29167</v>
      </c>
      <c r="B20" s="9">
        <v>43023.29166666667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43024.29167</v>
      </c>
      <c r="B21" s="9">
        <v>43024.29166666667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43025.29167</v>
      </c>
      <c r="B22" s="9">
        <v>43025.29166666667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43026.29167</v>
      </c>
      <c r="B23" s="9">
        <v>43026.29166666667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43027.29167</v>
      </c>
      <c r="B24" s="9">
        <v>43027.29166666667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43028.29167</v>
      </c>
      <c r="B25" s="9">
        <v>43028.29166666667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43029.29167</v>
      </c>
      <c r="B26" s="9">
        <v>43029.29166666667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43030.29167</v>
      </c>
      <c r="B27" s="9">
        <v>43030.29166666667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43031.29167</v>
      </c>
      <c r="B28" s="9">
        <v>43031.29166666667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43032.29167</v>
      </c>
      <c r="B29" s="9">
        <v>43032.29166666667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43033.29167</v>
      </c>
      <c r="B30" s="9">
        <v>43033.29166666667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43034.29167</v>
      </c>
      <c r="B31" s="9">
        <v>43034.29166666667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43035.29167</v>
      </c>
      <c r="B32" s="9">
        <v>43035.29166666667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43036.29167</v>
      </c>
      <c r="B33" s="9">
        <v>43036.29166666667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43037.29167</v>
      </c>
      <c r="B34" s="9">
        <v>43037.29166666667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43038.29167</v>
      </c>
      <c r="B35" s="9">
        <v>43038.29166666667</v>
      </c>
      <c r="C35" s="10">
        <f t="shared" si="2"/>
        <v>0</v>
      </c>
      <c r="D35" s="14"/>
      <c r="E35" s="1"/>
      <c r="F35" s="1"/>
    </row>
    <row r="36" ht="13.5" customHeight="1">
      <c r="A36" s="8">
        <f t="shared" si="1"/>
        <v>43039.29167</v>
      </c>
      <c r="B36" s="9">
        <v>43039.29166666667</v>
      </c>
      <c r="C36" s="10">
        <f t="shared" si="2"/>
        <v>0</v>
      </c>
      <c r="D36" s="14"/>
      <c r="E36" s="1"/>
      <c r="F36" s="1"/>
    </row>
    <row r="37" ht="15.0" customHeight="1">
      <c r="A37" s="1"/>
      <c r="B37" s="15" t="s">
        <v>11</v>
      </c>
      <c r="C37" s="16">
        <f>SUM(C6:C36)</f>
        <v>2</v>
      </c>
      <c r="D37" s="17"/>
      <c r="E37" s="1"/>
      <c r="F37" s="1"/>
    </row>
    <row r="38" ht="13.5" customHeight="1">
      <c r="A38" s="1"/>
      <c r="B38" s="1"/>
      <c r="C38" s="17"/>
      <c r="D38" s="1"/>
      <c r="E38" s="1"/>
      <c r="F38" s="1"/>
    </row>
    <row r="39" ht="13.5" customHeight="1">
      <c r="A39" s="1"/>
      <c r="B39" s="12" t="s">
        <v>12</v>
      </c>
      <c r="C39" s="13">
        <v>200.0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2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198</v>
      </c>
      <c r="D41" s="1"/>
      <c r="E41" s="1"/>
      <c r="F41" s="1"/>
    </row>
    <row r="42" ht="13.5" customHeight="1">
      <c r="A42" s="1"/>
      <c r="B42" s="12" t="s">
        <v>15</v>
      </c>
      <c r="C42" s="18">
        <f>C40/C39</f>
        <v>0.01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7.071428571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18</v>
      </c>
      <c r="C46" s="20">
        <f>C50-C49</f>
        <v>3</v>
      </c>
      <c r="D46" s="21"/>
      <c r="E46" s="1"/>
      <c r="F46" s="1"/>
    </row>
    <row r="47" ht="13.5" customHeight="1">
      <c r="A47" s="1"/>
      <c r="B47" s="22" t="s">
        <v>19</v>
      </c>
      <c r="C47" s="23">
        <f>D49-C49+1</f>
        <v>31</v>
      </c>
      <c r="D47" s="24"/>
      <c r="E47" s="1"/>
      <c r="F47" s="1"/>
    </row>
    <row r="48" ht="13.5" customHeight="1">
      <c r="A48" s="1"/>
      <c r="B48" s="22" t="s">
        <v>20</v>
      </c>
      <c r="C48" s="23">
        <f>+C47-C46</f>
        <v>28</v>
      </c>
      <c r="D48" s="24"/>
      <c r="E48" s="1"/>
      <c r="F48" s="1"/>
    </row>
    <row r="49" ht="13.5" customHeight="1">
      <c r="A49" s="1"/>
      <c r="B49" s="25">
        <f>NOW()</f>
        <v>43012.70585</v>
      </c>
      <c r="C49" s="23">
        <f>EOMONTH(TODAY(),-1)+1</f>
        <v>43009</v>
      </c>
      <c r="D49" s="26">
        <f>EOMONTH(NOW(),0)</f>
        <v>43039</v>
      </c>
      <c r="E49" s="1"/>
      <c r="F49" s="1"/>
    </row>
    <row r="50" ht="13.5" customHeight="1">
      <c r="A50" s="1"/>
      <c r="B50" s="22" t="s">
        <v>21</v>
      </c>
      <c r="C50" s="23">
        <f>TODAY()</f>
        <v>43012</v>
      </c>
      <c r="D50" s="24"/>
      <c r="E50" s="1"/>
      <c r="F50" s="1"/>
    </row>
    <row r="51" ht="13.5" customHeight="1">
      <c r="A51" s="1"/>
      <c r="B51" s="22"/>
      <c r="C51" s="27"/>
      <c r="D51" s="28"/>
      <c r="E51" s="1"/>
      <c r="F51" s="1"/>
    </row>
    <row r="52" ht="13.5" customHeight="1">
      <c r="A52" s="1"/>
      <c r="B52" s="29" t="s">
        <v>22</v>
      </c>
      <c r="C52" s="30"/>
      <c r="D52" s="31">
        <f>TODAY()-1</f>
        <v>43011</v>
      </c>
      <c r="E52" s="1"/>
      <c r="F52" s="1"/>
    </row>
    <row r="53" ht="13.5" customHeight="1">
      <c r="A53" s="1"/>
      <c r="B53" s="29" t="s">
        <v>23</v>
      </c>
      <c r="C53" s="30"/>
      <c r="D53" s="32">
        <f>C46/C47</f>
        <v>0.09677419355</v>
      </c>
      <c r="E53" s="1"/>
      <c r="F53" s="1"/>
    </row>
    <row r="54" ht="13.5" customHeight="1">
      <c r="A54" s="1"/>
      <c r="B54" s="33" t="s">
        <v>24</v>
      </c>
      <c r="C54" s="34"/>
      <c r="D54" s="35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6" t="s">
        <v>25</v>
      </c>
      <c r="C57" s="1"/>
      <c r="D57" s="1"/>
      <c r="E57" s="1"/>
      <c r="F57" s="1"/>
    </row>
    <row r="58" ht="13.5" customHeight="1">
      <c r="A58" s="1"/>
      <c r="B58" s="37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1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43009.29167</v>
      </c>
      <c r="B6" s="9">
        <v>43009.29166666667</v>
      </c>
      <c r="C6" s="10">
        <f>D6</f>
        <v>7</v>
      </c>
      <c r="D6" s="11">
        <v>7.0</v>
      </c>
      <c r="E6" s="12" t="s">
        <v>7</v>
      </c>
      <c r="F6" s="13">
        <f>AVERAGE(C6:C12)</f>
        <v>1.428571429</v>
      </c>
    </row>
    <row r="7" ht="13.5" customHeight="1">
      <c r="A7" s="8">
        <f t="shared" si="1"/>
        <v>43010.29167</v>
      </c>
      <c r="B7" s="9">
        <v>43010.29166666667</v>
      </c>
      <c r="C7" s="10">
        <f t="shared" ref="C7:C36" si="2">IF(D7-D6&lt;0,0,D7-D6)</f>
        <v>1</v>
      </c>
      <c r="D7" s="11">
        <v>8.0</v>
      </c>
      <c r="E7" s="1"/>
      <c r="F7" s="1"/>
    </row>
    <row r="8" ht="13.5" customHeight="1">
      <c r="A8" s="8">
        <f t="shared" si="1"/>
        <v>43011.29167</v>
      </c>
      <c r="B8" s="9">
        <v>43011.29166666667</v>
      </c>
      <c r="C8" s="10">
        <f t="shared" si="2"/>
        <v>2</v>
      </c>
      <c r="D8" s="11">
        <v>10.0</v>
      </c>
      <c r="E8" s="1"/>
      <c r="F8" s="1"/>
    </row>
    <row r="9" ht="13.5" customHeight="1">
      <c r="A9" s="8">
        <f t="shared" si="1"/>
        <v>43012.29167</v>
      </c>
      <c r="B9" s="9">
        <v>43012.29166666667</v>
      </c>
      <c r="C9" s="10">
        <f t="shared" si="2"/>
        <v>0</v>
      </c>
      <c r="D9" s="13"/>
      <c r="E9" s="1"/>
      <c r="F9" s="1"/>
    </row>
    <row r="10" ht="13.5" customHeight="1">
      <c r="A10" s="8">
        <f t="shared" si="1"/>
        <v>43013.29167</v>
      </c>
      <c r="B10" s="9">
        <v>43013.29166666667</v>
      </c>
      <c r="C10" s="10">
        <f t="shared" si="2"/>
        <v>0</v>
      </c>
      <c r="D10" s="13"/>
      <c r="E10" s="1"/>
      <c r="F10" s="1"/>
    </row>
    <row r="11" ht="13.5" customHeight="1">
      <c r="A11" s="8">
        <f t="shared" si="1"/>
        <v>43014.29167</v>
      </c>
      <c r="B11" s="9">
        <v>43014.29166666667</v>
      </c>
      <c r="C11" s="10">
        <f t="shared" si="2"/>
        <v>0</v>
      </c>
      <c r="D11" s="13"/>
      <c r="E11" s="1"/>
      <c r="F11" s="1"/>
    </row>
    <row r="12" ht="13.5" customHeight="1">
      <c r="A12" s="8">
        <f t="shared" si="1"/>
        <v>43015.29167</v>
      </c>
      <c r="B12" s="9">
        <v>43015.29166666667</v>
      </c>
      <c r="C12" s="10">
        <f t="shared" si="2"/>
        <v>0</v>
      </c>
      <c r="D12" s="13"/>
      <c r="E12" s="1"/>
      <c r="F12" s="1"/>
    </row>
    <row r="13" ht="13.5" customHeight="1">
      <c r="A13" s="8">
        <f t="shared" si="1"/>
        <v>43016.29167</v>
      </c>
      <c r="B13" s="9">
        <v>43016.29166666667</v>
      </c>
      <c r="C13" s="10">
        <f t="shared" si="2"/>
        <v>0</v>
      </c>
      <c r="D13" s="13"/>
      <c r="E13" s="12" t="s">
        <v>8</v>
      </c>
      <c r="F13" s="13">
        <f>AVERAGE(C13:C19)</f>
        <v>0</v>
      </c>
    </row>
    <row r="14" ht="13.5" customHeight="1">
      <c r="A14" s="8">
        <f t="shared" si="1"/>
        <v>43017.29167</v>
      </c>
      <c r="B14" s="9">
        <v>43017.29166666667</v>
      </c>
      <c r="C14" s="10">
        <f t="shared" si="2"/>
        <v>0</v>
      </c>
      <c r="D14" s="13"/>
      <c r="E14" s="1"/>
      <c r="F14" s="1"/>
    </row>
    <row r="15" ht="13.5" customHeight="1">
      <c r="A15" s="8">
        <f t="shared" si="1"/>
        <v>43018.29167</v>
      </c>
      <c r="B15" s="9">
        <v>43018.29166666667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43019.29167</v>
      </c>
      <c r="B16" s="9">
        <v>43019.29166666667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43020.29167</v>
      </c>
      <c r="B17" s="9">
        <v>43020.29166666667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43021.29167</v>
      </c>
      <c r="B18" s="9">
        <v>43021.29166666667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43022.29167</v>
      </c>
      <c r="B19" s="9">
        <v>43022.29166666667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43023.29167</v>
      </c>
      <c r="B20" s="9">
        <v>43023.29166666667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43024.29167</v>
      </c>
      <c r="B21" s="9">
        <v>43024.29166666667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43025.29167</v>
      </c>
      <c r="B22" s="9">
        <v>43025.29166666667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43026.29167</v>
      </c>
      <c r="B23" s="9">
        <v>43026.29166666667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43027.29167</v>
      </c>
      <c r="B24" s="9">
        <v>43027.29166666667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43028.29167</v>
      </c>
      <c r="B25" s="9">
        <v>43028.29166666667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43029.29167</v>
      </c>
      <c r="B26" s="9">
        <v>43029.29166666667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43030.29167</v>
      </c>
      <c r="B27" s="9">
        <v>43030.29166666667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43031.29167</v>
      </c>
      <c r="B28" s="9">
        <v>43031.29166666667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43032.29167</v>
      </c>
      <c r="B29" s="9">
        <v>43032.29166666667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43033.29167</v>
      </c>
      <c r="B30" s="9">
        <v>43033.29166666667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43034.29167</v>
      </c>
      <c r="B31" s="9">
        <v>43034.29166666667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43035.29167</v>
      </c>
      <c r="B32" s="9">
        <v>43035.29166666667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43036.29167</v>
      </c>
      <c r="B33" s="9">
        <v>43036.29166666667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43037.29167</v>
      </c>
      <c r="B34" s="9">
        <v>43037.29166666667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43038.29167</v>
      </c>
      <c r="B35" s="9">
        <v>43038.29166666667</v>
      </c>
      <c r="C35" s="10">
        <f t="shared" si="2"/>
        <v>0</v>
      </c>
      <c r="D35" s="14"/>
      <c r="E35" s="1"/>
      <c r="F35" s="1"/>
    </row>
    <row r="36" ht="13.5" customHeight="1">
      <c r="A36" s="8">
        <f t="shared" si="1"/>
        <v>43039.29167</v>
      </c>
      <c r="B36" s="9">
        <v>43039.29166666667</v>
      </c>
      <c r="C36" s="10">
        <f t="shared" si="2"/>
        <v>0</v>
      </c>
      <c r="D36" s="14"/>
      <c r="E36" s="1"/>
      <c r="F36" s="1"/>
    </row>
    <row r="37" ht="15.0" customHeight="1">
      <c r="A37" s="1"/>
      <c r="B37" s="15" t="s">
        <v>11</v>
      </c>
      <c r="C37" s="16">
        <f>SUM(C6:C36)</f>
        <v>10</v>
      </c>
      <c r="D37" s="17"/>
      <c r="E37" s="1"/>
      <c r="F37" s="1"/>
    </row>
    <row r="38" ht="13.5" customHeight="1">
      <c r="A38" s="1"/>
      <c r="B38" s="1"/>
      <c r="C38" s="17"/>
      <c r="D38" s="1"/>
      <c r="E38" s="1"/>
      <c r="F38" s="1"/>
    </row>
    <row r="39" ht="13.5" customHeight="1">
      <c r="A39" s="1"/>
      <c r="B39" s="12" t="s">
        <v>12</v>
      </c>
      <c r="C39" s="13">
        <v>200.0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10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190</v>
      </c>
      <c r="D41" s="1"/>
      <c r="E41" s="1"/>
      <c r="F41" s="1"/>
    </row>
    <row r="42" ht="13.5" customHeight="1">
      <c r="A42" s="1"/>
      <c r="B42" s="12" t="s">
        <v>15</v>
      </c>
      <c r="C42" s="18">
        <f>C40/C39</f>
        <v>0.05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6.785714286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18</v>
      </c>
      <c r="C46" s="20">
        <f>C50-C49</f>
        <v>3</v>
      </c>
      <c r="D46" s="21"/>
      <c r="E46" s="1"/>
      <c r="F46" s="1"/>
    </row>
    <row r="47" ht="13.5" customHeight="1">
      <c r="A47" s="1"/>
      <c r="B47" s="22" t="s">
        <v>19</v>
      </c>
      <c r="C47" s="23">
        <f>D49-C49+1</f>
        <v>31</v>
      </c>
      <c r="D47" s="24"/>
      <c r="E47" s="1"/>
      <c r="F47" s="1"/>
    </row>
    <row r="48" ht="13.5" customHeight="1">
      <c r="A48" s="1"/>
      <c r="B48" s="22" t="s">
        <v>20</v>
      </c>
      <c r="C48" s="23">
        <f>+C47-C46</f>
        <v>28</v>
      </c>
      <c r="D48" s="24"/>
      <c r="E48" s="1"/>
      <c r="F48" s="1"/>
    </row>
    <row r="49" ht="13.5" customHeight="1">
      <c r="A49" s="1"/>
      <c r="B49" s="25">
        <f>NOW()</f>
        <v>43012.70585</v>
      </c>
      <c r="C49" s="23">
        <f>EOMONTH(TODAY(),-1)+1</f>
        <v>43009</v>
      </c>
      <c r="D49" s="26">
        <f>EOMONTH(NOW(),0)</f>
        <v>43039</v>
      </c>
      <c r="E49" s="1"/>
      <c r="F49" s="1"/>
    </row>
    <row r="50" ht="13.5" customHeight="1">
      <c r="A50" s="1"/>
      <c r="B50" s="22" t="s">
        <v>21</v>
      </c>
      <c r="C50" s="23">
        <f>TODAY()</f>
        <v>43012</v>
      </c>
      <c r="D50" s="24"/>
      <c r="E50" s="1"/>
      <c r="F50" s="1"/>
    </row>
    <row r="51" ht="13.5" customHeight="1">
      <c r="A51" s="1"/>
      <c r="B51" s="22"/>
      <c r="C51" s="27"/>
      <c r="D51" s="28"/>
      <c r="E51" s="1"/>
      <c r="F51" s="1"/>
    </row>
    <row r="52" ht="13.5" customHeight="1">
      <c r="A52" s="1"/>
      <c r="B52" s="29" t="s">
        <v>22</v>
      </c>
      <c r="C52" s="30"/>
      <c r="D52" s="31">
        <f>TODAY()-1</f>
        <v>43011</v>
      </c>
      <c r="E52" s="1"/>
      <c r="F52" s="1"/>
    </row>
    <row r="53" ht="13.5" customHeight="1">
      <c r="A53" s="1"/>
      <c r="B53" s="29" t="s">
        <v>23</v>
      </c>
      <c r="C53" s="30"/>
      <c r="D53" s="32">
        <f>C46/C47</f>
        <v>0.09677419355</v>
      </c>
      <c r="E53" s="1"/>
      <c r="F53" s="1"/>
    </row>
    <row r="54" ht="13.5" customHeight="1">
      <c r="A54" s="1"/>
      <c r="B54" s="33" t="s">
        <v>24</v>
      </c>
      <c r="C54" s="34"/>
      <c r="D54" s="35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6" t="s">
        <v>25</v>
      </c>
      <c r="C57" s="1"/>
      <c r="D57" s="1"/>
      <c r="E57" s="1"/>
      <c r="F57" s="1"/>
    </row>
    <row r="58" ht="13.5" customHeight="1">
      <c r="A58" s="1"/>
      <c r="B58" s="37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2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1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43009.29167</v>
      </c>
      <c r="B6" s="9">
        <v>43009.29166666667</v>
      </c>
      <c r="C6" s="10">
        <f>D6</f>
        <v>65</v>
      </c>
      <c r="D6" s="11">
        <v>65.0</v>
      </c>
      <c r="E6" s="12" t="s">
        <v>7</v>
      </c>
      <c r="F6" s="13">
        <f>AVERAGE(C6:C12)</f>
        <v>27.71428571</v>
      </c>
    </row>
    <row r="7" ht="13.5" customHeight="1">
      <c r="A7" s="8">
        <f t="shared" si="1"/>
        <v>43010.29167</v>
      </c>
      <c r="B7" s="9">
        <v>43010.29166666667</v>
      </c>
      <c r="C7" s="10">
        <f t="shared" ref="C7:C36" si="2">IF(D7-D6&lt;0,0,D7-D6)</f>
        <v>55</v>
      </c>
      <c r="D7" s="11">
        <v>120.0</v>
      </c>
      <c r="E7" s="1"/>
      <c r="F7" s="1"/>
    </row>
    <row r="8" ht="13.5" customHeight="1">
      <c r="A8" s="8">
        <f t="shared" si="1"/>
        <v>43011.29167</v>
      </c>
      <c r="B8" s="9">
        <v>43011.29166666667</v>
      </c>
      <c r="C8" s="10">
        <f t="shared" si="2"/>
        <v>74</v>
      </c>
      <c r="D8" s="11">
        <v>194.0</v>
      </c>
      <c r="E8" s="1"/>
      <c r="F8" s="1"/>
    </row>
    <row r="9" ht="13.5" customHeight="1">
      <c r="A9" s="8">
        <f t="shared" si="1"/>
        <v>43012.29167</v>
      </c>
      <c r="B9" s="9">
        <v>43012.29166666667</v>
      </c>
      <c r="C9" s="10">
        <f t="shared" si="2"/>
        <v>0</v>
      </c>
      <c r="D9" s="13"/>
      <c r="E9" s="1"/>
      <c r="F9" s="1"/>
    </row>
    <row r="10" ht="13.5" customHeight="1">
      <c r="A10" s="8">
        <f t="shared" si="1"/>
        <v>43013.29167</v>
      </c>
      <c r="B10" s="9">
        <v>43013.29166666667</v>
      </c>
      <c r="C10" s="10">
        <f t="shared" si="2"/>
        <v>0</v>
      </c>
      <c r="D10" s="13"/>
      <c r="E10" s="1"/>
      <c r="F10" s="1"/>
    </row>
    <row r="11" ht="13.5" customHeight="1">
      <c r="A11" s="8">
        <f t="shared" si="1"/>
        <v>43014.29167</v>
      </c>
      <c r="B11" s="9">
        <v>43014.29166666667</v>
      </c>
      <c r="C11" s="10">
        <f t="shared" si="2"/>
        <v>0</v>
      </c>
      <c r="D11" s="13"/>
      <c r="E11" s="1"/>
      <c r="F11" s="1"/>
    </row>
    <row r="12" ht="13.5" customHeight="1">
      <c r="A12" s="8">
        <f t="shared" si="1"/>
        <v>43015.29167</v>
      </c>
      <c r="B12" s="9">
        <v>43015.29166666667</v>
      </c>
      <c r="C12" s="10">
        <f t="shared" si="2"/>
        <v>0</v>
      </c>
      <c r="D12" s="13"/>
      <c r="E12" s="1"/>
      <c r="F12" s="1"/>
    </row>
    <row r="13" ht="13.5" customHeight="1">
      <c r="A13" s="8">
        <f t="shared" si="1"/>
        <v>43016.29167</v>
      </c>
      <c r="B13" s="9">
        <v>43016.29166666667</v>
      </c>
      <c r="C13" s="10">
        <f t="shared" si="2"/>
        <v>0</v>
      </c>
      <c r="D13" s="13"/>
      <c r="E13" s="12" t="s">
        <v>8</v>
      </c>
      <c r="F13" s="13">
        <f>AVERAGE(C13:C19)</f>
        <v>0</v>
      </c>
    </row>
    <row r="14" ht="13.5" customHeight="1">
      <c r="A14" s="8">
        <f t="shared" si="1"/>
        <v>43017.29167</v>
      </c>
      <c r="B14" s="9">
        <v>43017.29166666667</v>
      </c>
      <c r="C14" s="10">
        <f t="shared" si="2"/>
        <v>0</v>
      </c>
      <c r="D14" s="13"/>
      <c r="E14" s="1"/>
      <c r="F14" s="1"/>
    </row>
    <row r="15" ht="13.5" customHeight="1">
      <c r="A15" s="8">
        <f t="shared" si="1"/>
        <v>43018.29167</v>
      </c>
      <c r="B15" s="9">
        <v>43018.29166666667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43019.29167</v>
      </c>
      <c r="B16" s="9">
        <v>43019.29166666667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43020.29167</v>
      </c>
      <c r="B17" s="9">
        <v>43020.29166666667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43021.29167</v>
      </c>
      <c r="B18" s="9">
        <v>43021.29166666667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43022.29167</v>
      </c>
      <c r="B19" s="9">
        <v>43022.29166666667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43023.29167</v>
      </c>
      <c r="B20" s="9">
        <v>43023.29166666667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43024.29167</v>
      </c>
      <c r="B21" s="9">
        <v>43024.29166666667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43025.29167</v>
      </c>
      <c r="B22" s="9">
        <v>43025.29166666667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43026.29167</v>
      </c>
      <c r="B23" s="9">
        <v>43026.29166666667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43027.29167</v>
      </c>
      <c r="B24" s="9">
        <v>43027.29166666667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43028.29167</v>
      </c>
      <c r="B25" s="9">
        <v>43028.29166666667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43029.29167</v>
      </c>
      <c r="B26" s="9">
        <v>43029.29166666667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43030.29167</v>
      </c>
      <c r="B27" s="9">
        <v>43030.29166666667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43031.29167</v>
      </c>
      <c r="B28" s="9">
        <v>43031.29166666667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43032.29167</v>
      </c>
      <c r="B29" s="9">
        <v>43032.29166666667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43033.29167</v>
      </c>
      <c r="B30" s="9">
        <v>43033.29166666667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43034.29167</v>
      </c>
      <c r="B31" s="9">
        <v>43034.29166666667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43035.29167</v>
      </c>
      <c r="B32" s="9">
        <v>43035.29166666667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43036.29167</v>
      </c>
      <c r="B33" s="9">
        <v>43036.29166666667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43037.29167</v>
      </c>
      <c r="B34" s="9">
        <v>43037.29166666667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43038.29167</v>
      </c>
      <c r="B35" s="9">
        <v>43038.29166666667</v>
      </c>
      <c r="C35" s="10">
        <f t="shared" si="2"/>
        <v>0</v>
      </c>
      <c r="D35" s="14"/>
      <c r="E35" s="1"/>
      <c r="F35" s="1"/>
    </row>
    <row r="36" ht="13.5" customHeight="1">
      <c r="A36" s="8">
        <f t="shared" si="1"/>
        <v>43039.29167</v>
      </c>
      <c r="B36" s="9">
        <v>43039.29166666667</v>
      </c>
      <c r="C36" s="10">
        <f t="shared" si="2"/>
        <v>0</v>
      </c>
      <c r="D36" s="14"/>
      <c r="E36" s="1"/>
      <c r="F36" s="1"/>
    </row>
    <row r="37" ht="15.0" customHeight="1">
      <c r="A37" s="1"/>
      <c r="B37" s="15" t="s">
        <v>11</v>
      </c>
      <c r="C37" s="16">
        <f>SUM(C6:C36)</f>
        <v>194</v>
      </c>
      <c r="D37" s="17"/>
      <c r="E37" s="1"/>
      <c r="F37" s="1"/>
    </row>
    <row r="38" ht="13.5" customHeight="1">
      <c r="A38" s="1"/>
      <c r="B38" s="1"/>
      <c r="C38" s="17"/>
      <c r="D38" s="1"/>
      <c r="E38" s="1"/>
      <c r="F38" s="1"/>
    </row>
    <row r="39" ht="13.5" customHeight="1">
      <c r="A39" s="1"/>
      <c r="B39" s="12" t="s">
        <v>12</v>
      </c>
      <c r="C39" s="13">
        <v>1500.0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194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1306</v>
      </c>
      <c r="D41" s="1"/>
      <c r="E41" s="1"/>
      <c r="F41" s="1"/>
    </row>
    <row r="42" ht="13.5" customHeight="1">
      <c r="A42" s="1"/>
      <c r="B42" s="12" t="s">
        <v>15</v>
      </c>
      <c r="C42" s="18">
        <f>C40/C39</f>
        <v>0.1293333333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46.64285714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18</v>
      </c>
      <c r="C46" s="20">
        <f>C50-C49</f>
        <v>3</v>
      </c>
      <c r="D46" s="21"/>
      <c r="E46" s="1"/>
      <c r="F46" s="1"/>
    </row>
    <row r="47" ht="13.5" customHeight="1">
      <c r="A47" s="1"/>
      <c r="B47" s="22" t="s">
        <v>19</v>
      </c>
      <c r="C47" s="23">
        <f>D49-C49+1</f>
        <v>31</v>
      </c>
      <c r="D47" s="24"/>
      <c r="E47" s="1"/>
      <c r="F47" s="1"/>
    </row>
    <row r="48" ht="13.5" customHeight="1">
      <c r="A48" s="1"/>
      <c r="B48" s="22" t="s">
        <v>20</v>
      </c>
      <c r="C48" s="23">
        <f>+C47-C46</f>
        <v>28</v>
      </c>
      <c r="D48" s="24"/>
      <c r="E48" s="1"/>
      <c r="F48" s="1"/>
    </row>
    <row r="49" ht="13.5" customHeight="1">
      <c r="A49" s="1"/>
      <c r="B49" s="25">
        <f>NOW()</f>
        <v>43012.70585</v>
      </c>
      <c r="C49" s="23">
        <f>EOMONTH(TODAY(),-1)+1</f>
        <v>43009</v>
      </c>
      <c r="D49" s="26">
        <f>EOMONTH(NOW(),0)</f>
        <v>43039</v>
      </c>
      <c r="E49" s="1"/>
      <c r="F49" s="1"/>
    </row>
    <row r="50" ht="13.5" customHeight="1">
      <c r="A50" s="1"/>
      <c r="B50" s="22" t="s">
        <v>21</v>
      </c>
      <c r="C50" s="23">
        <f>TODAY()</f>
        <v>43012</v>
      </c>
      <c r="D50" s="24"/>
      <c r="E50" s="1"/>
      <c r="F50" s="1"/>
    </row>
    <row r="51" ht="13.5" customHeight="1">
      <c r="A51" s="1"/>
      <c r="B51" s="22"/>
      <c r="C51" s="27"/>
      <c r="D51" s="28"/>
      <c r="E51" s="1"/>
      <c r="F51" s="1"/>
    </row>
    <row r="52" ht="13.5" customHeight="1">
      <c r="A52" s="1"/>
      <c r="B52" s="29" t="s">
        <v>22</v>
      </c>
      <c r="C52" s="30"/>
      <c r="D52" s="31">
        <f>TODAY()-1</f>
        <v>43011</v>
      </c>
      <c r="E52" s="1"/>
      <c r="F52" s="1"/>
    </row>
    <row r="53" ht="13.5" customHeight="1">
      <c r="A53" s="1"/>
      <c r="B53" s="29" t="s">
        <v>23</v>
      </c>
      <c r="C53" s="30"/>
      <c r="D53" s="32">
        <f>C46/C47</f>
        <v>0.09677419355</v>
      </c>
      <c r="E53" s="1"/>
      <c r="F53" s="1"/>
    </row>
    <row r="54" ht="13.5" customHeight="1">
      <c r="A54" s="1"/>
      <c r="B54" s="33" t="s">
        <v>24</v>
      </c>
      <c r="C54" s="34"/>
      <c r="D54" s="35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6" t="s">
        <v>25</v>
      </c>
      <c r="C57" s="1"/>
      <c r="D57" s="1"/>
      <c r="E57" s="1"/>
      <c r="F57" s="1"/>
    </row>
    <row r="58" ht="13.5" customHeight="1">
      <c r="A58" s="1"/>
      <c r="B58" s="37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2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1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43009.29167</v>
      </c>
      <c r="B6" s="9">
        <v>43009.29166666667</v>
      </c>
      <c r="C6" s="10">
        <f>D6</f>
        <v>3</v>
      </c>
      <c r="D6" s="11">
        <v>3.0</v>
      </c>
      <c r="E6" s="12" t="s">
        <v>7</v>
      </c>
      <c r="F6" s="13">
        <f>AVERAGE(C6:C12)</f>
        <v>1.142857143</v>
      </c>
    </row>
    <row r="7" ht="13.5" customHeight="1">
      <c r="A7" s="8">
        <f t="shared" si="1"/>
        <v>43010.29167</v>
      </c>
      <c r="B7" s="9">
        <v>43010.29166666667</v>
      </c>
      <c r="C7" s="10">
        <f t="shared" ref="C7:C36" si="2">IF(D7-D6&lt;0,0,D7-D6)</f>
        <v>2</v>
      </c>
      <c r="D7" s="11">
        <v>5.0</v>
      </c>
      <c r="E7" s="1"/>
      <c r="F7" s="1"/>
    </row>
    <row r="8" ht="13.5" customHeight="1">
      <c r="A8" s="8">
        <f t="shared" si="1"/>
        <v>43011.29167</v>
      </c>
      <c r="B8" s="9">
        <v>43011.29166666667</v>
      </c>
      <c r="C8" s="10">
        <f t="shared" si="2"/>
        <v>3</v>
      </c>
      <c r="D8" s="11">
        <v>8.0</v>
      </c>
      <c r="E8" s="1"/>
      <c r="F8" s="1"/>
    </row>
    <row r="9" ht="13.5" customHeight="1">
      <c r="A9" s="8">
        <f t="shared" si="1"/>
        <v>43012.29167</v>
      </c>
      <c r="B9" s="9">
        <v>43012.29166666667</v>
      </c>
      <c r="C9" s="10">
        <f t="shared" si="2"/>
        <v>0</v>
      </c>
      <c r="D9" s="13"/>
      <c r="E9" s="1"/>
      <c r="F9" s="1"/>
    </row>
    <row r="10" ht="13.5" customHeight="1">
      <c r="A10" s="8">
        <f t="shared" si="1"/>
        <v>43013.29167</v>
      </c>
      <c r="B10" s="9">
        <v>43013.29166666667</v>
      </c>
      <c r="C10" s="10">
        <f t="shared" si="2"/>
        <v>0</v>
      </c>
      <c r="D10" s="13"/>
      <c r="E10" s="1"/>
      <c r="F10" s="1"/>
    </row>
    <row r="11" ht="13.5" customHeight="1">
      <c r="A11" s="8">
        <f t="shared" si="1"/>
        <v>43014.29167</v>
      </c>
      <c r="B11" s="9">
        <v>43014.29166666667</v>
      </c>
      <c r="C11" s="10">
        <f t="shared" si="2"/>
        <v>0</v>
      </c>
      <c r="D11" s="13"/>
      <c r="E11" s="1"/>
      <c r="F11" s="1"/>
    </row>
    <row r="12" ht="13.5" customHeight="1">
      <c r="A12" s="8">
        <f t="shared" si="1"/>
        <v>43015.29167</v>
      </c>
      <c r="B12" s="9">
        <v>43015.29166666667</v>
      </c>
      <c r="C12" s="10">
        <f t="shared" si="2"/>
        <v>0</v>
      </c>
      <c r="D12" s="13"/>
      <c r="E12" s="1"/>
      <c r="F12" s="1"/>
    </row>
    <row r="13" ht="13.5" customHeight="1">
      <c r="A13" s="8">
        <f t="shared" si="1"/>
        <v>43016.29167</v>
      </c>
      <c r="B13" s="9">
        <v>43016.29166666667</v>
      </c>
      <c r="C13" s="10">
        <f t="shared" si="2"/>
        <v>0</v>
      </c>
      <c r="D13" s="13"/>
      <c r="E13" s="12" t="s">
        <v>8</v>
      </c>
      <c r="F13" s="13">
        <f>AVERAGE(C13:C19)</f>
        <v>0</v>
      </c>
    </row>
    <row r="14" ht="13.5" customHeight="1">
      <c r="A14" s="8">
        <f t="shared" si="1"/>
        <v>43017.29167</v>
      </c>
      <c r="B14" s="9">
        <v>43017.29166666667</v>
      </c>
      <c r="C14" s="10">
        <f t="shared" si="2"/>
        <v>0</v>
      </c>
      <c r="D14" s="13"/>
      <c r="E14" s="1"/>
      <c r="F14" s="1"/>
    </row>
    <row r="15" ht="13.5" customHeight="1">
      <c r="A15" s="8">
        <f t="shared" si="1"/>
        <v>43018.29167</v>
      </c>
      <c r="B15" s="9">
        <v>43018.29166666667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43019.29167</v>
      </c>
      <c r="B16" s="9">
        <v>43019.29166666667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43020.29167</v>
      </c>
      <c r="B17" s="9">
        <v>43020.29166666667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43021.29167</v>
      </c>
      <c r="B18" s="9">
        <v>43021.29166666667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43022.29167</v>
      </c>
      <c r="B19" s="9">
        <v>43022.29166666667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43023.29167</v>
      </c>
      <c r="B20" s="9">
        <v>43023.29166666667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43024.29167</v>
      </c>
      <c r="B21" s="9">
        <v>43024.29166666667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43025.29167</v>
      </c>
      <c r="B22" s="9">
        <v>43025.29166666667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43026.29167</v>
      </c>
      <c r="B23" s="9">
        <v>43026.29166666667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43027.29167</v>
      </c>
      <c r="B24" s="9">
        <v>43027.29166666667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43028.29167</v>
      </c>
      <c r="B25" s="9">
        <v>43028.29166666667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43029.29167</v>
      </c>
      <c r="B26" s="9">
        <v>43029.29166666667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43030.29167</v>
      </c>
      <c r="B27" s="9">
        <v>43030.29166666667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43031.29167</v>
      </c>
      <c r="B28" s="9">
        <v>43031.29166666667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43032.29167</v>
      </c>
      <c r="B29" s="9">
        <v>43032.29166666667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43033.29167</v>
      </c>
      <c r="B30" s="9">
        <v>43033.29166666667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43034.29167</v>
      </c>
      <c r="B31" s="9">
        <v>43034.29166666667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43035.29167</v>
      </c>
      <c r="B32" s="9">
        <v>43035.29166666667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43036.29167</v>
      </c>
      <c r="B33" s="9">
        <v>43036.29166666667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43037.29167</v>
      </c>
      <c r="B34" s="9">
        <v>43037.29166666667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43038.29167</v>
      </c>
      <c r="B35" s="9">
        <v>43038.29166666667</v>
      </c>
      <c r="C35" s="10">
        <f t="shared" si="2"/>
        <v>0</v>
      </c>
      <c r="D35" s="14"/>
      <c r="E35" s="1"/>
      <c r="F35" s="1"/>
    </row>
    <row r="36" ht="13.5" customHeight="1">
      <c r="A36" s="8">
        <f t="shared" si="1"/>
        <v>43039.29167</v>
      </c>
      <c r="B36" s="9">
        <v>43039.29166666667</v>
      </c>
      <c r="C36" s="10">
        <f t="shared" si="2"/>
        <v>0</v>
      </c>
      <c r="D36" s="14"/>
      <c r="E36" s="1"/>
      <c r="F36" s="1"/>
    </row>
    <row r="37" ht="15.0" customHeight="1">
      <c r="A37" s="1"/>
      <c r="B37" s="15" t="s">
        <v>11</v>
      </c>
      <c r="C37" s="16">
        <f>SUM(C6:C36)</f>
        <v>8</v>
      </c>
      <c r="D37" s="17"/>
      <c r="E37" s="1"/>
      <c r="F37" s="1"/>
    </row>
    <row r="38" ht="13.5" customHeight="1">
      <c r="A38" s="1"/>
      <c r="B38" s="1"/>
      <c r="C38" s="17"/>
      <c r="D38" s="1"/>
      <c r="E38" s="1"/>
      <c r="F38" s="1"/>
    </row>
    <row r="39" ht="13.5" customHeight="1">
      <c r="A39" s="1"/>
      <c r="B39" s="12" t="s">
        <v>12</v>
      </c>
      <c r="C39" s="11">
        <v>200.0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8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192</v>
      </c>
      <c r="D41" s="1"/>
      <c r="E41" s="1"/>
      <c r="F41" s="1"/>
    </row>
    <row r="42" ht="13.5" customHeight="1">
      <c r="A42" s="1"/>
      <c r="B42" s="12" t="s">
        <v>15</v>
      </c>
      <c r="C42" s="18">
        <f>C40/C39</f>
        <v>0.04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6.857142857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18</v>
      </c>
      <c r="C46" s="20">
        <f>C50-C49</f>
        <v>3</v>
      </c>
      <c r="D46" s="21"/>
      <c r="E46" s="1"/>
      <c r="F46" s="1"/>
    </row>
    <row r="47" ht="13.5" customHeight="1">
      <c r="A47" s="1"/>
      <c r="B47" s="22" t="s">
        <v>19</v>
      </c>
      <c r="C47" s="23">
        <f>D49-C49+1</f>
        <v>31</v>
      </c>
      <c r="D47" s="24"/>
      <c r="E47" s="1"/>
      <c r="F47" s="1"/>
    </row>
    <row r="48" ht="13.5" customHeight="1">
      <c r="A48" s="1"/>
      <c r="B48" s="22" t="s">
        <v>20</v>
      </c>
      <c r="C48" s="23">
        <f>+C47-C46</f>
        <v>28</v>
      </c>
      <c r="D48" s="24"/>
      <c r="E48" s="1"/>
      <c r="F48" s="1"/>
    </row>
    <row r="49" ht="13.5" customHeight="1">
      <c r="A49" s="1"/>
      <c r="B49" s="25">
        <f>NOW()</f>
        <v>43012.70585</v>
      </c>
      <c r="C49" s="23">
        <f>EOMONTH(TODAY(),-1)+1</f>
        <v>43009</v>
      </c>
      <c r="D49" s="26">
        <f>EOMONTH(NOW(),0)</f>
        <v>43039</v>
      </c>
      <c r="E49" s="1"/>
      <c r="F49" s="1"/>
    </row>
    <row r="50" ht="13.5" customHeight="1">
      <c r="A50" s="1"/>
      <c r="B50" s="22" t="s">
        <v>21</v>
      </c>
      <c r="C50" s="23">
        <f>TODAY()</f>
        <v>43012</v>
      </c>
      <c r="D50" s="24"/>
      <c r="E50" s="1"/>
      <c r="F50" s="1"/>
    </row>
    <row r="51" ht="13.5" customHeight="1">
      <c r="A51" s="1"/>
      <c r="B51" s="22"/>
      <c r="C51" s="27"/>
      <c r="D51" s="28"/>
      <c r="E51" s="1"/>
      <c r="F51" s="1"/>
    </row>
    <row r="52" ht="13.5" customHeight="1">
      <c r="A52" s="1"/>
      <c r="B52" s="29" t="s">
        <v>22</v>
      </c>
      <c r="C52" s="30"/>
      <c r="D52" s="31">
        <f>TODAY()-1</f>
        <v>43011</v>
      </c>
      <c r="E52" s="1"/>
      <c r="F52" s="1"/>
    </row>
    <row r="53" ht="13.5" customHeight="1">
      <c r="A53" s="1"/>
      <c r="B53" s="29" t="s">
        <v>23</v>
      </c>
      <c r="C53" s="30"/>
      <c r="D53" s="32">
        <f>C46/C47</f>
        <v>0.09677419355</v>
      </c>
      <c r="E53" s="1"/>
      <c r="F53" s="1"/>
    </row>
    <row r="54" ht="13.5" customHeight="1">
      <c r="A54" s="1"/>
      <c r="B54" s="33" t="s">
        <v>24</v>
      </c>
      <c r="C54" s="34"/>
      <c r="D54" s="35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6" t="s">
        <v>25</v>
      </c>
      <c r="C57" s="1"/>
      <c r="D57" s="1"/>
      <c r="E57" s="1"/>
      <c r="F57" s="1"/>
    </row>
    <row r="58" ht="13.5" customHeight="1">
      <c r="A58" s="1"/>
      <c r="B58" s="37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2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1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7" t="s">
        <v>6</v>
      </c>
      <c r="E5" s="1"/>
      <c r="F5" s="1"/>
    </row>
    <row r="6" ht="13.5" customHeight="1">
      <c r="A6" s="8">
        <f t="shared" ref="A6:A36" si="1">B6</f>
        <v>43009.29167</v>
      </c>
      <c r="B6" s="9">
        <v>43009.29166666667</v>
      </c>
      <c r="C6" s="10">
        <f>D6</f>
        <v>24</v>
      </c>
      <c r="D6" s="11">
        <v>24.0</v>
      </c>
      <c r="E6" s="12" t="s">
        <v>7</v>
      </c>
      <c r="F6" s="13">
        <f>AVERAGE(C6:C12)</f>
        <v>9</v>
      </c>
    </row>
    <row r="7" ht="13.5" customHeight="1">
      <c r="A7" s="8">
        <f t="shared" si="1"/>
        <v>43010.29167</v>
      </c>
      <c r="B7" s="9">
        <v>43010.29166666667</v>
      </c>
      <c r="C7" s="10">
        <f t="shared" ref="C7:C36" si="2">IF(D7-D6&lt;0,0,D7-D6)</f>
        <v>18</v>
      </c>
      <c r="D7" s="11">
        <v>42.0</v>
      </c>
      <c r="E7" s="1"/>
      <c r="F7" s="1"/>
    </row>
    <row r="8" ht="13.5" customHeight="1">
      <c r="A8" s="8">
        <f t="shared" si="1"/>
        <v>43011.29167</v>
      </c>
      <c r="B8" s="9">
        <v>43011.29166666667</v>
      </c>
      <c r="C8" s="10">
        <f t="shared" si="2"/>
        <v>21</v>
      </c>
      <c r="D8" s="11">
        <v>63.0</v>
      </c>
      <c r="E8" s="1"/>
      <c r="F8" s="1"/>
    </row>
    <row r="9" ht="13.5" customHeight="1">
      <c r="A9" s="8">
        <f t="shared" si="1"/>
        <v>43012.29167</v>
      </c>
      <c r="B9" s="9">
        <v>43012.29166666667</v>
      </c>
      <c r="C9" s="10">
        <f t="shared" si="2"/>
        <v>0</v>
      </c>
      <c r="D9" s="13"/>
      <c r="E9" s="1"/>
      <c r="F9" s="1"/>
    </row>
    <row r="10" ht="13.5" customHeight="1">
      <c r="A10" s="8">
        <f t="shared" si="1"/>
        <v>43013.29167</v>
      </c>
      <c r="B10" s="9">
        <v>43013.29166666667</v>
      </c>
      <c r="C10" s="10">
        <f t="shared" si="2"/>
        <v>0</v>
      </c>
      <c r="D10" s="13"/>
      <c r="E10" s="1"/>
      <c r="F10" s="1"/>
    </row>
    <row r="11" ht="13.5" customHeight="1">
      <c r="A11" s="8">
        <f t="shared" si="1"/>
        <v>43014.29167</v>
      </c>
      <c r="B11" s="9">
        <v>43014.29166666667</v>
      </c>
      <c r="C11" s="10">
        <f t="shared" si="2"/>
        <v>0</v>
      </c>
      <c r="D11" s="13"/>
      <c r="E11" s="1"/>
      <c r="F11" s="1"/>
    </row>
    <row r="12" ht="13.5" customHeight="1">
      <c r="A12" s="8">
        <f t="shared" si="1"/>
        <v>43015.29167</v>
      </c>
      <c r="B12" s="9">
        <v>43015.29166666667</v>
      </c>
      <c r="C12" s="10">
        <f t="shared" si="2"/>
        <v>0</v>
      </c>
      <c r="D12" s="13"/>
      <c r="E12" s="1"/>
      <c r="F12" s="1"/>
    </row>
    <row r="13" ht="13.5" customHeight="1">
      <c r="A13" s="8">
        <f t="shared" si="1"/>
        <v>43016.29167</v>
      </c>
      <c r="B13" s="9">
        <v>43016.29166666667</v>
      </c>
      <c r="C13" s="10">
        <f t="shared" si="2"/>
        <v>0</v>
      </c>
      <c r="D13" s="13"/>
      <c r="E13" s="12" t="s">
        <v>8</v>
      </c>
      <c r="F13" s="13">
        <f>AVERAGE(C13:C19)</f>
        <v>0</v>
      </c>
    </row>
    <row r="14" ht="13.5" customHeight="1">
      <c r="A14" s="8">
        <f t="shared" si="1"/>
        <v>43017.29167</v>
      </c>
      <c r="B14" s="9">
        <v>43017.29166666667</v>
      </c>
      <c r="C14" s="10">
        <f t="shared" si="2"/>
        <v>0</v>
      </c>
      <c r="D14" s="13"/>
      <c r="E14" s="1"/>
      <c r="F14" s="1"/>
    </row>
    <row r="15" ht="13.5" customHeight="1">
      <c r="A15" s="8">
        <f t="shared" si="1"/>
        <v>43018.29167</v>
      </c>
      <c r="B15" s="9">
        <v>43018.29166666667</v>
      </c>
      <c r="C15" s="10">
        <f t="shared" si="2"/>
        <v>0</v>
      </c>
      <c r="D15" s="14"/>
      <c r="E15" s="1"/>
      <c r="F15" s="1"/>
    </row>
    <row r="16" ht="13.5" customHeight="1">
      <c r="A16" s="8">
        <f t="shared" si="1"/>
        <v>43019.29167</v>
      </c>
      <c r="B16" s="9">
        <v>43019.29166666667</v>
      </c>
      <c r="C16" s="10">
        <f t="shared" si="2"/>
        <v>0</v>
      </c>
      <c r="D16" s="14"/>
      <c r="E16" s="1"/>
      <c r="F16" s="1"/>
    </row>
    <row r="17" ht="13.5" customHeight="1">
      <c r="A17" s="8">
        <f t="shared" si="1"/>
        <v>43020.29167</v>
      </c>
      <c r="B17" s="9">
        <v>43020.29166666667</v>
      </c>
      <c r="C17" s="10">
        <f t="shared" si="2"/>
        <v>0</v>
      </c>
      <c r="D17" s="14"/>
      <c r="E17" s="1"/>
      <c r="F17" s="1"/>
    </row>
    <row r="18" ht="13.5" customHeight="1">
      <c r="A18" s="8">
        <f t="shared" si="1"/>
        <v>43021.29167</v>
      </c>
      <c r="B18" s="9">
        <v>43021.29166666667</v>
      </c>
      <c r="C18" s="10">
        <f t="shared" si="2"/>
        <v>0</v>
      </c>
      <c r="D18" s="14"/>
      <c r="E18" s="1"/>
      <c r="F18" s="1"/>
    </row>
    <row r="19" ht="13.5" customHeight="1">
      <c r="A19" s="8">
        <f t="shared" si="1"/>
        <v>43022.29167</v>
      </c>
      <c r="B19" s="9">
        <v>43022.29166666667</v>
      </c>
      <c r="C19" s="10">
        <f t="shared" si="2"/>
        <v>0</v>
      </c>
      <c r="D19" s="14"/>
      <c r="E19" s="1"/>
      <c r="F19" s="1"/>
    </row>
    <row r="20" ht="13.5" customHeight="1">
      <c r="A20" s="8">
        <f t="shared" si="1"/>
        <v>43023.29167</v>
      </c>
      <c r="B20" s="9">
        <v>43023.29166666667</v>
      </c>
      <c r="C20" s="10">
        <f t="shared" si="2"/>
        <v>0</v>
      </c>
      <c r="D20" s="14"/>
      <c r="E20" s="12" t="s">
        <v>9</v>
      </c>
      <c r="F20" s="13">
        <f>AVERAGE(C20:C26)</f>
        <v>0</v>
      </c>
    </row>
    <row r="21" ht="13.5" customHeight="1">
      <c r="A21" s="8">
        <f t="shared" si="1"/>
        <v>43024.29167</v>
      </c>
      <c r="B21" s="9">
        <v>43024.29166666667</v>
      </c>
      <c r="C21" s="10">
        <f t="shared" si="2"/>
        <v>0</v>
      </c>
      <c r="D21" s="14"/>
      <c r="E21" s="1"/>
      <c r="F21" s="1"/>
    </row>
    <row r="22" ht="13.5" customHeight="1">
      <c r="A22" s="8">
        <f t="shared" si="1"/>
        <v>43025.29167</v>
      </c>
      <c r="B22" s="9">
        <v>43025.29166666667</v>
      </c>
      <c r="C22" s="10">
        <f t="shared" si="2"/>
        <v>0</v>
      </c>
      <c r="D22" s="14"/>
      <c r="E22" s="1"/>
      <c r="F22" s="1"/>
    </row>
    <row r="23" ht="13.5" customHeight="1">
      <c r="A23" s="8">
        <f t="shared" si="1"/>
        <v>43026.29167</v>
      </c>
      <c r="B23" s="9">
        <v>43026.29166666667</v>
      </c>
      <c r="C23" s="10">
        <f t="shared" si="2"/>
        <v>0</v>
      </c>
      <c r="D23" s="14"/>
      <c r="E23" s="1"/>
      <c r="F23" s="1"/>
    </row>
    <row r="24" ht="13.5" customHeight="1">
      <c r="A24" s="8">
        <f t="shared" si="1"/>
        <v>43027.29167</v>
      </c>
      <c r="B24" s="9">
        <v>43027.29166666667</v>
      </c>
      <c r="C24" s="10">
        <f t="shared" si="2"/>
        <v>0</v>
      </c>
      <c r="D24" s="14"/>
      <c r="E24" s="1"/>
      <c r="F24" s="1"/>
    </row>
    <row r="25" ht="13.5" customHeight="1">
      <c r="A25" s="8">
        <f t="shared" si="1"/>
        <v>43028.29167</v>
      </c>
      <c r="B25" s="9">
        <v>43028.29166666667</v>
      </c>
      <c r="C25" s="10">
        <f t="shared" si="2"/>
        <v>0</v>
      </c>
      <c r="D25" s="14"/>
      <c r="E25" s="1"/>
      <c r="F25" s="1"/>
    </row>
    <row r="26" ht="13.5" customHeight="1">
      <c r="A26" s="8">
        <f t="shared" si="1"/>
        <v>43029.29167</v>
      </c>
      <c r="B26" s="9">
        <v>43029.29166666667</v>
      </c>
      <c r="C26" s="10">
        <f t="shared" si="2"/>
        <v>0</v>
      </c>
      <c r="D26" s="14"/>
      <c r="E26" s="1"/>
      <c r="F26" s="1"/>
    </row>
    <row r="27" ht="13.5" customHeight="1">
      <c r="A27" s="8">
        <f t="shared" si="1"/>
        <v>43030.29167</v>
      </c>
      <c r="B27" s="9">
        <v>43030.29166666667</v>
      </c>
      <c r="C27" s="10">
        <f t="shared" si="2"/>
        <v>0</v>
      </c>
      <c r="D27" s="14"/>
      <c r="E27" s="12" t="s">
        <v>10</v>
      </c>
      <c r="F27" s="13">
        <f>AVERAGE(C27:C33)</f>
        <v>0</v>
      </c>
    </row>
    <row r="28" ht="13.5" customHeight="1">
      <c r="A28" s="8">
        <f t="shared" si="1"/>
        <v>43031.29167</v>
      </c>
      <c r="B28" s="9">
        <v>43031.29166666667</v>
      </c>
      <c r="C28" s="10">
        <f t="shared" si="2"/>
        <v>0</v>
      </c>
      <c r="D28" s="14"/>
      <c r="E28" s="1"/>
      <c r="F28" s="1"/>
    </row>
    <row r="29" ht="13.5" customHeight="1">
      <c r="A29" s="8">
        <f t="shared" si="1"/>
        <v>43032.29167</v>
      </c>
      <c r="B29" s="9">
        <v>43032.29166666667</v>
      </c>
      <c r="C29" s="10">
        <f t="shared" si="2"/>
        <v>0</v>
      </c>
      <c r="D29" s="14"/>
      <c r="E29" s="1"/>
      <c r="F29" s="1"/>
    </row>
    <row r="30" ht="13.5" customHeight="1">
      <c r="A30" s="8">
        <f t="shared" si="1"/>
        <v>43033.29167</v>
      </c>
      <c r="B30" s="9">
        <v>43033.29166666667</v>
      </c>
      <c r="C30" s="10">
        <f t="shared" si="2"/>
        <v>0</v>
      </c>
      <c r="D30" s="14"/>
      <c r="E30" s="1"/>
      <c r="F30" s="1"/>
    </row>
    <row r="31" ht="13.5" customHeight="1">
      <c r="A31" s="8">
        <f t="shared" si="1"/>
        <v>43034.29167</v>
      </c>
      <c r="B31" s="9">
        <v>43034.29166666667</v>
      </c>
      <c r="C31" s="10">
        <f t="shared" si="2"/>
        <v>0</v>
      </c>
      <c r="D31" s="14"/>
      <c r="E31" s="1"/>
      <c r="F31" s="1"/>
    </row>
    <row r="32" ht="13.5" customHeight="1">
      <c r="A32" s="8">
        <f t="shared" si="1"/>
        <v>43035.29167</v>
      </c>
      <c r="B32" s="9">
        <v>43035.29166666667</v>
      </c>
      <c r="C32" s="10">
        <f t="shared" si="2"/>
        <v>0</v>
      </c>
      <c r="D32" s="14"/>
      <c r="E32" s="1"/>
      <c r="F32" s="1"/>
    </row>
    <row r="33" ht="13.5" customHeight="1">
      <c r="A33" s="8">
        <f t="shared" si="1"/>
        <v>43036.29167</v>
      </c>
      <c r="B33" s="9">
        <v>43036.29166666667</v>
      </c>
      <c r="C33" s="10">
        <f t="shared" si="2"/>
        <v>0</v>
      </c>
      <c r="D33" s="14"/>
      <c r="E33" s="1"/>
      <c r="F33" s="1"/>
    </row>
    <row r="34" ht="13.5" customHeight="1">
      <c r="A34" s="8">
        <f t="shared" si="1"/>
        <v>43037.29167</v>
      </c>
      <c r="B34" s="9">
        <v>43037.29166666667</v>
      </c>
      <c r="C34" s="10">
        <f t="shared" si="2"/>
        <v>0</v>
      </c>
      <c r="D34" s="14"/>
      <c r="E34" s="1"/>
      <c r="F34" s="1"/>
    </row>
    <row r="35" ht="13.5" customHeight="1">
      <c r="A35" s="8">
        <f t="shared" si="1"/>
        <v>43038.29167</v>
      </c>
      <c r="B35" s="9">
        <v>43038.29166666667</v>
      </c>
      <c r="C35" s="10">
        <f t="shared" si="2"/>
        <v>0</v>
      </c>
      <c r="D35" s="14"/>
      <c r="E35" s="1"/>
      <c r="F35" s="1"/>
    </row>
    <row r="36" ht="13.5" customHeight="1">
      <c r="A36" s="8">
        <f t="shared" si="1"/>
        <v>43039.29167</v>
      </c>
      <c r="B36" s="9">
        <v>43039.29166666667</v>
      </c>
      <c r="C36" s="10">
        <f t="shared" si="2"/>
        <v>0</v>
      </c>
      <c r="D36" s="14"/>
      <c r="E36" s="1"/>
      <c r="F36" s="1"/>
    </row>
    <row r="37" ht="15.0" customHeight="1">
      <c r="A37" s="1"/>
      <c r="B37" s="15" t="s">
        <v>11</v>
      </c>
      <c r="C37" s="16">
        <f>SUM(C6:C36)</f>
        <v>63</v>
      </c>
      <c r="D37" s="17"/>
      <c r="E37" s="1"/>
      <c r="F37" s="1"/>
    </row>
    <row r="38" ht="13.5" customHeight="1">
      <c r="A38" s="1"/>
      <c r="B38" s="1"/>
      <c r="C38" s="17"/>
      <c r="D38" s="1"/>
      <c r="E38" s="1"/>
      <c r="F38" s="1"/>
    </row>
    <row r="39" ht="13.5" customHeight="1">
      <c r="A39" s="1"/>
      <c r="B39" s="12" t="s">
        <v>12</v>
      </c>
      <c r="C39" s="13">
        <v>200.0</v>
      </c>
      <c r="D39" s="1"/>
      <c r="E39" s="1"/>
      <c r="F39" s="1"/>
    </row>
    <row r="40" ht="13.5" customHeight="1">
      <c r="A40" s="1"/>
      <c r="B40" s="12" t="s">
        <v>13</v>
      </c>
      <c r="C40" s="13">
        <f>C37</f>
        <v>63</v>
      </c>
      <c r="D40" s="1"/>
      <c r="E40" s="1"/>
      <c r="F40" s="1"/>
    </row>
    <row r="41" ht="13.5" customHeight="1">
      <c r="A41" s="1"/>
      <c r="B41" s="12" t="s">
        <v>14</v>
      </c>
      <c r="C41" s="13">
        <f>C39-C40</f>
        <v>137</v>
      </c>
      <c r="D41" s="1"/>
      <c r="E41" s="1"/>
      <c r="F41" s="1"/>
    </row>
    <row r="42" ht="13.5" customHeight="1">
      <c r="A42" s="1"/>
      <c r="B42" s="12" t="s">
        <v>15</v>
      </c>
      <c r="C42" s="18">
        <f>C40/C39</f>
        <v>0.315</v>
      </c>
      <c r="D42" s="1"/>
      <c r="E42" s="1"/>
      <c r="F42" s="1"/>
    </row>
    <row r="43" ht="13.5" customHeight="1">
      <c r="A43" s="1"/>
      <c r="B43" s="12" t="s">
        <v>16</v>
      </c>
      <c r="C43" s="13">
        <f>IF(C40&lt;C39,0,C40-C39)</f>
        <v>0</v>
      </c>
      <c r="D43" s="1"/>
      <c r="E43" s="1"/>
      <c r="F43" s="1"/>
    </row>
    <row r="44" ht="13.5" customHeight="1">
      <c r="A44" s="1"/>
      <c r="B44" s="12" t="s">
        <v>17</v>
      </c>
      <c r="C44" s="13">
        <f>(C39-C37)/C48</f>
        <v>4.892857143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9" t="s">
        <v>18</v>
      </c>
      <c r="C46" s="20">
        <f>C50-C49</f>
        <v>3</v>
      </c>
      <c r="D46" s="21"/>
      <c r="E46" s="1"/>
      <c r="F46" s="1"/>
    </row>
    <row r="47" ht="13.5" customHeight="1">
      <c r="A47" s="1"/>
      <c r="B47" s="22" t="s">
        <v>19</v>
      </c>
      <c r="C47" s="23">
        <f>D49-C49+1</f>
        <v>31</v>
      </c>
      <c r="D47" s="24"/>
      <c r="E47" s="1"/>
      <c r="F47" s="1"/>
    </row>
    <row r="48" ht="13.5" customHeight="1">
      <c r="A48" s="1"/>
      <c r="B48" s="22" t="s">
        <v>20</v>
      </c>
      <c r="C48" s="23">
        <f>+C47-C46</f>
        <v>28</v>
      </c>
      <c r="D48" s="24"/>
      <c r="E48" s="1"/>
      <c r="F48" s="1"/>
    </row>
    <row r="49" ht="13.5" customHeight="1">
      <c r="A49" s="1"/>
      <c r="B49" s="25">
        <f>NOW()</f>
        <v>43012.70585</v>
      </c>
      <c r="C49" s="23">
        <f>EOMONTH(TODAY(),-1)+1</f>
        <v>43009</v>
      </c>
      <c r="D49" s="26">
        <f>EOMONTH(NOW(),0)</f>
        <v>43039</v>
      </c>
      <c r="E49" s="1"/>
      <c r="F49" s="1"/>
    </row>
    <row r="50" ht="13.5" customHeight="1">
      <c r="A50" s="1"/>
      <c r="B50" s="22" t="s">
        <v>21</v>
      </c>
      <c r="C50" s="23">
        <f>TODAY()</f>
        <v>43012</v>
      </c>
      <c r="D50" s="24"/>
      <c r="E50" s="1"/>
      <c r="F50" s="1"/>
    </row>
    <row r="51" ht="13.5" customHeight="1">
      <c r="A51" s="1"/>
      <c r="B51" s="22"/>
      <c r="C51" s="27"/>
      <c r="D51" s="28"/>
      <c r="E51" s="1"/>
      <c r="F51" s="1"/>
    </row>
    <row r="52" ht="13.5" customHeight="1">
      <c r="A52" s="1"/>
      <c r="B52" s="29" t="s">
        <v>22</v>
      </c>
      <c r="C52" s="30"/>
      <c r="D52" s="31">
        <f>TODAY()-1</f>
        <v>43011</v>
      </c>
      <c r="E52" s="1"/>
      <c r="F52" s="1"/>
    </row>
    <row r="53" ht="13.5" customHeight="1">
      <c r="A53" s="1"/>
      <c r="B53" s="29" t="s">
        <v>23</v>
      </c>
      <c r="C53" s="30"/>
      <c r="D53" s="32">
        <f>C46/C47</f>
        <v>0.09677419355</v>
      </c>
      <c r="E53" s="1"/>
      <c r="F53" s="1"/>
    </row>
    <row r="54" ht="13.5" customHeight="1">
      <c r="A54" s="1"/>
      <c r="B54" s="33" t="s">
        <v>24</v>
      </c>
      <c r="C54" s="34"/>
      <c r="D54" s="35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6" t="s">
        <v>25</v>
      </c>
      <c r="C57" s="1"/>
      <c r="D57" s="1"/>
      <c r="E57" s="1"/>
      <c r="F57" s="1"/>
    </row>
    <row r="58" ht="13.5" customHeight="1">
      <c r="A58" s="1"/>
      <c r="B58" s="37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