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llan/Desktop/ClockWall/ClockWall/Clock Module PCB/v1.5/"/>
    </mc:Choice>
  </mc:AlternateContent>
  <bookViews>
    <workbookView xWindow="4180" yWindow="-23540" windowWidth="2880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1" l="1"/>
  <c r="B40" i="1"/>
  <c r="B46" i="1"/>
  <c r="B37" i="1"/>
  <c r="B38" i="1"/>
  <c r="B39" i="1"/>
  <c r="B50" i="1"/>
  <c r="B51" i="1"/>
  <c r="D13" i="1"/>
  <c r="D14" i="1"/>
  <c r="D15" i="1"/>
  <c r="D16" i="1"/>
  <c r="D17" i="1"/>
  <c r="D18" i="1"/>
  <c r="D19" i="1"/>
  <c r="D20" i="1"/>
  <c r="D21" i="1"/>
  <c r="D22" i="1"/>
  <c r="D26" i="1"/>
  <c r="D27" i="1"/>
  <c r="D28" i="1"/>
  <c r="D29" i="1"/>
  <c r="D31" i="1"/>
  <c r="D32" i="1"/>
  <c r="H30" i="1"/>
  <c r="H23" i="1"/>
  <c r="B14" i="1"/>
  <c r="B13" i="1"/>
  <c r="B15" i="1"/>
  <c r="B16" i="1"/>
  <c r="B17" i="1"/>
  <c r="B18" i="1"/>
  <c r="B19" i="1"/>
  <c r="B20" i="1"/>
  <c r="B21" i="1"/>
  <c r="B22" i="1"/>
  <c r="B26" i="1"/>
  <c r="B27" i="1"/>
  <c r="B28" i="1"/>
  <c r="B29" i="1"/>
  <c r="H48" i="1"/>
</calcChain>
</file>

<file path=xl/sharedStrings.xml><?xml version="1.0" encoding="utf-8"?>
<sst xmlns="http://schemas.openxmlformats.org/spreadsheetml/2006/main" count="161" uniqueCount="137">
  <si>
    <t>/Users/allan/Desktop/ClockWall/ClockWall/Clock Module PCB/v1.4d/clock_module_v1.4d.fzz</t>
  </si>
  <si>
    <t>Total</t>
    <phoneticPr fontId="0" type="noConversion"/>
  </si>
  <si>
    <t>Part Type</t>
  </si>
  <si>
    <t>Properties</t>
  </si>
  <si>
    <t>C1</t>
  </si>
  <si>
    <t>Motor- VID28</t>
  </si>
  <si>
    <t>NANO</t>
  </si>
  <si>
    <t>Arduino Nano (Rev3.0)</t>
  </si>
  <si>
    <t>type Arduino Nano (3.0); part # A000005 (socketed)</t>
  </si>
  <si>
    <t>R16</t>
  </si>
  <si>
    <t>R17</t>
  </si>
  <si>
    <t>R18</t>
  </si>
  <si>
    <t>SW1</t>
  </si>
  <si>
    <t>Shopping List</t>
  </si>
  <si>
    <t>*suggested*</t>
  </si>
  <si>
    <t>Amount</t>
  </si>
  <si>
    <t>LABEL</t>
  </si>
  <si>
    <t>MPN</t>
  </si>
  <si>
    <t>digi-key PN</t>
  </si>
  <si>
    <t>KEMET</t>
  </si>
  <si>
    <t>R1,R2,R3,R4,R5,R6 R7,R8,R9,R10,R11,R12</t>
  </si>
  <si>
    <t>RC1206FR-07330RL</t>
  </si>
  <si>
    <t>311-330FRDKR-ND</t>
  </si>
  <si>
    <t>YAGEO</t>
  </si>
  <si>
    <t>R13,R14,R15,R19</t>
  </si>
  <si>
    <t>RC1206FR-0710KL</t>
  </si>
  <si>
    <t>311-10.0KFRCT-ND</t>
  </si>
  <si>
    <t>RC1206FR-0720KL</t>
  </si>
  <si>
    <t>311-20.0KFRCT-ND</t>
  </si>
  <si>
    <t>RC1206FR-0740K2L</t>
  </si>
  <si>
    <t>311-40.2KFRCT-ND</t>
  </si>
  <si>
    <t>RC1206FR-0780K6L</t>
  </si>
  <si>
    <t>311-80.6KFRCT-ND</t>
  </si>
  <si>
    <t>U1, U2</t>
  </si>
  <si>
    <t>SN74HC595D</t>
  </si>
  <si>
    <t>296-8344-5-ND</t>
  </si>
  <si>
    <t>total SMD parts</t>
  </si>
  <si>
    <t>D1,D2,D3,D4,D5,D6 D7,D8,D9,D10,D11,D12</t>
  </si>
  <si>
    <t>1unit</t>
    <phoneticPr fontId="0" type="noConversion"/>
  </si>
  <si>
    <t>variant 64mm; package motor-64mm; part # VID28-05 or BKA30D-R5</t>
  </si>
  <si>
    <t>PCBWAY</t>
  </si>
  <si>
    <t>digi-key</t>
  </si>
  <si>
    <t>part price</t>
  </si>
  <si>
    <t>Resistor 330Ω; tolerance ±1%; package 1206 [SMD]</t>
  </si>
  <si>
    <t>Resistor 10kΩ; tolerance ±1%; package 1206 [SMD]</t>
  </si>
  <si>
    <t>Resistor 20kΩ; tolerance ±1%; package 1206 [SMD]</t>
  </si>
  <si>
    <t>Resistor 39kΩ; tolerance ±1%; package 1206 [SMD]</t>
  </si>
  <si>
    <t>Resistor 82kΩ; tolerance ±1%; package 1206 [SMD]</t>
  </si>
  <si>
    <t>IC 8-bit SHIFT REGISTER 16-SOIC;   [SMD]</t>
  </si>
  <si>
    <t>TI or NXT</t>
  </si>
  <si>
    <t>Provider</t>
  </si>
  <si>
    <t>total THT parts</t>
  </si>
  <si>
    <t>J1, J2</t>
  </si>
  <si>
    <t>MOTOR</t>
  </si>
  <si>
    <t>PCB MFG</t>
  </si>
  <si>
    <t>PCB A</t>
  </si>
  <si>
    <t>CABLE A</t>
  </si>
  <si>
    <t>Wurth</t>
  </si>
  <si>
    <t>732-8416-1-ND</t>
  </si>
  <si>
    <t>865080-342006</t>
  </si>
  <si>
    <t>CTS</t>
  </si>
  <si>
    <t>JST</t>
  </si>
  <si>
    <t>cable conn housing</t>
  </si>
  <si>
    <t>cable conn.</t>
  </si>
  <si>
    <t>PCB Manufacture</t>
  </si>
  <si>
    <t>PCB Assembly</t>
  </si>
  <si>
    <t>n/a</t>
  </si>
  <si>
    <t>cable, signal and power</t>
  </si>
  <si>
    <t>BKA30D-R5</t>
  </si>
  <si>
    <t>PCBWAY SHIPPING</t>
  </si>
  <si>
    <t>SMD Parts for PCBWAY to provide and install</t>
  </si>
  <si>
    <t>THT parts for PCBWAY to provide and install</t>
  </si>
  <si>
    <t>total other parts</t>
  </si>
  <si>
    <t>Other parts for CodeValue to provide and install</t>
  </si>
  <si>
    <t>330Ω Resistor, 1206</t>
  </si>
  <si>
    <t>10kΩ Resistor, 1206</t>
  </si>
  <si>
    <t>20kΩ Resistor, 1206</t>
  </si>
  <si>
    <t>39kΩ Resistor , 1206</t>
  </si>
  <si>
    <t>82kΩ Resistor, 1206</t>
  </si>
  <si>
    <t>74HC595D SMD, SOIC</t>
  </si>
  <si>
    <t>Electrolytic Capacitor, SMD</t>
  </si>
  <si>
    <t>20units</t>
  </si>
  <si>
    <t>PCBWAY parts</t>
  </si>
  <si>
    <t>PCB Parts</t>
  </si>
  <si>
    <t>C2, C5</t>
  </si>
  <si>
    <t>C3, C4</t>
  </si>
  <si>
    <t>Thursday, December 21, 2017</t>
  </si>
  <si>
    <t>47 uF 16V Alum Elec Cap Radial Can [SMD] 5.3mm dia.</t>
  </si>
  <si>
    <t>Ceramic Capacitor, 0805</t>
  </si>
  <si>
    <t>399-1167-1-ND</t>
  </si>
  <si>
    <t>C0805C104K4RACTU</t>
  </si>
  <si>
    <t>C0805C105K4RACTU</t>
  </si>
  <si>
    <t>399-1284-1-ND</t>
  </si>
  <si>
    <t>CAP CER 1uF 16v X7R; package 0805 [SMD]</t>
  </si>
  <si>
    <t>CAP CER 0.1uF 16v X7R; package 0805 [SMD]</t>
  </si>
  <si>
    <t>B5B-XH-A(LF)(SN)</t>
  </si>
  <si>
    <t>455-2270-ND</t>
  </si>
  <si>
    <t>5 Positions Header Connector 0.098" (2.50mm) 
Through Hole Tin, TOP, JST XH series</t>
  </si>
  <si>
    <t>150080YS75000</t>
  </si>
  <si>
    <t>Yellow  LED, 0805</t>
  </si>
  <si>
    <t>732-4987-1-ND</t>
  </si>
  <si>
    <t>Conn Header XH Top 5pos 2.5mm</t>
  </si>
  <si>
    <t>Photocell (LDR), 2.5mm pitch, THT</t>
  </si>
  <si>
    <t>NSL-19M51-ND</t>
  </si>
  <si>
    <t>Luna OptoE</t>
  </si>
  <si>
    <t xml:space="preserve">CDS Cell 550nm </t>
  </si>
  <si>
    <t>NSL-19M51</t>
  </si>
  <si>
    <t>Bill of Materials: clock_module_v1.5.fzz</t>
  </si>
  <si>
    <t>LDR1, LDR2</t>
  </si>
  <si>
    <t>206-4ST</t>
  </si>
  <si>
    <t>DIP Switch 4-Position, THT</t>
  </si>
  <si>
    <t>CT2064ST-ND</t>
  </si>
  <si>
    <t xml:space="preserve">Dip Switch SPST 4 Position [THT] Slide (Standard) </t>
  </si>
  <si>
    <t>NANO header</t>
  </si>
  <si>
    <t>LED WHITE CLEAR 0805 SMD</t>
  </si>
  <si>
    <t>female headers - 1x16 pins, THT</t>
  </si>
  <si>
    <t>1x16 female 2.54mm, height 8.5mm (cut to 1x15)</t>
  </si>
  <si>
    <t>made in china</t>
  </si>
  <si>
    <t>red one</t>
  </si>
  <si>
    <t>generic</t>
  </si>
  <si>
    <t>or equiv.</t>
  </si>
  <si>
    <t>$46 for 20 boards</t>
  </si>
  <si>
    <t>$165 for 20 boards</t>
  </si>
  <si>
    <t>$123 for 20 boards</t>
  </si>
  <si>
    <t>salena wang</t>
  </si>
  <si>
    <t>HY Elec. Trade</t>
  </si>
  <si>
    <t>Peng Chun Elec</t>
  </si>
  <si>
    <t>455-2268-ND</t>
  </si>
  <si>
    <t>PRICE</t>
  </si>
  <si>
    <t>VENDOR</t>
  </si>
  <si>
    <t>housing</t>
  </si>
  <si>
    <t>THT shrouded header</t>
  </si>
  <si>
    <t>XHP-5</t>
  </si>
  <si>
    <t>cable assembly, 5-pin using  XH contacts, 
26 and 28 gauge wire, XHP-5 connector housing, 
various lengths to 180mm</t>
  </si>
  <si>
    <t xml:space="preserve">CONN HOUSING XPH 5POS 2.54MM WHITE </t>
  </si>
  <si>
    <t>note</t>
  </si>
  <si>
    <t>$72 for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</si>
</sst>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164" formatCode="\$#,##0.000;\-\$#,##0.000"/>
    <numFmt numFmtId="165" formatCode="\$#,##0.000_);[Red]\(\$#,##0.000\)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scheme val="minor"/>
    </font>
    <font>
      <b/>
      <sz val="18"/>
      <color theme="1"/>
      <name val="Calibri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scheme val="minor"/>
    </font>
    <font>
      <i/>
      <sz val="12"/>
      <color theme="1"/>
      <name val="Calibri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1" fillId="0" borderId="0" xfId="0" applyFont="1"/>
    <xf numFmtId="164" fontId="0" fillId="0" borderId="0" xfId="0" applyNumberFormat="1"/>
    <xf numFmtId="0" fontId="5" fillId="0" borderId="0" xfId="1"/>
    <xf numFmtId="0" fontId="4" fillId="0" borderId="0" xfId="0" applyFont="1"/>
    <xf numFmtId="0" fontId="0" fillId="0" borderId="0" xfId="0" applyFill="1"/>
    <xf numFmtId="0" fontId="4" fillId="0" borderId="0" xfId="0" applyFont="1" applyFill="1"/>
    <xf numFmtId="49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/>
    <xf numFmtId="164" fontId="4" fillId="0" borderId="0" xfId="0" applyNumberFormat="1" applyFont="1" applyFill="1"/>
    <xf numFmtId="164" fontId="0" fillId="0" borderId="0" xfId="0" applyNumberFormat="1" applyFont="1"/>
    <xf numFmtId="0" fontId="0" fillId="0" borderId="0" xfId="0" applyFont="1"/>
    <xf numFmtId="0" fontId="6" fillId="0" borderId="0" xfId="0" applyFont="1"/>
    <xf numFmtId="0" fontId="0" fillId="0" borderId="0" xfId="0" applyFont="1" applyFill="1"/>
    <xf numFmtId="0" fontId="5" fillId="0" borderId="0" xfId="1" applyFont="1"/>
    <xf numFmtId="0" fontId="0" fillId="0" borderId="0" xfId="0" applyFont="1" applyAlignment="1">
      <alignment wrapText="1"/>
    </xf>
    <xf numFmtId="164" fontId="4" fillId="2" borderId="0" xfId="0" applyNumberFormat="1" applyFont="1" applyFill="1"/>
    <xf numFmtId="0" fontId="0" fillId="2" borderId="0" xfId="0" applyFill="1"/>
    <xf numFmtId="0" fontId="4" fillId="2" borderId="0" xfId="0" applyFont="1" applyFill="1"/>
    <xf numFmtId="0" fontId="5" fillId="2" borderId="0" xfId="1" applyFill="1"/>
    <xf numFmtId="6" fontId="0" fillId="0" borderId="0" xfId="0" applyNumberFormat="1"/>
    <xf numFmtId="0" fontId="5" fillId="0" borderId="0" xfId="1" applyFill="1"/>
    <xf numFmtId="0" fontId="5" fillId="0" borderId="0" xfId="1" quotePrefix="1" applyFill="1"/>
    <xf numFmtId="164" fontId="0" fillId="0" borderId="0" xfId="0" applyNumberFormat="1" applyFont="1" applyFill="1"/>
    <xf numFmtId="0" fontId="5" fillId="0" borderId="0" xfId="1" applyFont="1" applyFill="1"/>
    <xf numFmtId="0" fontId="8" fillId="0" borderId="0" xfId="0" applyFont="1" applyFill="1"/>
    <xf numFmtId="165" fontId="0" fillId="0" borderId="0" xfId="0" applyNumberFormat="1"/>
    <xf numFmtId="165" fontId="0" fillId="0" borderId="0" xfId="0" applyNumberFormat="1" applyFont="1"/>
    <xf numFmtId="0" fontId="4" fillId="0" borderId="0" xfId="0" applyFont="1" applyAlignment="1">
      <alignment horizontal="center"/>
    </xf>
    <xf numFmtId="0" fontId="6" fillId="2" borderId="0" xfId="0" applyFont="1" applyFill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digikey.com/product-detail/en/yageo/RC1206FR-0740K2L/311-40.2KFRCT-ND/731846" TargetMode="External"/><Relationship Id="rId20" Type="http://schemas.openxmlformats.org/officeDocument/2006/relationships/hyperlink" Target="https://www.digikey.com/product-detail/en/wurth-electronics-inc/150080YS75000/732-4987-1-ND/4489925" TargetMode="External"/><Relationship Id="rId21" Type="http://schemas.openxmlformats.org/officeDocument/2006/relationships/hyperlink" Target="https://www.digikey.com/product-detail/en/luna-optoelectronics/NSL-19M51/NSL-19M51-ND/5039794" TargetMode="External"/><Relationship Id="rId22" Type="http://schemas.openxmlformats.org/officeDocument/2006/relationships/hyperlink" Target="https://www.digikey.com/product-detail/en/luna-optoelectronics/NSL-19M51/NSL-19M51-ND/5039794" TargetMode="External"/><Relationship Id="rId23" Type="http://schemas.openxmlformats.org/officeDocument/2006/relationships/hyperlink" Target="https://www.digikey.com/product-detail/en/cts-electrocomponents/206-4ST/CT2064ST-ND/20774" TargetMode="External"/><Relationship Id="rId24" Type="http://schemas.openxmlformats.org/officeDocument/2006/relationships/hyperlink" Target="https://www.digikey.com/product-detail/en/cts-electrocomponents/206-4ST/CT2064ST-ND/20774" TargetMode="External"/><Relationship Id="rId25" Type="http://schemas.openxmlformats.org/officeDocument/2006/relationships/hyperlink" Target="https://www.digikey.com/product-detail/en/jst-sales-america-inc/XHP-5/455-2268-ND/1125486" TargetMode="External"/><Relationship Id="rId26" Type="http://schemas.openxmlformats.org/officeDocument/2006/relationships/hyperlink" Target="https://www.digikey.com/product-detail/en/jst-sales-america-inc/XHP-5/455-2268-ND/1125486" TargetMode="External"/><Relationship Id="rId27" Type="http://schemas.openxmlformats.org/officeDocument/2006/relationships/hyperlink" Target="https://www.digikey.com/product-detail/en/jst-sales-america-inc/B5B-XH-A-LF-SN/455-2270-ND/1530483" TargetMode="External"/><Relationship Id="rId28" Type="http://schemas.openxmlformats.org/officeDocument/2006/relationships/hyperlink" Target="https://www.digikey.com/product-detail/en/jst-sales-america-inc/B5B-XH-A-LF-SN/455-2270-ND/1530483" TargetMode="External"/><Relationship Id="rId10" Type="http://schemas.openxmlformats.org/officeDocument/2006/relationships/hyperlink" Target="https://www.digikey.com/product-detail/en/yageo/RC1206FR-07330RL/311-330FRCT-ND/731769" TargetMode="External"/><Relationship Id="rId11" Type="http://schemas.openxmlformats.org/officeDocument/2006/relationships/hyperlink" Target="https://www.digikey.com/product-detail/en/texas-instruments/SN74HC595D/296-8344-5-ND/376752" TargetMode="External"/><Relationship Id="rId12" Type="http://schemas.openxmlformats.org/officeDocument/2006/relationships/hyperlink" Target="https://www.digikey.com/product-detail/en/texas-instruments/SN74HC595D/296-8344-5-ND/376752" TargetMode="External"/><Relationship Id="rId13" Type="http://schemas.openxmlformats.org/officeDocument/2006/relationships/hyperlink" Target="https://www.digikey.com/product-detail/en/wurth-electronics-inc/865080342006/732-8416-1-ND/5728373" TargetMode="External"/><Relationship Id="rId14" Type="http://schemas.openxmlformats.org/officeDocument/2006/relationships/hyperlink" Target="https://www.digikey.com/product-detail/en/wurth-electronics-inc/865080342006/732-8416-1-ND/5728373" TargetMode="External"/><Relationship Id="rId15" Type="http://schemas.openxmlformats.org/officeDocument/2006/relationships/hyperlink" Target="https://www.digikey.com/product-detail/en/kemet/C0805C104K4RACTU/399-1167-1-ND/411442" TargetMode="External"/><Relationship Id="rId16" Type="http://schemas.openxmlformats.org/officeDocument/2006/relationships/hyperlink" Target="https://www.digikey.com/product-detail/en/kemet/C0805C104K4RACTU/399-1167-1-ND/411442" TargetMode="External"/><Relationship Id="rId17" Type="http://schemas.openxmlformats.org/officeDocument/2006/relationships/hyperlink" Target="https://www.digikey.com/product-detail/en/kemet/C0805C105K4RACTU/399-1284-1-ND/416060" TargetMode="External"/><Relationship Id="rId18" Type="http://schemas.openxmlformats.org/officeDocument/2006/relationships/hyperlink" Target="https://www.digikey.com/product-detail/en/kemet/C0805C105K4RACTU/399-1284-1-ND/416060" TargetMode="External"/><Relationship Id="rId19" Type="http://schemas.openxmlformats.org/officeDocument/2006/relationships/hyperlink" Target="https://www.digikey.com/products/en?mpart=150080YS75000&amp;v=732" TargetMode="External"/><Relationship Id="rId1" Type="http://schemas.openxmlformats.org/officeDocument/2006/relationships/hyperlink" Target="https://www.digikey.com/product-detail/en/yageo/RC1206FR-07330RL/311-330FRDKR-ND/734716" TargetMode="External"/><Relationship Id="rId2" Type="http://schemas.openxmlformats.org/officeDocument/2006/relationships/hyperlink" Target="https://www.digikey.com/product-detail/en/yageo/RC1206FR-0710KL/311-10.0KFRCT-ND/731430" TargetMode="External"/><Relationship Id="rId3" Type="http://schemas.openxmlformats.org/officeDocument/2006/relationships/hyperlink" Target="https://www.digikey.com/product-detail/en/yageo/RC1206FR-0720KL/311-20.0KFRCT-ND/731619" TargetMode="External"/><Relationship Id="rId4" Type="http://schemas.openxmlformats.org/officeDocument/2006/relationships/hyperlink" Target="https://www.digikey.com/product-detail/en/yageo/RC1206FR-0740K2L/311-40.2KFRCT-ND/731846" TargetMode="External"/><Relationship Id="rId5" Type="http://schemas.openxmlformats.org/officeDocument/2006/relationships/hyperlink" Target="https://www.digikey.com/product-detail/en/yageo/RC1206FR-0780K6L/311-80.6KFRCT-ND/732073" TargetMode="External"/><Relationship Id="rId6" Type="http://schemas.openxmlformats.org/officeDocument/2006/relationships/hyperlink" Target="https://www.digikey.com/product-detail/en/yageo/RC1206FR-0780K6L/311-80.6KFRCT-ND/732073" TargetMode="External"/><Relationship Id="rId7" Type="http://schemas.openxmlformats.org/officeDocument/2006/relationships/hyperlink" Target="https://www.digikey.com/product-detail/en/yageo/RC1206FR-0710KL/311-10.0KFRCT-ND/731430" TargetMode="External"/><Relationship Id="rId8" Type="http://schemas.openxmlformats.org/officeDocument/2006/relationships/hyperlink" Target="https://www.digikey.com/product-detail/en/yageo/RC1206FR-0720KL/311-20.0KFRCT-ND/7316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A20" workbookViewId="0">
      <selection activeCell="E44" sqref="E44"/>
    </sheetView>
  </sheetViews>
  <sheetFormatPr baseColWidth="10" defaultColWidth="11" defaultRowHeight="16" x14ac:dyDescent="0.2"/>
  <cols>
    <col min="3" max="3" width="11.83203125" style="8" customWidth="1"/>
    <col min="4" max="4" width="9.1640625" customWidth="1"/>
    <col min="5" max="5" width="17.33203125" style="16" customWidth="1"/>
    <col min="6" max="6" width="21.83203125" style="8" customWidth="1"/>
    <col min="7" max="7" width="19.33203125" customWidth="1"/>
    <col min="8" max="8" width="8.5" customWidth="1"/>
    <col min="9" max="9" width="29.6640625" customWidth="1"/>
    <col min="10" max="10" width="44.83203125" customWidth="1"/>
    <col min="11" max="11" width="13.33203125" customWidth="1"/>
    <col min="12" max="12" width="16.83203125" customWidth="1"/>
  </cols>
  <sheetData>
    <row r="1" spans="1:12" ht="31" x14ac:dyDescent="0.35">
      <c r="H1" s="1" t="s">
        <v>107</v>
      </c>
    </row>
    <row r="3" spans="1:12" x14ac:dyDescent="0.2">
      <c r="H3" t="s">
        <v>0</v>
      </c>
    </row>
    <row r="5" spans="1:12" x14ac:dyDescent="0.2">
      <c r="H5" t="s">
        <v>86</v>
      </c>
    </row>
    <row r="8" spans="1:12" x14ac:dyDescent="0.2">
      <c r="C8" s="12"/>
      <c r="D8" s="5"/>
    </row>
    <row r="9" spans="1:12" ht="24" x14ac:dyDescent="0.3">
      <c r="C9" s="12"/>
      <c r="D9" s="5"/>
      <c r="H9" s="2" t="s">
        <v>13</v>
      </c>
    </row>
    <row r="10" spans="1:12" x14ac:dyDescent="0.2">
      <c r="C10" s="12"/>
      <c r="D10" s="5"/>
    </row>
    <row r="11" spans="1:12" s="4" customFormat="1" x14ac:dyDescent="0.2">
      <c r="A11" s="3" t="s">
        <v>41</v>
      </c>
      <c r="B11" s="3" t="s">
        <v>41</v>
      </c>
      <c r="C11" s="13" t="s">
        <v>40</v>
      </c>
      <c r="D11" s="3" t="s">
        <v>40</v>
      </c>
      <c r="E11" s="7"/>
      <c r="F11" s="9"/>
      <c r="G11" s="7" t="s">
        <v>14</v>
      </c>
      <c r="H11" s="7" t="s">
        <v>15</v>
      </c>
      <c r="I11" s="7" t="s">
        <v>2</v>
      </c>
      <c r="J11" s="7" t="s">
        <v>3</v>
      </c>
      <c r="K11" s="7" t="s">
        <v>50</v>
      </c>
    </row>
    <row r="12" spans="1:12" s="7" customFormat="1" x14ac:dyDescent="0.2">
      <c r="A12" s="3" t="s">
        <v>42</v>
      </c>
      <c r="B12" s="3" t="s">
        <v>1</v>
      </c>
      <c r="C12" s="13" t="s">
        <v>42</v>
      </c>
      <c r="D12" s="3" t="s">
        <v>1</v>
      </c>
      <c r="E12" s="32" t="s">
        <v>135</v>
      </c>
      <c r="F12" s="9" t="s">
        <v>16</v>
      </c>
      <c r="G12" s="7" t="s">
        <v>17</v>
      </c>
      <c r="H12" s="7" t="s">
        <v>70</v>
      </c>
      <c r="L12" s="7" t="s">
        <v>18</v>
      </c>
    </row>
    <row r="13" spans="1:12" x14ac:dyDescent="0.2">
      <c r="A13" s="5">
        <v>4.1000000000000002E-2</v>
      </c>
      <c r="B13" s="5">
        <f t="shared" ref="B13:B22" si="0">A13*H13</f>
        <v>8.2000000000000003E-2</v>
      </c>
      <c r="C13" s="12">
        <v>3.2399999999999998E-2</v>
      </c>
      <c r="D13" s="12">
        <f t="shared" ref="D13:D22" si="1">C13*H13</f>
        <v>6.4799999999999996E-2</v>
      </c>
      <c r="E13" s="16" t="s">
        <v>120</v>
      </c>
      <c r="F13" s="8" t="s">
        <v>84</v>
      </c>
      <c r="G13" s="25" t="s">
        <v>90</v>
      </c>
      <c r="H13" s="8">
        <v>2</v>
      </c>
      <c r="I13" s="8" t="s">
        <v>88</v>
      </c>
      <c r="J13" t="s">
        <v>93</v>
      </c>
      <c r="K13" t="s">
        <v>19</v>
      </c>
      <c r="L13" s="6" t="s">
        <v>89</v>
      </c>
    </row>
    <row r="14" spans="1:12" x14ac:dyDescent="0.2">
      <c r="A14" s="5">
        <v>4.1000000000000002E-2</v>
      </c>
      <c r="B14" s="5">
        <f t="shared" ref="B14" si="2">A14*H14</f>
        <v>8.2000000000000003E-2</v>
      </c>
      <c r="C14" s="12">
        <v>3.2399999999999998E-2</v>
      </c>
      <c r="D14" s="12">
        <f t="shared" ref="D14" si="3">C14*H14</f>
        <v>6.4799999999999996E-2</v>
      </c>
      <c r="E14" s="16" t="s">
        <v>120</v>
      </c>
      <c r="F14" s="8" t="s">
        <v>85</v>
      </c>
      <c r="G14" s="25" t="s">
        <v>91</v>
      </c>
      <c r="H14" s="8">
        <v>2</v>
      </c>
      <c r="I14" s="8" t="s">
        <v>88</v>
      </c>
      <c r="J14" t="s">
        <v>94</v>
      </c>
      <c r="K14" t="s">
        <v>19</v>
      </c>
      <c r="L14" s="6" t="s">
        <v>92</v>
      </c>
    </row>
    <row r="15" spans="1:12" ht="32" x14ac:dyDescent="0.2">
      <c r="A15" s="5">
        <v>1.3599999999999999E-2</v>
      </c>
      <c r="B15" s="5">
        <f t="shared" si="0"/>
        <v>0.16319999999999998</v>
      </c>
      <c r="C15" s="12">
        <v>3.2399999999999998E-2</v>
      </c>
      <c r="D15" s="12">
        <f t="shared" si="1"/>
        <v>0.38879999999999998</v>
      </c>
      <c r="F15" s="10" t="s">
        <v>20</v>
      </c>
      <c r="G15" s="25" t="s">
        <v>21</v>
      </c>
      <c r="H15" s="8">
        <v>12</v>
      </c>
      <c r="I15" s="8" t="s">
        <v>74</v>
      </c>
      <c r="J15" t="s">
        <v>43</v>
      </c>
      <c r="K15" t="s">
        <v>23</v>
      </c>
      <c r="L15" s="6" t="s">
        <v>22</v>
      </c>
    </row>
    <row r="16" spans="1:12" x14ac:dyDescent="0.2">
      <c r="A16" s="5">
        <v>3.3000000000000002E-2</v>
      </c>
      <c r="B16" s="14">
        <f t="shared" si="0"/>
        <v>0.13200000000000001</v>
      </c>
      <c r="C16" s="12">
        <v>3.2399999999999998E-2</v>
      </c>
      <c r="D16" s="12">
        <f t="shared" si="1"/>
        <v>0.12959999999999999</v>
      </c>
      <c r="F16" s="8" t="s">
        <v>24</v>
      </c>
      <c r="G16" s="25" t="s">
        <v>25</v>
      </c>
      <c r="H16" s="8">
        <v>4</v>
      </c>
      <c r="I16" s="8" t="s">
        <v>75</v>
      </c>
      <c r="J16" t="s">
        <v>44</v>
      </c>
      <c r="K16" t="s">
        <v>23</v>
      </c>
      <c r="L16" s="6" t="s">
        <v>26</v>
      </c>
    </row>
    <row r="17" spans="1:12" x14ac:dyDescent="0.2">
      <c r="A17" s="5">
        <v>3.3000000000000002E-2</v>
      </c>
      <c r="B17" s="5">
        <f t="shared" si="0"/>
        <v>3.3000000000000002E-2</v>
      </c>
      <c r="C17" s="12">
        <v>3.2399999999999998E-2</v>
      </c>
      <c r="D17" s="12">
        <f t="shared" si="1"/>
        <v>3.2399999999999998E-2</v>
      </c>
      <c r="F17" s="8" t="s">
        <v>9</v>
      </c>
      <c r="G17" s="25" t="s">
        <v>27</v>
      </c>
      <c r="H17" s="8">
        <v>1</v>
      </c>
      <c r="I17" s="8" t="s">
        <v>76</v>
      </c>
      <c r="J17" t="s">
        <v>45</v>
      </c>
      <c r="K17" t="s">
        <v>23</v>
      </c>
      <c r="L17" s="6" t="s">
        <v>28</v>
      </c>
    </row>
    <row r="18" spans="1:12" x14ac:dyDescent="0.2">
      <c r="A18" s="5">
        <v>3.3000000000000002E-2</v>
      </c>
      <c r="B18" s="5">
        <f t="shared" si="0"/>
        <v>3.3000000000000002E-2</v>
      </c>
      <c r="C18" s="12">
        <v>3.2399999999999998E-2</v>
      </c>
      <c r="D18" s="12">
        <f t="shared" si="1"/>
        <v>3.2399999999999998E-2</v>
      </c>
      <c r="F18" s="8" t="s">
        <v>10</v>
      </c>
      <c r="G18" s="25" t="s">
        <v>29</v>
      </c>
      <c r="H18" s="8">
        <v>1</v>
      </c>
      <c r="I18" s="8" t="s">
        <v>77</v>
      </c>
      <c r="J18" t="s">
        <v>46</v>
      </c>
      <c r="K18" t="s">
        <v>23</v>
      </c>
      <c r="L18" s="6" t="s">
        <v>30</v>
      </c>
    </row>
    <row r="19" spans="1:12" x14ac:dyDescent="0.2">
      <c r="A19" s="5">
        <v>3.3000000000000002E-2</v>
      </c>
      <c r="B19" s="5">
        <f t="shared" si="0"/>
        <v>3.3000000000000002E-2</v>
      </c>
      <c r="C19" s="12">
        <v>3.2399999999999998E-2</v>
      </c>
      <c r="D19" s="12">
        <f t="shared" si="1"/>
        <v>3.2399999999999998E-2</v>
      </c>
      <c r="F19" s="8" t="s">
        <v>11</v>
      </c>
      <c r="G19" s="25" t="s">
        <v>31</v>
      </c>
      <c r="H19" s="8">
        <v>1</v>
      </c>
      <c r="I19" s="8" t="s">
        <v>78</v>
      </c>
      <c r="J19" t="s">
        <v>47</v>
      </c>
      <c r="K19" t="s">
        <v>23</v>
      </c>
      <c r="L19" s="6" t="s">
        <v>32</v>
      </c>
    </row>
    <row r="20" spans="1:12" x14ac:dyDescent="0.2">
      <c r="A20" s="5">
        <v>0.54</v>
      </c>
      <c r="B20" s="5">
        <f t="shared" si="0"/>
        <v>1.08</v>
      </c>
      <c r="C20" s="12">
        <v>0.16200000000000001</v>
      </c>
      <c r="D20" s="12">
        <f t="shared" si="1"/>
        <v>0.32400000000000001</v>
      </c>
      <c r="F20" s="8" t="s">
        <v>33</v>
      </c>
      <c r="G20" s="25" t="s">
        <v>34</v>
      </c>
      <c r="H20" s="8">
        <v>2</v>
      </c>
      <c r="I20" s="8" t="s">
        <v>79</v>
      </c>
      <c r="J20" t="s">
        <v>48</v>
      </c>
      <c r="K20" t="s">
        <v>49</v>
      </c>
      <c r="L20" s="6" t="s">
        <v>35</v>
      </c>
    </row>
    <row r="21" spans="1:12" x14ac:dyDescent="0.2">
      <c r="A21" s="5">
        <v>0.19</v>
      </c>
      <c r="B21" s="5">
        <f t="shared" si="0"/>
        <v>0.19</v>
      </c>
      <c r="C21" s="12">
        <v>0.108</v>
      </c>
      <c r="D21" s="12">
        <f t="shared" si="1"/>
        <v>0.108</v>
      </c>
      <c r="E21" s="16" t="s">
        <v>117</v>
      </c>
      <c r="F21" s="8" t="s">
        <v>4</v>
      </c>
      <c r="G21" s="26" t="s">
        <v>59</v>
      </c>
      <c r="H21" s="8">
        <v>1</v>
      </c>
      <c r="I21" s="8" t="s">
        <v>80</v>
      </c>
      <c r="J21" t="s">
        <v>87</v>
      </c>
      <c r="K21" t="s">
        <v>57</v>
      </c>
      <c r="L21" s="6" t="s">
        <v>58</v>
      </c>
    </row>
    <row r="22" spans="1:12" ht="32" x14ac:dyDescent="0.2">
      <c r="A22" s="5">
        <v>0.13700000000000001</v>
      </c>
      <c r="B22" s="5">
        <f t="shared" si="0"/>
        <v>1.6440000000000001</v>
      </c>
      <c r="C22" s="12">
        <v>0.108</v>
      </c>
      <c r="D22" s="12">
        <f t="shared" si="1"/>
        <v>1.296</v>
      </c>
      <c r="E22" s="16" t="s">
        <v>117</v>
      </c>
      <c r="F22" s="11" t="s">
        <v>37</v>
      </c>
      <c r="G22" s="25" t="s">
        <v>98</v>
      </c>
      <c r="H22" s="8">
        <v>12</v>
      </c>
      <c r="I22" s="8" t="s">
        <v>99</v>
      </c>
      <c r="J22" t="s">
        <v>114</v>
      </c>
      <c r="K22" t="s">
        <v>57</v>
      </c>
      <c r="L22" s="6" t="s">
        <v>100</v>
      </c>
    </row>
    <row r="23" spans="1:12" s="7" customFormat="1" x14ac:dyDescent="0.2">
      <c r="A23" s="3"/>
      <c r="B23" s="5"/>
      <c r="C23" s="13"/>
      <c r="D23" s="12"/>
      <c r="F23" s="9"/>
      <c r="G23" s="9"/>
      <c r="H23" s="9">
        <f>SUM(H13:H22)</f>
        <v>38</v>
      </c>
      <c r="I23" s="9"/>
      <c r="J23" s="7" t="s">
        <v>36</v>
      </c>
    </row>
    <row r="24" spans="1:12" x14ac:dyDescent="0.2">
      <c r="A24" s="5"/>
      <c r="B24" s="5"/>
      <c r="C24" s="12"/>
      <c r="D24" s="12"/>
      <c r="G24" s="8"/>
      <c r="H24" s="8"/>
      <c r="I24" s="8"/>
    </row>
    <row r="25" spans="1:12" x14ac:dyDescent="0.2">
      <c r="A25" s="5"/>
      <c r="B25" s="5"/>
      <c r="C25" s="12"/>
      <c r="D25" s="12"/>
      <c r="G25" s="8"/>
      <c r="H25" s="9" t="s">
        <v>71</v>
      </c>
      <c r="I25" s="8"/>
    </row>
    <row r="26" spans="1:12" s="15" customFormat="1" x14ac:dyDescent="0.2">
      <c r="A26" s="14">
        <v>0.74399999999999999</v>
      </c>
      <c r="B26" s="14">
        <f>A26*H26</f>
        <v>0.74399999999999999</v>
      </c>
      <c r="C26" s="27">
        <v>0.32400000000000001</v>
      </c>
      <c r="D26" s="12">
        <f t="shared" ref="D26:D29" si="4">C26*H26</f>
        <v>0.32400000000000001</v>
      </c>
      <c r="E26" s="16" t="s">
        <v>118</v>
      </c>
      <c r="F26" s="17" t="s">
        <v>12</v>
      </c>
      <c r="G26" s="18" t="s">
        <v>109</v>
      </c>
      <c r="H26" s="17">
        <v>1</v>
      </c>
      <c r="I26" s="17" t="s">
        <v>110</v>
      </c>
      <c r="J26" s="19" t="s">
        <v>112</v>
      </c>
      <c r="K26" s="15" t="s">
        <v>60</v>
      </c>
      <c r="L26" s="18" t="s">
        <v>111</v>
      </c>
    </row>
    <row r="27" spans="1:12" s="15" customFormat="1" x14ac:dyDescent="0.2">
      <c r="A27" s="14">
        <v>0.78</v>
      </c>
      <c r="B27" s="14">
        <f>A27*H27</f>
        <v>1.56</v>
      </c>
      <c r="C27" s="27">
        <v>1.296</v>
      </c>
      <c r="D27" s="12">
        <f t="shared" si="4"/>
        <v>2.5920000000000001</v>
      </c>
      <c r="E27" s="16"/>
      <c r="F27" s="17" t="s">
        <v>108</v>
      </c>
      <c r="G27" s="28" t="s">
        <v>106</v>
      </c>
      <c r="H27" s="17">
        <v>2</v>
      </c>
      <c r="I27" s="17" t="s">
        <v>102</v>
      </c>
      <c r="J27" s="15" t="s">
        <v>105</v>
      </c>
      <c r="K27" s="15" t="s">
        <v>104</v>
      </c>
      <c r="L27" s="18" t="s">
        <v>103</v>
      </c>
    </row>
    <row r="28" spans="1:12" s="15" customFormat="1" x14ac:dyDescent="0.2">
      <c r="A28" s="14">
        <v>1.48</v>
      </c>
      <c r="B28" s="14">
        <f>A28*H28</f>
        <v>2.96</v>
      </c>
      <c r="C28" s="27">
        <v>0.108</v>
      </c>
      <c r="D28" s="12">
        <f t="shared" si="4"/>
        <v>0.216</v>
      </c>
      <c r="E28" s="16" t="s">
        <v>119</v>
      </c>
      <c r="F28" s="17" t="s">
        <v>113</v>
      </c>
      <c r="G28" s="28"/>
      <c r="H28" s="17">
        <v>2</v>
      </c>
      <c r="I28" s="17" t="s">
        <v>115</v>
      </c>
      <c r="J28" s="15" t="s">
        <v>116</v>
      </c>
      <c r="L28" s="18"/>
    </row>
    <row r="29" spans="1:12" s="15" customFormat="1" ht="32" x14ac:dyDescent="0.2">
      <c r="A29" s="14">
        <v>0.16400000000000001</v>
      </c>
      <c r="B29" s="14">
        <f>A29*H29</f>
        <v>0.32800000000000001</v>
      </c>
      <c r="C29" s="27">
        <v>0.27</v>
      </c>
      <c r="D29" s="12">
        <f t="shared" si="4"/>
        <v>0.54</v>
      </c>
      <c r="E29" s="16" t="s">
        <v>131</v>
      </c>
      <c r="F29" s="17" t="s">
        <v>52</v>
      </c>
      <c r="G29" s="6" t="s">
        <v>95</v>
      </c>
      <c r="H29" s="17">
        <v>2</v>
      </c>
      <c r="I29" s="29" t="s">
        <v>101</v>
      </c>
      <c r="J29" s="19" t="s">
        <v>97</v>
      </c>
      <c r="K29" s="17" t="s">
        <v>61</v>
      </c>
      <c r="L29" s="6" t="s">
        <v>96</v>
      </c>
    </row>
    <row r="30" spans="1:12" x14ac:dyDescent="0.2">
      <c r="C30" s="12"/>
      <c r="D30" s="12"/>
      <c r="G30" s="8"/>
      <c r="H30" s="9">
        <f>SUM(H26:H29)</f>
        <v>7</v>
      </c>
      <c r="I30" s="9"/>
      <c r="J30" s="7" t="s">
        <v>51</v>
      </c>
      <c r="L30" s="6"/>
    </row>
    <row r="31" spans="1:12" ht="17" customHeight="1" x14ac:dyDescent="0.2">
      <c r="A31" s="5" t="s">
        <v>38</v>
      </c>
      <c r="B31" s="5"/>
      <c r="C31" s="12" t="s">
        <v>38</v>
      </c>
      <c r="D31" s="5">
        <f>SUM(D13:D29)</f>
        <v>6.1452000000000009</v>
      </c>
      <c r="H31" s="7"/>
      <c r="I31" s="7"/>
      <c r="J31" s="7"/>
      <c r="L31" s="6"/>
    </row>
    <row r="32" spans="1:12" ht="17" customHeight="1" x14ac:dyDescent="0.2">
      <c r="A32" s="3" t="s">
        <v>81</v>
      </c>
      <c r="B32" s="3"/>
      <c r="C32" s="3" t="s">
        <v>81</v>
      </c>
      <c r="D32" s="3">
        <f>20*D31</f>
        <v>122.90400000000002</v>
      </c>
      <c r="H32" s="7"/>
      <c r="I32" s="7"/>
      <c r="J32" s="7"/>
      <c r="L32" s="6"/>
    </row>
    <row r="33" spans="1:12" ht="17" customHeight="1" x14ac:dyDescent="0.2">
      <c r="A33" s="3"/>
      <c r="B33" s="3"/>
      <c r="C33" s="3"/>
      <c r="D33" s="3"/>
      <c r="H33" s="7"/>
      <c r="I33" s="7"/>
      <c r="J33" s="7"/>
      <c r="L33" s="6"/>
    </row>
    <row r="34" spans="1:12" s="21" customFormat="1" ht="17" customHeight="1" x14ac:dyDescent="0.2">
      <c r="A34" s="20"/>
      <c r="B34" s="20"/>
      <c r="C34" s="20"/>
      <c r="D34" s="20"/>
      <c r="E34" s="33"/>
      <c r="H34" s="22"/>
      <c r="I34" s="22"/>
      <c r="J34" s="22"/>
      <c r="L34" s="23"/>
    </row>
    <row r="35" spans="1:12" x14ac:dyDescent="0.2">
      <c r="C35" s="12"/>
      <c r="D35" s="5"/>
      <c r="I35" s="8"/>
      <c r="L35" s="6"/>
    </row>
    <row r="36" spans="1:12" x14ac:dyDescent="0.2">
      <c r="A36" s="7" t="s">
        <v>129</v>
      </c>
      <c r="B36" s="32" t="s">
        <v>128</v>
      </c>
      <c r="C36" s="12"/>
      <c r="D36" s="5"/>
      <c r="I36" s="8"/>
      <c r="L36" s="6"/>
    </row>
    <row r="37" spans="1:12" x14ac:dyDescent="0.2">
      <c r="A37" t="s">
        <v>40</v>
      </c>
      <c r="B37" s="30">
        <f>46/20</f>
        <v>2.2999999999999998</v>
      </c>
      <c r="C37" s="5"/>
      <c r="D37" s="5"/>
      <c r="E37" s="16" t="s">
        <v>121</v>
      </c>
      <c r="F37" s="8" t="s">
        <v>54</v>
      </c>
      <c r="H37" s="15">
        <v>1</v>
      </c>
      <c r="I37" t="s">
        <v>64</v>
      </c>
      <c r="L37" s="6"/>
    </row>
    <row r="38" spans="1:12" s="15" customFormat="1" x14ac:dyDescent="0.2">
      <c r="A38" s="15" t="s">
        <v>40</v>
      </c>
      <c r="B38" s="31">
        <f>146/20</f>
        <v>7.3</v>
      </c>
      <c r="C38" s="27"/>
      <c r="D38" s="27"/>
      <c r="E38" s="16" t="s">
        <v>122</v>
      </c>
      <c r="F38" s="17" t="s">
        <v>55</v>
      </c>
      <c r="G38" s="8"/>
      <c r="H38" s="17">
        <v>1</v>
      </c>
      <c r="I38" s="17" t="s">
        <v>65</v>
      </c>
      <c r="L38" s="18"/>
    </row>
    <row r="39" spans="1:12" x14ac:dyDescent="0.2">
      <c r="A39" s="15" t="s">
        <v>40</v>
      </c>
      <c r="B39" s="30">
        <f>123/20</f>
        <v>6.15</v>
      </c>
      <c r="C39" s="12"/>
      <c r="D39" s="5"/>
      <c r="E39" s="16" t="s">
        <v>123</v>
      </c>
      <c r="F39" s="8" t="s">
        <v>82</v>
      </c>
      <c r="H39">
        <v>1</v>
      </c>
      <c r="I39" s="8" t="s">
        <v>83</v>
      </c>
      <c r="L39" s="6"/>
    </row>
    <row r="40" spans="1:12" s="15" customFormat="1" x14ac:dyDescent="0.2">
      <c r="A40" s="15" t="s">
        <v>40</v>
      </c>
      <c r="B40" s="14">
        <f>72/20</f>
        <v>3.6</v>
      </c>
      <c r="C40" s="14"/>
      <c r="D40" s="14"/>
      <c r="E40" s="16" t="s">
        <v>136</v>
      </c>
      <c r="F40" s="17"/>
      <c r="G40"/>
      <c r="I40" s="15" t="s">
        <v>69</v>
      </c>
      <c r="L40" s="18"/>
    </row>
    <row r="41" spans="1:12" x14ac:dyDescent="0.2">
      <c r="A41" s="15"/>
      <c r="C41" s="12"/>
      <c r="D41" s="5"/>
      <c r="E41" s="16">
        <f>46+165+123+72</f>
        <v>406</v>
      </c>
      <c r="I41" s="9"/>
      <c r="J41" s="24"/>
      <c r="L41" s="6"/>
    </row>
    <row r="42" spans="1:12" x14ac:dyDescent="0.2">
      <c r="C42" s="12"/>
      <c r="D42" s="5"/>
      <c r="I42" s="17"/>
      <c r="L42" s="6"/>
    </row>
    <row r="43" spans="1:12" x14ac:dyDescent="0.2">
      <c r="C43" s="12"/>
      <c r="D43" s="5"/>
      <c r="H43" s="7" t="s">
        <v>73</v>
      </c>
      <c r="I43" s="8"/>
      <c r="L43" s="6"/>
    </row>
    <row r="44" spans="1:12" x14ac:dyDescent="0.2">
      <c r="A44" t="s">
        <v>126</v>
      </c>
      <c r="B44" s="5">
        <v>4.2</v>
      </c>
      <c r="C44" s="5"/>
      <c r="D44" s="5"/>
      <c r="F44" s="8" t="s">
        <v>53</v>
      </c>
      <c r="G44" t="s">
        <v>68</v>
      </c>
      <c r="H44" s="15">
        <v>1</v>
      </c>
      <c r="I44" t="s">
        <v>5</v>
      </c>
      <c r="J44" t="s">
        <v>39</v>
      </c>
    </row>
    <row r="45" spans="1:12" x14ac:dyDescent="0.2">
      <c r="A45" t="s">
        <v>125</v>
      </c>
      <c r="B45" s="5">
        <v>2.5499999999999998</v>
      </c>
      <c r="C45" s="5"/>
      <c r="D45" s="5"/>
      <c r="F45" s="8" t="s">
        <v>6</v>
      </c>
      <c r="G45" t="s">
        <v>6</v>
      </c>
      <c r="H45" s="15">
        <v>1</v>
      </c>
      <c r="I45" t="s">
        <v>7</v>
      </c>
      <c r="J45" t="s">
        <v>8</v>
      </c>
      <c r="L45" s="6"/>
    </row>
    <row r="46" spans="1:12" x14ac:dyDescent="0.2">
      <c r="A46" t="s">
        <v>61</v>
      </c>
      <c r="B46" s="5">
        <f>0.12*2</f>
        <v>0.24</v>
      </c>
      <c r="C46" s="5"/>
      <c r="D46" s="5"/>
      <c r="E46" s="16" t="s">
        <v>130</v>
      </c>
      <c r="F46" s="8" t="s">
        <v>63</v>
      </c>
      <c r="G46" s="6" t="s">
        <v>132</v>
      </c>
      <c r="H46" s="15">
        <v>2</v>
      </c>
      <c r="I46" s="15" t="s">
        <v>62</v>
      </c>
      <c r="J46" s="15" t="s">
        <v>134</v>
      </c>
      <c r="K46" s="15" t="s">
        <v>61</v>
      </c>
      <c r="L46" s="6" t="s">
        <v>127</v>
      </c>
    </row>
    <row r="47" spans="1:12" s="15" customFormat="1" ht="48" x14ac:dyDescent="0.2">
      <c r="A47" s="16" t="s">
        <v>124</v>
      </c>
      <c r="B47" s="14">
        <v>1.5</v>
      </c>
      <c r="C47" s="14"/>
      <c r="D47" s="14"/>
      <c r="E47" s="16"/>
      <c r="F47" s="17" t="s">
        <v>56</v>
      </c>
      <c r="G47" t="s">
        <v>66</v>
      </c>
      <c r="H47" s="15">
        <v>1</v>
      </c>
      <c r="I47" s="15" t="s">
        <v>67</v>
      </c>
      <c r="J47" s="19" t="s">
        <v>133</v>
      </c>
      <c r="L47" s="18"/>
    </row>
    <row r="48" spans="1:12" x14ac:dyDescent="0.2">
      <c r="C48" s="12"/>
      <c r="D48" s="5"/>
      <c r="H48" s="7">
        <f>SUM(H44:H47)</f>
        <v>5</v>
      </c>
      <c r="I48" s="7"/>
      <c r="J48" s="7" t="s">
        <v>72</v>
      </c>
      <c r="L48" s="6"/>
    </row>
    <row r="49" spans="1:12" x14ac:dyDescent="0.2">
      <c r="A49" s="5"/>
      <c r="B49" s="5"/>
      <c r="C49" s="12"/>
      <c r="D49" s="5"/>
      <c r="G49" s="6"/>
      <c r="I49" s="8"/>
      <c r="L49" s="6"/>
    </row>
    <row r="50" spans="1:12" x14ac:dyDescent="0.2">
      <c r="A50" s="5" t="s">
        <v>38</v>
      </c>
      <c r="B50" s="5">
        <f>SUM(B37:B47)</f>
        <v>27.84</v>
      </c>
      <c r="C50" s="12"/>
      <c r="D50" s="5"/>
      <c r="H50" s="7"/>
      <c r="J50" s="7"/>
    </row>
    <row r="51" spans="1:12" s="7" customFormat="1" x14ac:dyDescent="0.2">
      <c r="A51" s="3" t="s">
        <v>81</v>
      </c>
      <c r="B51" s="3">
        <f>20*B50</f>
        <v>556.79999999999995</v>
      </c>
      <c r="C51" s="3"/>
      <c r="D51" s="3"/>
      <c r="F51" s="9"/>
    </row>
    <row r="52" spans="1:12" x14ac:dyDescent="0.2">
      <c r="C52" s="12"/>
      <c r="D52" s="5"/>
    </row>
    <row r="53" spans="1:12" s="7" customFormat="1" x14ac:dyDescent="0.2">
      <c r="C53" s="13"/>
      <c r="D53" s="3"/>
      <c r="F53" s="9"/>
    </row>
  </sheetData>
  <hyperlinks>
    <hyperlink ref="L15" r:id="rId1"/>
    <hyperlink ref="L16" r:id="rId2"/>
    <hyperlink ref="L17" r:id="rId3"/>
    <hyperlink ref="L18" r:id="rId4"/>
    <hyperlink ref="L19" r:id="rId5"/>
    <hyperlink ref="G19" r:id="rId6"/>
    <hyperlink ref="G16" r:id="rId7"/>
    <hyperlink ref="G17" r:id="rId8"/>
    <hyperlink ref="G18" r:id="rId9"/>
    <hyperlink ref="G15" r:id="rId10"/>
    <hyperlink ref="L20" r:id="rId11"/>
    <hyperlink ref="G20" r:id="rId12"/>
    <hyperlink ref="L21" r:id="rId13"/>
    <hyperlink ref="G21" r:id="rId14" display="https://www.digikey.com/product-detail/en/wurth-electronics-inc/865080342006/732-8416-1-ND/5728373"/>
    <hyperlink ref="L13" r:id="rId15"/>
    <hyperlink ref="G13" r:id="rId16"/>
    <hyperlink ref="G14" r:id="rId17"/>
    <hyperlink ref="L14" r:id="rId18"/>
    <hyperlink ref="G22" r:id="rId19"/>
    <hyperlink ref="L22" r:id="rId20"/>
    <hyperlink ref="L27" r:id="rId21"/>
    <hyperlink ref="G27" r:id="rId22"/>
    <hyperlink ref="G26" r:id="rId23"/>
    <hyperlink ref="L26" r:id="rId24"/>
    <hyperlink ref="G46" r:id="rId25"/>
    <hyperlink ref="L46" r:id="rId26"/>
    <hyperlink ref="L29" r:id="rId27"/>
    <hyperlink ref="G29" r:id="rId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2017-10-24T02:10:22Z</dcterms:created>
  <dcterms:modified xsi:type="dcterms:W3CDTF">2018-01-13T06:42:46Z</dcterms:modified>
</cp:coreProperties>
</file>