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llan/Desktop/ClockWall/VID28 Series Stepper Motor/"/>
    </mc:Choice>
  </mc:AlternateContent>
  <bookViews>
    <workbookView xWindow="13680" yWindow="460" windowWidth="14840" windowHeight="17460" tabRatio="500"/>
  </bookViews>
  <sheets>
    <sheet name="Sheet1" sheetId="1" r:id="rId1"/>
  </sheets>
  <definedNames>
    <definedName name="RLED">Sheet1!$B$75</definedName>
    <definedName name="RPIN">Sheet1!$B$76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6" i="1" l="1"/>
  <c r="B75" i="1"/>
  <c r="C97" i="1"/>
  <c r="C94" i="1"/>
  <c r="C89" i="1"/>
  <c r="C86" i="1"/>
  <c r="C96" i="1"/>
  <c r="C95" i="1"/>
  <c r="C93" i="1"/>
  <c r="C92" i="1"/>
  <c r="C91" i="1"/>
  <c r="C90" i="1"/>
  <c r="C88" i="1"/>
  <c r="C87" i="1"/>
  <c r="C85" i="1"/>
  <c r="C84" i="1"/>
  <c r="C83" i="1"/>
  <c r="C82" i="1"/>
  <c r="E97" i="1"/>
  <c r="E94" i="1"/>
  <c r="E89" i="1"/>
  <c r="E86" i="1"/>
  <c r="D97" i="1"/>
  <c r="D94" i="1"/>
  <c r="D89" i="1"/>
  <c r="D86" i="1"/>
  <c r="D82" i="1"/>
  <c r="E82" i="1"/>
  <c r="D83" i="1"/>
  <c r="E83" i="1"/>
  <c r="D84" i="1"/>
  <c r="E84" i="1"/>
  <c r="D85" i="1"/>
  <c r="E85" i="1"/>
  <c r="D87" i="1"/>
  <c r="E87" i="1"/>
  <c r="D88" i="1"/>
  <c r="E88" i="1"/>
  <c r="D90" i="1"/>
  <c r="E90" i="1"/>
  <c r="D91" i="1"/>
  <c r="E91" i="1"/>
  <c r="D92" i="1"/>
  <c r="E92" i="1"/>
  <c r="D93" i="1"/>
  <c r="E93" i="1"/>
  <c r="D95" i="1"/>
  <c r="E95" i="1"/>
  <c r="D96" i="1"/>
  <c r="E96" i="1"/>
  <c r="B83" i="1"/>
  <c r="B84" i="1"/>
  <c r="B85" i="1"/>
  <c r="B87" i="1"/>
  <c r="B88" i="1"/>
  <c r="B90" i="1"/>
  <c r="B91" i="1"/>
  <c r="B92" i="1"/>
  <c r="B93" i="1"/>
  <c r="B95" i="1"/>
  <c r="B96" i="1"/>
  <c r="B97" i="1"/>
  <c r="B94" i="1"/>
  <c r="B89" i="1"/>
  <c r="B86" i="1"/>
</calcChain>
</file>

<file path=xl/sharedStrings.xml><?xml version="1.0" encoding="utf-8"?>
<sst xmlns="http://schemas.openxmlformats.org/spreadsheetml/2006/main" count="128" uniqueCount="98">
  <si>
    <t>Allan Schwartz</t>
  </si>
  <si>
    <t>clockwall project -- analysis of holes for VID28-05 and neo pixel ring</t>
  </si>
  <si>
    <t>item</t>
  </si>
  <si>
    <t>hole dia.</t>
  </si>
  <si>
    <t>(x,y)</t>
  </si>
  <si>
    <t>mech. Center</t>
  </si>
  <si>
    <t>(x1,y1)</t>
  </si>
  <si>
    <t>shaft</t>
  </si>
  <si>
    <t>5.2mm</t>
  </si>
  <si>
    <t>(0,0)</t>
  </si>
  <si>
    <t>(x2,y2)</t>
  </si>
  <si>
    <t>when mech is</t>
  </si>
  <si>
    <t>A1</t>
  </si>
  <si>
    <t>A2</t>
  </si>
  <si>
    <t>A3</t>
  </si>
  <si>
    <t>A4</t>
  </si>
  <si>
    <t>B1</t>
  </si>
  <si>
    <t>B2</t>
  </si>
  <si>
    <t>B3</t>
  </si>
  <si>
    <t>B4</t>
  </si>
  <si>
    <t>align1</t>
  </si>
  <si>
    <t>align2</t>
  </si>
  <si>
    <t>align3</t>
  </si>
  <si>
    <t>3mm</t>
  </si>
  <si>
    <t>1mm</t>
  </si>
  <si>
    <t>(28.925, 12.68)</t>
  </si>
  <si>
    <t>(6.075, 12.68)</t>
  </si>
  <si>
    <t>(x2,y2) with origin</t>
  </si>
  <si>
    <t>(x1,y1) with origin at</t>
  </si>
  <si>
    <t>(x,y) with origin at</t>
  </si>
  <si>
    <t>(6.075, 20.38)</t>
  </si>
  <si>
    <t>(28.925, 20.38)</t>
  </si>
  <si>
    <t>(6.075, 51.52)</t>
  </si>
  <si>
    <t>(28.925, 51.52)</t>
  </si>
  <si>
    <t>(6.075, 43.62)</t>
  </si>
  <si>
    <t>(28.925, 43.62)</t>
  </si>
  <si>
    <t>(35/2 + 22.85/2, 64/2 - 23.24/2 - 7.7)</t>
  </si>
  <si>
    <t>mech. upper left corner</t>
  </si>
  <si>
    <t>(35/2 + 22.85/2, 64/2 - 23.24/2)</t>
  </si>
  <si>
    <t>(35/2 - 22.85/2, 64/2 - 23.24/2)</t>
  </si>
  <si>
    <t>(35/2 - 22.85/2, 64/2 - 23.24/2 - 7.7)</t>
  </si>
  <si>
    <t>(35/2 - 22.85/2, 64/2 + 23.24/2 +7.7)</t>
  </si>
  <si>
    <t>(35/2 - 22.85/2, 64/2 + 23.24/2)</t>
  </si>
  <si>
    <t>(35/2 + 22.85/2, 64/2 + 23.24/2)</t>
  </si>
  <si>
    <t>(35/2 + 22.85/2, 64/2 + 23.24/2 +7.7)</t>
  </si>
  <si>
    <t>(17.5, 22.5)</t>
  </si>
  <si>
    <t>(35/2, 64/2 - 9.5)</t>
  </si>
  <si>
    <t>(35/2 + 12, 64/2)</t>
  </si>
  <si>
    <t>on a 90w x 83h PCB,</t>
  </si>
  <si>
    <t>lower-flush, horiz. centered</t>
  </si>
  <si>
    <t>(-9, -25)</t>
  </si>
  <si>
    <t>(+12, 0)</t>
  </si>
  <si>
    <t>(-9,  +25)</t>
  </si>
  <si>
    <t xml:space="preserve"> (35/2 - 9, 64/2 + 25)</t>
  </si>
  <si>
    <t>(35/2 - 9, 64/2 - 25)</t>
  </si>
  <si>
    <t>(8.5, 7)</t>
  </si>
  <si>
    <t>(29.5, 32)</t>
  </si>
  <si>
    <t>(8.5, 57)</t>
  </si>
  <si>
    <t>pcb upper left corner</t>
  </si>
  <si>
    <t>(45, 41.5)</t>
  </si>
  <si>
    <t>(90/2-17.5 + x1, 19 + y1)</t>
  </si>
  <si>
    <t>(27.5 + x1, 19 + y1)</t>
  </si>
  <si>
    <t>(36, 26)</t>
  </si>
  <si>
    <t>(57, 41)</t>
  </si>
  <si>
    <t>(36, 76)</t>
  </si>
  <si>
    <t>center:</t>
  </si>
  <si>
    <t>VID28-05</t>
  </si>
  <si>
    <t>NEO Pixel ring, 12-element</t>
  </si>
  <si>
    <t>Outer diameter: 36.8mm / 1.45"</t>
  </si>
  <si>
    <t>Inner diameter: 23.3mm / 0.92"</t>
  </si>
  <si>
    <t>Thickness: 3.25mm / 0.13"</t>
  </si>
  <si>
    <t>placement of 4 contacts:</t>
  </si>
  <si>
    <t>there is no mechanical spec, that I could find.  I suppose it is somewhere in the Eagle file here:</t>
  </si>
  <si>
    <t>https://github.com/adafruit/Adafruit-NeoPixel-Ring/blob/master/Adafruit%20NeoPixel%20Ring%2012.brd</t>
  </si>
  <si>
    <t xml:space="preserve">but I can't figure out how to specify the 4 contacts, except by measuring with my calipers.   The problem is, </t>
  </si>
  <si>
    <t>what should be the reference point?  How do I accurately measure?</t>
  </si>
  <si>
    <t>RLED</t>
  </si>
  <si>
    <t>RPIN</t>
  </si>
  <si>
    <t>LED3</t>
  </si>
  <si>
    <t>LED2</t>
  </si>
  <si>
    <t>LED1</t>
  </si>
  <si>
    <t>LED0</t>
  </si>
  <si>
    <t>LED11</t>
  </si>
  <si>
    <t>LED10</t>
  </si>
  <si>
    <t>LED9</t>
  </si>
  <si>
    <t>LED8</t>
  </si>
  <si>
    <t>LED7</t>
  </si>
  <si>
    <t>LED6</t>
  </si>
  <si>
    <t>LED5</t>
  </si>
  <si>
    <t>LED4</t>
  </si>
  <si>
    <t>theta</t>
  </si>
  <si>
    <t>IN</t>
  </si>
  <si>
    <t>PWR</t>
  </si>
  <si>
    <t>OUT</t>
  </si>
  <si>
    <t>GND</t>
  </si>
  <si>
    <t>y</t>
  </si>
  <si>
    <t>theta in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</si>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</sst>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u/>
      <sz val="12"/>
      <color theme="1"/>
      <name val="Calibri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8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</xdr:col>
      <xdr:colOff>25400</xdr:colOff>
      <xdr:row>14</xdr:row>
      <xdr:rowOff>4064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2800"/>
          <a:ext cx="1676400" cy="2036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6</xdr:col>
      <xdr:colOff>241300</xdr:colOff>
      <xdr:row>66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15200"/>
          <a:ext cx="7010400" cy="6134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A63" workbookViewId="0">
      <selection activeCell="D95" sqref="D95"/>
    </sheetView>
  </sheetViews>
  <sheetFormatPr baseColWidth="10" defaultRowHeight="16" x14ac:dyDescent="0.2"/>
  <cols>
    <col min="5" max="5" width="30.83203125" customWidth="1"/>
    <col min="6" max="6" width="14.6640625" customWidth="1"/>
    <col min="7" max="7" width="21" customWidth="1"/>
  </cols>
  <sheetData>
    <row r="1" spans="1:8" x14ac:dyDescent="0.2">
      <c r="A1" t="s">
        <v>0</v>
      </c>
    </row>
    <row r="2" spans="1:8" x14ac:dyDescent="0.2">
      <c r="A2" s="2">
        <v>42955</v>
      </c>
    </row>
    <row r="3" spans="1:8" x14ac:dyDescent="0.2">
      <c r="A3" t="s">
        <v>1</v>
      </c>
    </row>
    <row r="4" spans="1:8" x14ac:dyDescent="0.2">
      <c r="A4" s="1"/>
    </row>
    <row r="5" spans="1:8" x14ac:dyDescent="0.2">
      <c r="A5" s="2"/>
    </row>
    <row r="8" spans="1:8" x14ac:dyDescent="0.2">
      <c r="D8" t="s">
        <v>66</v>
      </c>
    </row>
    <row r="13" spans="1:8" x14ac:dyDescent="0.2">
      <c r="G13" t="s">
        <v>11</v>
      </c>
    </row>
    <row r="14" spans="1:8" x14ac:dyDescent="0.2">
      <c r="G14" t="s">
        <v>49</v>
      </c>
    </row>
    <row r="15" spans="1:8" x14ac:dyDescent="0.2">
      <c r="G15" t="s">
        <v>48</v>
      </c>
    </row>
    <row r="16" spans="1:8" s="3" customFormat="1" x14ac:dyDescent="0.2">
      <c r="C16" s="3" t="s">
        <v>29</v>
      </c>
      <c r="E16" s="3" t="s">
        <v>28</v>
      </c>
      <c r="F16" s="3" t="s">
        <v>65</v>
      </c>
      <c r="G16" s="3" t="s">
        <v>27</v>
      </c>
      <c r="H16" s="3" t="s">
        <v>65</v>
      </c>
    </row>
    <row r="17" spans="1:8" s="4" customFormat="1" x14ac:dyDescent="0.2">
      <c r="A17" s="4" t="s">
        <v>2</v>
      </c>
      <c r="B17" s="4" t="s">
        <v>3</v>
      </c>
      <c r="C17" s="4" t="s">
        <v>5</v>
      </c>
      <c r="D17" s="4" t="s">
        <v>4</v>
      </c>
      <c r="E17" s="4" t="s">
        <v>37</v>
      </c>
      <c r="F17" s="4" t="s">
        <v>6</v>
      </c>
      <c r="G17" s="4" t="s">
        <v>58</v>
      </c>
      <c r="H17" s="4" t="s">
        <v>10</v>
      </c>
    </row>
    <row r="19" spans="1:8" x14ac:dyDescent="0.2">
      <c r="A19" t="s">
        <v>7</v>
      </c>
      <c r="B19" t="s">
        <v>8</v>
      </c>
      <c r="C19" t="s">
        <v>9</v>
      </c>
      <c r="D19" t="s">
        <v>9</v>
      </c>
      <c r="E19" t="s">
        <v>46</v>
      </c>
      <c r="F19" t="s">
        <v>45</v>
      </c>
      <c r="G19" t="s">
        <v>60</v>
      </c>
      <c r="H19" t="s">
        <v>59</v>
      </c>
    </row>
    <row r="21" spans="1:8" x14ac:dyDescent="0.2">
      <c r="A21" t="s">
        <v>12</v>
      </c>
      <c r="B21" t="s">
        <v>24</v>
      </c>
      <c r="E21" t="s">
        <v>36</v>
      </c>
      <c r="F21" t="s">
        <v>25</v>
      </c>
      <c r="G21" t="s">
        <v>61</v>
      </c>
    </row>
    <row r="22" spans="1:8" x14ac:dyDescent="0.2">
      <c r="A22" t="s">
        <v>13</v>
      </c>
      <c r="B22" t="s">
        <v>24</v>
      </c>
      <c r="E22" t="s">
        <v>38</v>
      </c>
      <c r="F22" t="s">
        <v>31</v>
      </c>
      <c r="G22" t="s">
        <v>61</v>
      </c>
    </row>
    <row r="23" spans="1:8" x14ac:dyDescent="0.2">
      <c r="A23" t="s">
        <v>14</v>
      </c>
      <c r="B23" t="s">
        <v>24</v>
      </c>
      <c r="E23" t="s">
        <v>39</v>
      </c>
      <c r="F23" t="s">
        <v>30</v>
      </c>
      <c r="G23" t="s">
        <v>61</v>
      </c>
    </row>
    <row r="24" spans="1:8" x14ac:dyDescent="0.2">
      <c r="A24" t="s">
        <v>15</v>
      </c>
      <c r="B24" t="s">
        <v>24</v>
      </c>
      <c r="E24" t="s">
        <v>40</v>
      </c>
      <c r="F24" t="s">
        <v>26</v>
      </c>
      <c r="G24" t="s">
        <v>61</v>
      </c>
    </row>
    <row r="26" spans="1:8" x14ac:dyDescent="0.2">
      <c r="A26" t="s">
        <v>16</v>
      </c>
      <c r="B26" t="s">
        <v>24</v>
      </c>
      <c r="E26" t="s">
        <v>41</v>
      </c>
      <c r="F26" t="s">
        <v>32</v>
      </c>
      <c r="G26" t="s">
        <v>61</v>
      </c>
    </row>
    <row r="27" spans="1:8" x14ac:dyDescent="0.2">
      <c r="A27" t="s">
        <v>17</v>
      </c>
      <c r="B27" t="s">
        <v>24</v>
      </c>
      <c r="E27" t="s">
        <v>42</v>
      </c>
      <c r="F27" t="s">
        <v>34</v>
      </c>
      <c r="G27" t="s">
        <v>61</v>
      </c>
    </row>
    <row r="28" spans="1:8" x14ac:dyDescent="0.2">
      <c r="A28" t="s">
        <v>18</v>
      </c>
      <c r="B28" t="s">
        <v>24</v>
      </c>
      <c r="E28" t="s">
        <v>43</v>
      </c>
      <c r="F28" t="s">
        <v>35</v>
      </c>
      <c r="G28" t="s">
        <v>61</v>
      </c>
    </row>
    <row r="29" spans="1:8" x14ac:dyDescent="0.2">
      <c r="A29" t="s">
        <v>19</v>
      </c>
      <c r="B29" t="s">
        <v>24</v>
      </c>
      <c r="E29" t="s">
        <v>44</v>
      </c>
      <c r="F29" t="s">
        <v>33</v>
      </c>
      <c r="G29" t="s">
        <v>61</v>
      </c>
    </row>
    <row r="31" spans="1:8" x14ac:dyDescent="0.2">
      <c r="A31" t="s">
        <v>20</v>
      </c>
      <c r="B31" t="s">
        <v>23</v>
      </c>
      <c r="C31" t="s">
        <v>50</v>
      </c>
      <c r="E31" t="s">
        <v>54</v>
      </c>
      <c r="F31" t="s">
        <v>55</v>
      </c>
      <c r="G31" t="s">
        <v>61</v>
      </c>
      <c r="H31" t="s">
        <v>62</v>
      </c>
    </row>
    <row r="32" spans="1:8" x14ac:dyDescent="0.2">
      <c r="A32" t="s">
        <v>21</v>
      </c>
      <c r="B32" t="s">
        <v>23</v>
      </c>
      <c r="C32" t="s">
        <v>51</v>
      </c>
      <c r="E32" t="s">
        <v>47</v>
      </c>
      <c r="F32" t="s">
        <v>56</v>
      </c>
      <c r="G32" t="s">
        <v>61</v>
      </c>
      <c r="H32" t="s">
        <v>63</v>
      </c>
    </row>
    <row r="33" spans="1:8" x14ac:dyDescent="0.2">
      <c r="A33" t="s">
        <v>22</v>
      </c>
      <c r="B33" t="s">
        <v>23</v>
      </c>
      <c r="C33" t="s">
        <v>52</v>
      </c>
      <c r="E33" t="s">
        <v>53</v>
      </c>
      <c r="F33" t="s">
        <v>57</v>
      </c>
      <c r="G33" t="s">
        <v>61</v>
      </c>
      <c r="H33" t="s">
        <v>64</v>
      </c>
    </row>
    <row r="69" spans="1:8" x14ac:dyDescent="0.2">
      <c r="A69" t="s">
        <v>67</v>
      </c>
    </row>
    <row r="72" spans="1:8" x14ac:dyDescent="0.2">
      <c r="A72" t="s">
        <v>68</v>
      </c>
    </row>
    <row r="73" spans="1:8" x14ac:dyDescent="0.2">
      <c r="A73" t="s">
        <v>69</v>
      </c>
    </row>
    <row r="74" spans="1:8" x14ac:dyDescent="0.2">
      <c r="A74" t="s">
        <v>70</v>
      </c>
    </row>
    <row r="75" spans="1:8" x14ac:dyDescent="0.2">
      <c r="A75" t="s">
        <v>76</v>
      </c>
      <c r="B75">
        <f>30/2</f>
        <v>15</v>
      </c>
    </row>
    <row r="76" spans="1:8" x14ac:dyDescent="0.2">
      <c r="A76" t="s">
        <v>77</v>
      </c>
      <c r="B76">
        <f>34.5/2</f>
        <v>17.25</v>
      </c>
    </row>
    <row r="77" spans="1:8" x14ac:dyDescent="0.2">
      <c r="A77" t="s">
        <v>71</v>
      </c>
    </row>
    <row r="79" spans="1:8" s="3" customFormat="1" x14ac:dyDescent="0.2">
      <c r="C79" s="3" t="s">
        <v>96</v>
      </c>
      <c r="D79" s="3" t="s">
        <v>29</v>
      </c>
      <c r="F79" s="3" t="s">
        <v>65</v>
      </c>
      <c r="G79" s="3" t="s">
        <v>27</v>
      </c>
      <c r="H79" s="3" t="s">
        <v>65</v>
      </c>
    </row>
    <row r="80" spans="1:8" s="4" customFormat="1" x14ac:dyDescent="0.2">
      <c r="A80" s="4" t="s">
        <v>2</v>
      </c>
      <c r="B80" s="4" t="s">
        <v>90</v>
      </c>
      <c r="C80" s="4" t="s">
        <v>97</v>
      </c>
      <c r="D80" s="4" t="s">
        <v>5</v>
      </c>
      <c r="E80" s="6" t="s">
        <v>95</v>
      </c>
      <c r="F80" s="4" t="s">
        <v>6</v>
      </c>
      <c r="G80" s="4" t="s">
        <v>58</v>
      </c>
      <c r="H80" s="4" t="s">
        <v>10</v>
      </c>
    </row>
    <row r="82" spans="1:5" x14ac:dyDescent="0.2">
      <c r="A82" t="s">
        <v>78</v>
      </c>
      <c r="B82">
        <v>0</v>
      </c>
      <c r="C82">
        <f>RADIANS(B82)</f>
        <v>0</v>
      </c>
      <c r="D82">
        <f>RLED*COS(C82)</f>
        <v>15</v>
      </c>
      <c r="E82">
        <f>RLED*SIN(C82)</f>
        <v>0</v>
      </c>
    </row>
    <row r="83" spans="1:5" x14ac:dyDescent="0.2">
      <c r="A83" t="s">
        <v>79</v>
      </c>
      <c r="B83">
        <f>B82+30</f>
        <v>30</v>
      </c>
      <c r="C83">
        <f t="shared" ref="C83:C85" si="0">RADIANS(B83)</f>
        <v>0.52359877559829882</v>
      </c>
      <c r="D83">
        <f>RLED*COS(C83)</f>
        <v>12.99038105676658</v>
      </c>
      <c r="E83">
        <f>RLED*SIN(C83)</f>
        <v>7.4999999999999991</v>
      </c>
    </row>
    <row r="84" spans="1:5" x14ac:dyDescent="0.2">
      <c r="A84" t="s">
        <v>80</v>
      </c>
      <c r="B84">
        <f t="shared" ref="B84:B96" si="1">B83+30</f>
        <v>60</v>
      </c>
      <c r="C84">
        <f t="shared" si="0"/>
        <v>1.0471975511965976</v>
      </c>
      <c r="D84">
        <f>RLED*COS(C84)</f>
        <v>7.5000000000000018</v>
      </c>
      <c r="E84">
        <f>RLED*SIN(C84)</f>
        <v>12.990381056766578</v>
      </c>
    </row>
    <row r="85" spans="1:5" x14ac:dyDescent="0.2">
      <c r="A85" t="s">
        <v>81</v>
      </c>
      <c r="B85">
        <f t="shared" si="1"/>
        <v>90</v>
      </c>
      <c r="C85">
        <f t="shared" si="0"/>
        <v>1.5707963267948966</v>
      </c>
      <c r="D85">
        <f>RLED*COS(C85)</f>
        <v>9.1886134118146501E-16</v>
      </c>
      <c r="E85">
        <f>RLED*SIN(C85)</f>
        <v>15</v>
      </c>
    </row>
    <row r="86" spans="1:5" s="7" customFormat="1" x14ac:dyDescent="0.2">
      <c r="A86" s="7" t="s">
        <v>91</v>
      </c>
      <c r="B86" s="7">
        <f>B85+15</f>
        <v>105</v>
      </c>
      <c r="C86" s="7">
        <f>RADIANS(B86)</f>
        <v>1.8325957145940461</v>
      </c>
      <c r="D86" s="7">
        <f>RPIN*COS(C86)</f>
        <v>-4.4646285280184843</v>
      </c>
      <c r="E86" s="7">
        <f>RPIN*SIN(C86)</f>
        <v>16.662220503486427</v>
      </c>
    </row>
    <row r="87" spans="1:5" s="5" customFormat="1" x14ac:dyDescent="0.2">
      <c r="A87" s="5" t="s">
        <v>82</v>
      </c>
      <c r="B87" s="5">
        <f>B85+30</f>
        <v>120</v>
      </c>
      <c r="C87">
        <f t="shared" ref="C87:C88" si="2">RADIANS(B87)</f>
        <v>2.0943951023931953</v>
      </c>
      <c r="D87">
        <f>RLED*COS(C87)</f>
        <v>-7.4999999999999964</v>
      </c>
      <c r="E87">
        <f>RLED*SIN(C87)</f>
        <v>12.99038105676658</v>
      </c>
    </row>
    <row r="88" spans="1:5" x14ac:dyDescent="0.2">
      <c r="A88" t="s">
        <v>83</v>
      </c>
      <c r="B88">
        <f t="shared" si="1"/>
        <v>150</v>
      </c>
      <c r="C88">
        <f t="shared" si="2"/>
        <v>2.6179938779914944</v>
      </c>
      <c r="D88">
        <f>RLED*COS(C88)</f>
        <v>-12.99038105676658</v>
      </c>
      <c r="E88">
        <f>RLED*SIN(C88)</f>
        <v>7.4999999999999991</v>
      </c>
    </row>
    <row r="89" spans="1:5" s="7" customFormat="1" x14ac:dyDescent="0.2">
      <c r="A89" s="7" t="s">
        <v>93</v>
      </c>
      <c r="B89" s="7">
        <f>B88+15</f>
        <v>165</v>
      </c>
      <c r="C89" s="7">
        <f>RADIANS(B89)</f>
        <v>2.8797932657906435</v>
      </c>
      <c r="D89" s="7">
        <f>RPIN*COS(C89)</f>
        <v>-16.662220503486427</v>
      </c>
      <c r="E89" s="7">
        <f>RPIN*SIN(C89)</f>
        <v>4.4646285280184879</v>
      </c>
    </row>
    <row r="90" spans="1:5" x14ac:dyDescent="0.2">
      <c r="A90" t="s">
        <v>84</v>
      </c>
      <c r="B90">
        <f>B88+30</f>
        <v>180</v>
      </c>
      <c r="C90">
        <f t="shared" ref="C90:C93" si="3">RADIANS(B90)</f>
        <v>3.1415926535897931</v>
      </c>
      <c r="D90">
        <f>RLED*COS(C90)</f>
        <v>-15</v>
      </c>
      <c r="E90">
        <f>RLED*SIN(C90)</f>
        <v>1.83772268236293E-15</v>
      </c>
    </row>
    <row r="91" spans="1:5" x14ac:dyDescent="0.2">
      <c r="A91" t="s">
        <v>85</v>
      </c>
      <c r="B91">
        <f t="shared" si="1"/>
        <v>210</v>
      </c>
      <c r="C91">
        <f t="shared" si="3"/>
        <v>3.6651914291880923</v>
      </c>
      <c r="D91">
        <f>RLED*COS(C91)</f>
        <v>-12.990381056766578</v>
      </c>
      <c r="E91">
        <f>RLED*SIN(C91)</f>
        <v>-7.5000000000000018</v>
      </c>
    </row>
    <row r="92" spans="1:5" x14ac:dyDescent="0.2">
      <c r="A92" t="s">
        <v>86</v>
      </c>
      <c r="B92">
        <f t="shared" si="1"/>
        <v>240</v>
      </c>
      <c r="C92">
        <f t="shared" si="3"/>
        <v>4.1887902047863905</v>
      </c>
      <c r="D92">
        <f>RLED*COS(C92)</f>
        <v>-7.5000000000000071</v>
      </c>
      <c r="E92">
        <f>RLED*SIN(C92)</f>
        <v>-12.990381056766577</v>
      </c>
    </row>
    <row r="93" spans="1:5" x14ac:dyDescent="0.2">
      <c r="A93" t="s">
        <v>87</v>
      </c>
      <c r="B93">
        <f t="shared" si="1"/>
        <v>270</v>
      </c>
      <c r="C93">
        <f t="shared" si="3"/>
        <v>4.7123889803846897</v>
      </c>
      <c r="D93">
        <f>RLED*COS(C93)</f>
        <v>-2.756584023544395E-15</v>
      </c>
      <c r="E93">
        <f>RLED*SIN(C93)</f>
        <v>-15</v>
      </c>
    </row>
    <row r="94" spans="1:5" s="7" customFormat="1" x14ac:dyDescent="0.2">
      <c r="A94" s="7" t="s">
        <v>92</v>
      </c>
      <c r="B94" s="7">
        <f>B93+15</f>
        <v>285</v>
      </c>
      <c r="C94" s="7">
        <f>RADIANS(B94)</f>
        <v>4.9741883681838388</v>
      </c>
      <c r="D94" s="7">
        <f>RPIN*COS(C94)</f>
        <v>4.4646285280184754</v>
      </c>
      <c r="E94" s="7">
        <f>RPIN*SIN(C94)</f>
        <v>-16.662220503486431</v>
      </c>
    </row>
    <row r="95" spans="1:5" x14ac:dyDescent="0.2">
      <c r="A95" t="s">
        <v>88</v>
      </c>
      <c r="B95">
        <f>B93+30</f>
        <v>300</v>
      </c>
      <c r="C95">
        <f t="shared" ref="C95:C96" si="4">RADIANS(B95)</f>
        <v>5.2359877559829888</v>
      </c>
      <c r="D95">
        <f>RLED*COS(C95)</f>
        <v>7.5000000000000018</v>
      </c>
      <c r="E95">
        <f>RLED*SIN(C95)</f>
        <v>-12.990381056766578</v>
      </c>
    </row>
    <row r="96" spans="1:5" x14ac:dyDescent="0.2">
      <c r="A96" t="s">
        <v>89</v>
      </c>
      <c r="B96">
        <f t="shared" si="1"/>
        <v>330</v>
      </c>
      <c r="C96">
        <f t="shared" si="4"/>
        <v>5.7595865315812871</v>
      </c>
      <c r="D96">
        <f>RLED*COS(C96)</f>
        <v>12.990381056766577</v>
      </c>
      <c r="E96">
        <f>RLED*SIN(C96)</f>
        <v>-7.5000000000000071</v>
      </c>
    </row>
    <row r="97" spans="1:5" s="7" customFormat="1" x14ac:dyDescent="0.2">
      <c r="A97" s="7" t="s">
        <v>94</v>
      </c>
      <c r="B97" s="7">
        <f>B96+15</f>
        <v>345</v>
      </c>
      <c r="C97" s="7">
        <f>RADIANS(B97)</f>
        <v>6.0213859193804371</v>
      </c>
      <c r="D97" s="7">
        <f>RPIN*COS(C97)</f>
        <v>16.662220503486427</v>
      </c>
      <c r="E97" s="7">
        <f>RPIN*SIN(C97)</f>
        <v>-4.4646285280184816</v>
      </c>
    </row>
    <row r="101" spans="1:5" x14ac:dyDescent="0.2">
      <c r="A101" t="s">
        <v>72</v>
      </c>
    </row>
    <row r="102" spans="1:5" x14ac:dyDescent="0.2">
      <c r="A102" t="s">
        <v>73</v>
      </c>
    </row>
    <row r="104" spans="1:5" x14ac:dyDescent="0.2">
      <c r="A104" t="s">
        <v>74</v>
      </c>
    </row>
    <row r="105" spans="1:5" x14ac:dyDescent="0.2">
      <c r="A105" t="s">
        <v>75</v>
      </c>
    </row>
  </sheetData>
  <pageMargins left="0.7" right="0.7" top="0.75" bottom="0.75" header="0.3" footer="0.3"/>
  <ignoredErrors>
    <ignoredError sqref="D86 D89 D9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2017-08-08T15:50:30Z</dcterms:created>
  <dcterms:modified xsi:type="dcterms:W3CDTF">2017-09-02T07:02:00Z</dcterms:modified>
</cp:coreProperties>
</file>