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bookViews>
    <workbookView xWindow="0" yWindow="0" windowWidth="20490" windowHeight="7755"/>
  </bookViews>
  <sheets>
    <sheet name="Time Sheet" sheetId="2" r:id="rId1"/>
    <sheet name="Gráficos" sheetId="4" r:id="rId2"/>
    <sheet name="Manut.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O6" i="4" s="1"/>
  <c r="H11" i="2"/>
  <c r="H12" i="2"/>
  <c r="H13" i="2"/>
  <c r="O9" i="4" s="1"/>
  <c r="H14" i="2"/>
  <c r="O10" i="4" s="1"/>
  <c r="H15" i="2"/>
  <c r="H16" i="2"/>
  <c r="H17" i="2"/>
  <c r="O13" i="4" s="1"/>
  <c r="H18" i="2"/>
  <c r="H19" i="2"/>
  <c r="H20" i="2"/>
  <c r="O16" i="4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15" i="4" l="1"/>
  <c r="O14" i="4"/>
  <c r="O12" i="4"/>
  <c r="O11" i="4"/>
  <c r="O7" i="4"/>
  <c r="C6" i="4"/>
  <c r="C9" i="4"/>
  <c r="O8" i="4"/>
  <c r="C8" i="4"/>
  <c r="O5" i="4"/>
  <c r="C7" i="4"/>
  <c r="K9" i="2"/>
  <c r="K10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10" i="4" l="1"/>
  <c r="D9" i="4" s="1"/>
  <c r="O18" i="4"/>
  <c r="P8" i="4" l="1"/>
  <c r="P12" i="4"/>
  <c r="P10" i="4"/>
  <c r="P15" i="4"/>
  <c r="P9" i="4"/>
  <c r="P13" i="4"/>
  <c r="P14" i="4"/>
  <c r="P11" i="4"/>
  <c r="P6" i="4"/>
  <c r="P16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<sst xmlns="http://schemas.openxmlformats.org/spreadsheetml/2006/main" count="147" uniqueCount="83">
  <si>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</si>
  <si>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</si>
  <si>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</si>
  <si>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</si>
  <si>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</si>
  <si>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</si>
  <si>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</si>
  <si>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</si>
  <si>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</si>
  <si>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</si>
  <si>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</si>
  <si>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</si>
  <si>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</si>
  <si>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</si>
  <si>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</si>
  <si>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</si>
  <si>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</si>
  <si>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</si>
  <si>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</si>
  <si>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</si>
  <si>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</si>
  <si>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</si>
  <si>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</si>
  <si>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</si>
  <si>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</si>
  <si>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</si>
  <si>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</si>
  <si>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</si>
  <si>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</si>
  <si>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</si>
  <si>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</si>
  <si>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</si>
  <si>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</si>
  <si>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</si>
  <si>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</si>
  <si>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</si>
  <si>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</si>
  <si>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</si>
  <si>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</si>
  <si>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</si>
  <si>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</si>
  <si>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</si>
  <si>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</si>
  <si>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</si>
  <si>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</si>
  <si>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</si>
  <si>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</si>
  <si>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</si>
  <si>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</si>
  <si>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</si>
  <si>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</si>
  <si>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</si>
  <si>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</si>
  <si>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</si>
  <si>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</si>
  <si>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</si>
  <si>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</si>
  <si>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</si>
  <si>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</si>
  <si>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</si>
  <si>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</si>
  <si>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</si>
  <si>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</si>
  <si>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</si>
  <si>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</si>
  <si>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</si>
  <si>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>Nome: Allan Tavares Nunes</t>
  </si>
  <si>
    <t>Kaline Barreira</t>
  </si>
  <si>
    <t>Almoçar</t>
  </si>
  <si>
    <t>Intervalo Faculdade</t>
  </si>
  <si>
    <t>Café da Manhã aos finais de semana</t>
  </si>
  <si>
    <t>Banho</t>
  </si>
  <si>
    <t>Escovar os Dentes</t>
  </si>
  <si>
    <t>Fazer a Barba</t>
  </si>
  <si>
    <t>Ir para faculdade</t>
  </si>
  <si>
    <t>Voltar da faculdade</t>
  </si>
  <si>
    <t>Aula</t>
  </si>
  <si>
    <t>Dormir</t>
  </si>
  <si>
    <t>Redes Sociais</t>
  </si>
  <si>
    <t>Jogos Eletrônicos</t>
  </si>
  <si>
    <t>Sair com a Namorada</t>
  </si>
  <si>
    <t>Leitura</t>
  </si>
  <si>
    <t>Turma: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</si>
</sst>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29696"/>
        <c:axId val="208130256"/>
      </c:barChart>
      <c:catAx>
        <c:axId val="2081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0256"/>
        <c:crosses val="autoZero"/>
        <c:auto val="1"/>
        <c:lblAlgn val="ctr"/>
        <c:lblOffset val="100"/>
        <c:noMultiLvlLbl val="0"/>
      </c:catAx>
      <c:valAx>
        <c:axId val="2081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2496"/>
        <c:axId val="208133056"/>
      </c:barChart>
      <c:catAx>
        <c:axId val="2081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3056"/>
        <c:crosses val="autoZero"/>
        <c:auto val="1"/>
        <c:lblAlgn val="ctr"/>
        <c:lblOffset val="100"/>
        <c:noMultiLvlLbl val="0"/>
      </c:catAx>
      <c:valAx>
        <c:axId val="208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1.875</c:v>
                </c:pt>
                <c:pt idx="1">
                  <c:v>2.0625</c:v>
                </c:pt>
                <c:pt idx="2">
                  <c:v>2.5173611111111107</c:v>
                </c:pt>
                <c:pt idx="3">
                  <c:v>0.45833333333333331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135296"/>
        <c:axId val="208135856"/>
      </c:barChart>
      <c:catAx>
        <c:axId val="2081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5856"/>
        <c:crosses val="autoZero"/>
        <c:auto val="1"/>
        <c:lblAlgn val="ctr"/>
        <c:lblOffset val="100"/>
        <c:noMultiLvlLbl val="0"/>
      </c:catAx>
      <c:valAx>
        <c:axId val="208135856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0.27122049221496736</c:v>
                </c:pt>
                <c:pt idx="1">
                  <c:v>0.2983425414364641</c:v>
                </c:pt>
                <c:pt idx="2">
                  <c:v>0.36413862380713208</c:v>
                </c:pt>
                <c:pt idx="3">
                  <c:v>6.6298342541436461E-2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8745808"/>
        <c:axId val="208746368"/>
      </c:barChart>
      <c:catAx>
        <c:axId val="2087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6368"/>
        <c:crosses val="autoZero"/>
        <c:auto val="1"/>
        <c:lblAlgn val="ctr"/>
        <c:lblOffset val="100"/>
        <c:noMultiLvlLbl val="0"/>
      </c:catAx>
      <c:valAx>
        <c:axId val="208746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Gráficos!$O$5:$O$16</c:f>
              <c:numCache>
                <c:formatCode>[h]:mm:ss;@</c:formatCode>
                <c:ptCount val="12"/>
                <c:pt idx="0">
                  <c:v>0.22916666666666666</c:v>
                </c:pt>
                <c:pt idx="1">
                  <c:v>0</c:v>
                </c:pt>
                <c:pt idx="2">
                  <c:v>0.18402777777777776</c:v>
                </c:pt>
                <c:pt idx="3">
                  <c:v>2.333333333333333</c:v>
                </c:pt>
                <c:pt idx="4">
                  <c:v>0</c:v>
                </c:pt>
                <c:pt idx="5">
                  <c:v>0</c:v>
                </c:pt>
                <c:pt idx="6">
                  <c:v>0.52083333333333326</c:v>
                </c:pt>
                <c:pt idx="7">
                  <c:v>1.25</c:v>
                </c:pt>
                <c:pt idx="8">
                  <c:v>0</c:v>
                </c:pt>
                <c:pt idx="9">
                  <c:v>1.9791666666666665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748608"/>
        <c:axId val="208749168"/>
      </c:barChart>
      <c:catAx>
        <c:axId val="2087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9168"/>
        <c:crosses val="autoZero"/>
        <c:auto val="1"/>
        <c:lblAlgn val="ctr"/>
        <c:lblOffset val="100"/>
        <c:noMultiLvlLbl val="0"/>
      </c:catAx>
      <c:valAx>
        <c:axId val="208749168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Gráficos!$P$5:$P$16</c:f>
              <c:numCache>
                <c:formatCode>0%</c:formatCode>
                <c:ptCount val="12"/>
                <c:pt idx="0">
                  <c:v>3.3149171270718231E-2</c:v>
                </c:pt>
                <c:pt idx="1">
                  <c:v>0</c:v>
                </c:pt>
                <c:pt idx="2">
                  <c:v>2.6619789050728277E-2</c:v>
                </c:pt>
                <c:pt idx="3">
                  <c:v>0.33751883475640382</c:v>
                </c:pt>
                <c:pt idx="4">
                  <c:v>0</c:v>
                </c:pt>
                <c:pt idx="5">
                  <c:v>0</c:v>
                </c:pt>
                <c:pt idx="6">
                  <c:v>7.5339025615268701E-2</c:v>
                </c:pt>
                <c:pt idx="7">
                  <c:v>0.18081366147664493</c:v>
                </c:pt>
                <c:pt idx="8">
                  <c:v>0</c:v>
                </c:pt>
                <c:pt idx="9">
                  <c:v>0.28628829733802108</c:v>
                </c:pt>
                <c:pt idx="10">
                  <c:v>6.0271220492214977E-2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8751408"/>
        <c:axId val="208751968"/>
      </c:barChart>
      <c:catAx>
        <c:axId val="2087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51968"/>
        <c:crosses val="autoZero"/>
        <c:auto val="1"/>
        <c:lblAlgn val="ctr"/>
        <c:lblOffset val="100"/>
        <c:noMultiLvlLbl val="0"/>
      </c:catAx>
      <c:valAx>
        <c:axId val="208751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107156</xdr:colOff>
      <xdr:row>2</xdr:row>
      <xdr:rowOff>76199</xdr:rowOff>
    </xdr:from>
    <xdr:to>
      <xdr:col>23</xdr:col>
      <xdr:colOff>566391</xdr:colOff>
      <xdr:row>16</xdr:row>
      <xdr:rowOff>152399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tabSelected="1" zoomScale="90" zoomScaleNormal="90" workbookViewId="0">
      <selection activeCell="C4" sqref="C4"/>
    </sheetView>
  </sheetViews>
  <sheetFormatPr defaultRowHeight="1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82</v>
      </c>
      <c r="D4" s="17" t="s">
        <v>3</v>
      </c>
      <c r="E4" s="17" t="s">
        <v>67</v>
      </c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66</v>
      </c>
      <c r="D5" s="19" t="s">
        <v>2</v>
      </c>
      <c r="E5" s="19">
        <v>52001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>
      <c r="B9" s="62">
        <v>1</v>
      </c>
      <c r="C9" s="63" t="s">
        <v>68</v>
      </c>
      <c r="D9" s="64" t="s">
        <v>49</v>
      </c>
      <c r="E9" s="63" t="s">
        <v>56</v>
      </c>
      <c r="F9" s="63">
        <v>7</v>
      </c>
      <c r="G9" s="58">
        <v>1.0416666666666666E-2</v>
      </c>
      <c r="H9" s="59">
        <f>G9*F9</f>
        <v>7.2916666666666657E-2</v>
      </c>
      <c r="J9" s="70" t="s">
        <v>42</v>
      </c>
      <c r="K9" s="46">
        <f>SUM(H9:H48)</f>
        <v>6.9131944444444438</v>
      </c>
      <c r="L9" s="45"/>
    </row>
    <row r="10" spans="1:13" s="22" customFormat="1" ht="15.75" customHeight="1">
      <c r="B10" s="65">
        <f>B9+1</f>
        <v>2</v>
      </c>
      <c r="C10" s="38" t="s">
        <v>18</v>
      </c>
      <c r="D10" s="14" t="s">
        <v>49</v>
      </c>
      <c r="E10" s="38" t="s">
        <v>56</v>
      </c>
      <c r="F10" s="38">
        <v>7</v>
      </c>
      <c r="G10" s="58">
        <v>1.0416666666666666E-2</v>
      </c>
      <c r="H10" s="60">
        <f t="shared" ref="H10:H48" si="0">G10*F10</f>
        <v>7.2916666666666657E-2</v>
      </c>
      <c r="J10" s="70" t="s">
        <v>43</v>
      </c>
      <c r="K10" s="46">
        <f>K8-K9</f>
        <v>8.6805555555556246E-2</v>
      </c>
      <c r="L10" s="45"/>
    </row>
    <row r="11" spans="1:13" s="22" customFormat="1" ht="15.75" customHeight="1">
      <c r="B11" s="65">
        <f t="shared" ref="B11:B46" si="1">B10+1</f>
        <v>3</v>
      </c>
      <c r="C11" s="38" t="s">
        <v>69</v>
      </c>
      <c r="D11" s="14" t="s">
        <v>49</v>
      </c>
      <c r="E11" s="38" t="s">
        <v>55</v>
      </c>
      <c r="F11" s="38">
        <v>5</v>
      </c>
      <c r="G11" s="58">
        <v>1.3888888888888888E-2</v>
      </c>
      <c r="H11" s="60">
        <f t="shared" si="0"/>
        <v>6.9444444444444448E-2</v>
      </c>
      <c r="J11" s="31"/>
      <c r="K11" s="47"/>
    </row>
    <row r="12" spans="1:13" s="22" customFormat="1" ht="15.75" customHeight="1">
      <c r="B12" s="65">
        <f t="shared" si="1"/>
        <v>4</v>
      </c>
      <c r="C12" s="38" t="s">
        <v>70</v>
      </c>
      <c r="D12" s="14" t="s">
        <v>49</v>
      </c>
      <c r="E12" s="38" t="s">
        <v>55</v>
      </c>
      <c r="F12" s="38">
        <v>2</v>
      </c>
      <c r="G12" s="58">
        <v>6.9444444444444441E-3</v>
      </c>
      <c r="H12" s="60">
        <f t="shared" si="0"/>
        <v>1.3888888888888888E-2</v>
      </c>
      <c r="K12" s="47"/>
    </row>
    <row r="13" spans="1:13" s="22" customFormat="1" ht="15.75" customHeight="1">
      <c r="B13" s="65">
        <f t="shared" si="1"/>
        <v>5</v>
      </c>
      <c r="C13" s="38" t="s">
        <v>71</v>
      </c>
      <c r="D13" s="14" t="s">
        <v>15</v>
      </c>
      <c r="E13" s="38" t="s">
        <v>57</v>
      </c>
      <c r="F13" s="38">
        <v>7</v>
      </c>
      <c r="G13" s="58">
        <v>1.3888888888888888E-2</v>
      </c>
      <c r="H13" s="60">
        <f t="shared" si="0"/>
        <v>9.722222222222221E-2</v>
      </c>
    </row>
    <row r="14" spans="1:13" s="22" customFormat="1" ht="15.75" customHeight="1">
      <c r="B14" s="65">
        <f t="shared" si="1"/>
        <v>6</v>
      </c>
      <c r="C14" s="38" t="s">
        <v>72</v>
      </c>
      <c r="D14" s="14" t="s">
        <v>15</v>
      </c>
      <c r="E14" s="38" t="s">
        <v>57</v>
      </c>
      <c r="F14" s="38">
        <v>21</v>
      </c>
      <c r="G14" s="58">
        <v>3.472222222222222E-3</v>
      </c>
      <c r="H14" s="60">
        <f t="shared" si="0"/>
        <v>7.2916666666666657E-2</v>
      </c>
      <c r="J14" s="31"/>
    </row>
    <row r="15" spans="1:13" s="22" customFormat="1" ht="15.75" customHeight="1">
      <c r="B15" s="65">
        <f t="shared" si="1"/>
        <v>7</v>
      </c>
      <c r="C15" s="38" t="s">
        <v>73</v>
      </c>
      <c r="D15" s="14" t="s">
        <v>15</v>
      </c>
      <c r="E15" s="38" t="s">
        <v>57</v>
      </c>
      <c r="F15" s="38">
        <v>1</v>
      </c>
      <c r="G15" s="58">
        <v>1.3888888888888888E-2</v>
      </c>
      <c r="H15" s="60">
        <f t="shared" si="0"/>
        <v>1.3888888888888888E-2</v>
      </c>
      <c r="J15" s="24"/>
      <c r="K15" s="24"/>
    </row>
    <row r="16" spans="1:13" s="22" customFormat="1" ht="15.75" customHeight="1">
      <c r="B16" s="65">
        <f t="shared" si="1"/>
        <v>8</v>
      </c>
      <c r="C16" s="38" t="s">
        <v>74</v>
      </c>
      <c r="D16" s="14" t="s">
        <v>50</v>
      </c>
      <c r="E16" s="38" t="s">
        <v>54</v>
      </c>
      <c r="F16" s="38">
        <v>5</v>
      </c>
      <c r="G16" s="58">
        <v>4.1666666666666664E-2</v>
      </c>
      <c r="H16" s="60">
        <f t="shared" si="0"/>
        <v>0.20833333333333331</v>
      </c>
      <c r="J16" s="24"/>
      <c r="K16" s="24"/>
    </row>
    <row r="17" spans="2:11" s="22" customFormat="1" ht="15.75" customHeight="1">
      <c r="B17" s="65">
        <f t="shared" si="1"/>
        <v>9</v>
      </c>
      <c r="C17" s="38" t="s">
        <v>75</v>
      </c>
      <c r="D17" s="14" t="s">
        <v>50</v>
      </c>
      <c r="E17" s="38" t="s">
        <v>56</v>
      </c>
      <c r="F17" s="38">
        <v>5</v>
      </c>
      <c r="G17" s="58">
        <v>6.25E-2</v>
      </c>
      <c r="H17" s="60">
        <f t="shared" si="0"/>
        <v>0.3125</v>
      </c>
      <c r="J17" s="24"/>
      <c r="K17" s="24"/>
    </row>
    <row r="18" spans="2:11" s="22" customFormat="1" ht="15.75" customHeight="1">
      <c r="B18" s="65">
        <f t="shared" si="1"/>
        <v>10</v>
      </c>
      <c r="C18" s="38" t="s">
        <v>76</v>
      </c>
      <c r="D18" s="14" t="s">
        <v>51</v>
      </c>
      <c r="E18" s="38" t="s">
        <v>54</v>
      </c>
      <c r="F18" s="38">
        <v>5</v>
      </c>
      <c r="G18" s="58">
        <v>0.25</v>
      </c>
      <c r="H18" s="60">
        <f t="shared" si="0"/>
        <v>1.25</v>
      </c>
      <c r="J18" s="24"/>
      <c r="K18" s="24"/>
    </row>
    <row r="19" spans="2:11" s="22" customFormat="1" ht="15.75" customHeight="1">
      <c r="B19" s="65">
        <f t="shared" si="1"/>
        <v>11</v>
      </c>
      <c r="C19" s="38" t="s">
        <v>77</v>
      </c>
      <c r="D19" s="14" t="s">
        <v>65</v>
      </c>
      <c r="E19" s="38" t="s">
        <v>57</v>
      </c>
      <c r="F19" s="38">
        <v>7</v>
      </c>
      <c r="G19" s="58">
        <v>0.33333333333333331</v>
      </c>
      <c r="H19" s="60">
        <f t="shared" si="0"/>
        <v>2.333333333333333</v>
      </c>
      <c r="J19" s="24"/>
      <c r="K19" s="24"/>
    </row>
    <row r="20" spans="2:11" s="22" customFormat="1" ht="15.75" customHeight="1">
      <c r="B20" s="65">
        <f t="shared" si="1"/>
        <v>12</v>
      </c>
      <c r="C20" s="38" t="s">
        <v>78</v>
      </c>
      <c r="D20" s="14" t="s">
        <v>14</v>
      </c>
      <c r="E20" s="38" t="s">
        <v>55</v>
      </c>
      <c r="F20" s="38">
        <v>7</v>
      </c>
      <c r="G20" s="58">
        <v>0.125</v>
      </c>
      <c r="H20" s="60">
        <f t="shared" si="0"/>
        <v>0.875</v>
      </c>
      <c r="J20" s="24"/>
      <c r="K20" s="24"/>
    </row>
    <row r="21" spans="2:11" s="22" customFormat="1" ht="15.75" customHeight="1">
      <c r="B21" s="65">
        <f t="shared" si="1"/>
        <v>13</v>
      </c>
      <c r="C21" s="38" t="s">
        <v>79</v>
      </c>
      <c r="D21" s="14" t="s">
        <v>14</v>
      </c>
      <c r="E21" s="38" t="s">
        <v>55</v>
      </c>
      <c r="F21" s="38">
        <v>7</v>
      </c>
      <c r="G21" s="58">
        <v>8.3333333333333329E-2</v>
      </c>
      <c r="H21" s="60">
        <f t="shared" si="0"/>
        <v>0.58333333333333326</v>
      </c>
      <c r="J21" s="24"/>
      <c r="K21" s="24"/>
    </row>
    <row r="22" spans="2:11" s="22" customFormat="1" ht="15.75" customHeight="1">
      <c r="B22" s="65">
        <f t="shared" si="1"/>
        <v>14</v>
      </c>
      <c r="C22" s="38" t="s">
        <v>81</v>
      </c>
      <c r="D22" s="14" t="s">
        <v>14</v>
      </c>
      <c r="E22" s="38" t="s">
        <v>55</v>
      </c>
      <c r="F22" s="38">
        <v>5</v>
      </c>
      <c r="G22" s="58">
        <v>0.10416666666666667</v>
      </c>
      <c r="H22" s="60">
        <f t="shared" si="0"/>
        <v>0.52083333333333337</v>
      </c>
      <c r="J22" s="24"/>
      <c r="K22" s="24"/>
    </row>
    <row r="23" spans="2:11" s="22" customFormat="1" ht="15.75" customHeight="1">
      <c r="B23" s="65">
        <f t="shared" si="1"/>
        <v>15</v>
      </c>
      <c r="C23" s="38" t="s">
        <v>80</v>
      </c>
      <c r="D23" s="14" t="s">
        <v>64</v>
      </c>
      <c r="E23" s="38" t="s">
        <v>54</v>
      </c>
      <c r="F23" s="38">
        <v>2</v>
      </c>
      <c r="G23" s="58">
        <v>0.20833333333333334</v>
      </c>
      <c r="H23" s="60">
        <f t="shared" si="0"/>
        <v>0.41666666666666669</v>
      </c>
      <c r="J23" s="24"/>
      <c r="K23" s="24"/>
    </row>
    <row r="24" spans="2:11" s="22" customFormat="1" ht="15.75" customHeight="1">
      <c r="B24" s="65">
        <f t="shared" si="1"/>
        <v>16</v>
      </c>
      <c r="C24" s="38"/>
      <c r="D24" s="14"/>
      <c r="E24" s="38"/>
      <c r="F24" s="38"/>
      <c r="G24" s="58"/>
      <c r="H24" s="60">
        <f t="shared" si="0"/>
        <v>0</v>
      </c>
      <c r="J24" s="24"/>
      <c r="K24" s="24"/>
    </row>
    <row r="25" spans="2:11" s="22" customFormat="1" ht="15.75" customHeight="1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Manut.!$E$4:$E$7</xm:f>
          </x14:formula1>
          <xm:sqref>J7</xm:sqref>
        </x14:dataValidation>
        <x14:dataValidation type="list" allowBlank="1" showInputMessage="1" showErrorMessage="1">
          <x14:formula1>
            <xm:f>Gráficos!$B$6:$B$9</xm:f>
          </x14:formula1>
          <xm:sqref>E9:E48</xm:sqref>
        </x14:dataValidation>
        <x14:dataValidation type="list" allowBlank="1" showInputMessage="1" showErrorMessage="1">
          <x14:formula1>
            <xm:f>Gráficos!$N$5:$N$16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showGridLines="0" topLeftCell="A4" zoomScale="80" zoomScaleNormal="80" workbookViewId="0">
      <selection activeCell="B2" sqref="B2"/>
    </sheetView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3" t="s">
        <v>62</v>
      </c>
    </row>
    <row r="4" spans="2:16" ht="15.75">
      <c r="N4" s="57" t="s">
        <v>61</v>
      </c>
      <c r="O4" s="57" t="s">
        <v>48</v>
      </c>
      <c r="P4" s="57" t="s">
        <v>60</v>
      </c>
    </row>
    <row r="5" spans="2:16" ht="15.7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0.22916666666666666</v>
      </c>
      <c r="P5" s="56">
        <f>O5/$O$18</f>
        <v>3.3149171270718231E-2</v>
      </c>
    </row>
    <row r="6" spans="2:16">
      <c r="B6" s="51" t="s">
        <v>54</v>
      </c>
      <c r="C6" s="50">
        <f>SUMIF('Time Sheet'!$E$8:$E$48,Gráficos!B6,'Time Sheet'!$H$8:$H$48)</f>
        <v>1.875</v>
      </c>
      <c r="D6" s="56">
        <f>C6/$C$10</f>
        <v>0.27122049221496736</v>
      </c>
      <c r="N6" s="48" t="s">
        <v>52</v>
      </c>
      <c r="O6" s="50">
        <f>SUMIF('Time Sheet'!$D$9:$D$48,Gráficos!N6,'Time Sheet'!$H$9:$H$48)</f>
        <v>0</v>
      </c>
      <c r="P6" s="56">
        <f>O6/$O$18</f>
        <v>0</v>
      </c>
    </row>
    <row r="7" spans="2:16">
      <c r="B7" s="48" t="s">
        <v>55</v>
      </c>
      <c r="C7" s="50">
        <f>SUMIF('Time Sheet'!$E$8:$E$48,Gráficos!B7,'Time Sheet'!$H$8:$H$48)</f>
        <v>2.0625</v>
      </c>
      <c r="D7" s="56">
        <f t="shared" ref="D7:D8" si="0">C7/$C$10</f>
        <v>0.2983425414364641</v>
      </c>
      <c r="N7" s="48" t="s">
        <v>15</v>
      </c>
      <c r="O7" s="50">
        <f>SUMIF('Time Sheet'!$D$9:$D$48,Gráficos!N7,'Time Sheet'!$H$9:$H$48)</f>
        <v>0.18402777777777776</v>
      </c>
      <c r="P7" s="56">
        <f>O7/$O$18</f>
        <v>2.6619789050728277E-2</v>
      </c>
    </row>
    <row r="8" spans="2:16">
      <c r="B8" s="48" t="s">
        <v>57</v>
      </c>
      <c r="C8" s="50">
        <f>SUMIF('Time Sheet'!$E$8:$E$48,Gráficos!B8,'Time Sheet'!$H$8:$H$48)</f>
        <v>2.5173611111111107</v>
      </c>
      <c r="D8" s="56">
        <f t="shared" si="0"/>
        <v>0.36413862380713208</v>
      </c>
      <c r="N8" s="48" t="s">
        <v>65</v>
      </c>
      <c r="O8" s="50">
        <f>SUMIF('Time Sheet'!$D$9:$D$48,Gráficos!N8,'Time Sheet'!$H$9:$H$48)</f>
        <v>2.333333333333333</v>
      </c>
      <c r="P8" s="56">
        <f t="shared" ref="P8:P15" si="1">O8/$O$18</f>
        <v>0.33751883475640382</v>
      </c>
    </row>
    <row r="9" spans="2:16">
      <c r="B9" s="48" t="s">
        <v>56</v>
      </c>
      <c r="C9" s="50">
        <f>SUMIF('Time Sheet'!$E$8:$E$48,Gráficos!B9,'Time Sheet'!$H$8:$H$48)</f>
        <v>0.45833333333333331</v>
      </c>
      <c r="D9" s="56">
        <f>C9/$C$10</f>
        <v>6.6298342541436461E-2</v>
      </c>
      <c r="N9" s="48" t="s">
        <v>59</v>
      </c>
      <c r="O9" s="50">
        <f>SUMIF('Time Sheet'!$D$9:$D$48,Gráficos!N9,'Time Sheet'!$H$9:$H$48)</f>
        <v>0</v>
      </c>
      <c r="P9" s="56">
        <f t="shared" si="1"/>
        <v>0</v>
      </c>
    </row>
    <row r="10" spans="2:16">
      <c r="B10" s="54" t="s">
        <v>58</v>
      </c>
      <c r="C10" s="55">
        <f>SUM(C6:C9)</f>
        <v>6.9131944444444438</v>
      </c>
      <c r="N10" s="48" t="s">
        <v>40</v>
      </c>
      <c r="O10" s="50">
        <f>SUMIF('Time Sheet'!$D$9:$D$48,Gráficos!N10,'Time Sheet'!$H$9:$H$48)</f>
        <v>0</v>
      </c>
      <c r="P10" s="56">
        <f t="shared" si="1"/>
        <v>0</v>
      </c>
    </row>
    <row r="11" spans="2:16">
      <c r="N11" s="49" t="s">
        <v>50</v>
      </c>
      <c r="O11" s="50">
        <f>SUMIF('Time Sheet'!$D$9:$D$48,Gráficos!N11,'Time Sheet'!$H$9:$H$48)</f>
        <v>0.52083333333333326</v>
      </c>
      <c r="P11" s="56">
        <f t="shared" si="1"/>
        <v>7.5339025615268701E-2</v>
      </c>
    </row>
    <row r="12" spans="2:16">
      <c r="N12" s="48" t="s">
        <v>51</v>
      </c>
      <c r="O12" s="50">
        <f>SUMIF('Time Sheet'!$D$9:$D$48,Gráficos!N12,'Time Sheet'!$H$9:$H$48)</f>
        <v>1.25</v>
      </c>
      <c r="P12" s="56">
        <f t="shared" si="1"/>
        <v>0.18081366147664493</v>
      </c>
    </row>
    <row r="13" spans="2:16">
      <c r="N13" s="48" t="s">
        <v>24</v>
      </c>
      <c r="O13" s="50">
        <f>SUMIF('Time Sheet'!$D$9:$D$48,Gráficos!N13,'Time Sheet'!$H$9:$H$48)</f>
        <v>0</v>
      </c>
      <c r="P13" s="56">
        <f t="shared" si="1"/>
        <v>0</v>
      </c>
    </row>
    <row r="14" spans="2:16">
      <c r="N14" s="48" t="s">
        <v>14</v>
      </c>
      <c r="O14" s="50">
        <f>SUMIF('Time Sheet'!$D$9:$D$48,Gráficos!N14,'Time Sheet'!$H$9:$H$48)</f>
        <v>1.9791666666666665</v>
      </c>
      <c r="P14" s="56">
        <f t="shared" si="1"/>
        <v>0.28628829733802108</v>
      </c>
    </row>
    <row r="15" spans="2:16">
      <c r="N15" s="48" t="s">
        <v>64</v>
      </c>
      <c r="O15" s="50">
        <f>SUMIF('Time Sheet'!$D$9:$D$48,Gráficos!N15,'Time Sheet'!$H$9:$H$48)</f>
        <v>0.41666666666666669</v>
      </c>
      <c r="P15" s="56">
        <f t="shared" si="1"/>
        <v>6.0271220492214977E-2</v>
      </c>
    </row>
    <row r="16" spans="2:16">
      <c r="N16" s="49" t="s">
        <v>38</v>
      </c>
      <c r="O16" s="50">
        <f>SUMIF('Time Sheet'!$D$9:$D$48,Gráficos!N16,'Time Sheet'!$H$9:$H$48)</f>
        <v>0</v>
      </c>
      <c r="P16" s="56">
        <f>O16/$O$18</f>
        <v>0</v>
      </c>
    </row>
    <row r="18" spans="2:15">
      <c r="N18" s="54" t="s">
        <v>58</v>
      </c>
      <c r="O18" s="55">
        <f>SUM(O5:O16)</f>
        <v>6.9131944444444438</v>
      </c>
    </row>
    <row r="21" spans="2:15">
      <c r="C21" s="1"/>
    </row>
    <row r="22" spans="2:15">
      <c r="B22" s="34"/>
      <c r="C22" s="36"/>
      <c r="D22" s="36"/>
      <c r="E22" s="36"/>
      <c r="F22" s="36"/>
    </row>
    <row r="23" spans="2:15">
      <c r="B23" s="34"/>
      <c r="C23" s="36"/>
      <c r="D23" s="36"/>
      <c r="E23" s="36"/>
      <c r="F23" s="36"/>
    </row>
    <row r="24" spans="2:15">
      <c r="B24" s="34"/>
      <c r="C24" s="36"/>
      <c r="D24" s="36"/>
      <c r="E24" s="36"/>
      <c r="F24" s="36"/>
    </row>
    <row r="25" spans="2:15">
      <c r="B25" s="34"/>
      <c r="C25" s="36"/>
      <c r="D25" s="36"/>
      <c r="E25" s="36"/>
      <c r="F25" s="36"/>
    </row>
    <row r="26" spans="2:15">
      <c r="B26" s="34"/>
      <c r="C26" s="36"/>
      <c r="D26" s="36"/>
      <c r="E26" s="36"/>
      <c r="F26" s="36"/>
    </row>
  </sheetData>
  <sortState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Allan</cp:lastModifiedBy>
  <dcterms:created xsi:type="dcterms:W3CDTF">2018-01-23T16:00:31Z</dcterms:created>
  <dcterms:modified xsi:type="dcterms:W3CDTF">2018-08-21T18:23:54Z</dcterms:modified>
</cp:coreProperties>
</file>