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8340" windowHeight="15300" firstSheet="1" activeTab="3"/>
  </bookViews>
  <sheets>
    <sheet name="T" sheetId="1" state="hidden" r:id="rId1"/>
    <sheet name="Settings" sheetId="2" r:id="rId2"/>
    <sheet name="2018 World Cup" sheetId="3" r:id="rId3"/>
    <sheet name="Sheet1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21" i="3"/>
  <c r="S85" i="3"/>
  <c r="T85" i="3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L20" i="3"/>
  <c r="R28" i="3"/>
  <c r="R69" i="3"/>
  <c r="R58" i="3"/>
  <c r="R77" i="3"/>
  <c r="R70" i="3"/>
  <c r="BE19" i="3"/>
  <c r="R85" i="3"/>
  <c r="R65" i="3"/>
  <c r="AY37" i="3"/>
  <c r="R63" i="3"/>
  <c r="AY21" i="3"/>
  <c r="R81" i="3"/>
  <c r="R64" i="3"/>
  <c r="R60" i="3"/>
  <c r="R71" i="3"/>
  <c r="R76" i="3"/>
  <c r="BK15" i="3"/>
  <c r="R62" i="3"/>
  <c r="R72" i="3"/>
  <c r="BE35" i="3"/>
  <c r="R61" i="3"/>
  <c r="AY29" i="3"/>
  <c r="R59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T72" i="3"/>
  <c r="BL33" i="3"/>
  <c r="T61" i="3"/>
  <c r="BF29" i="3"/>
  <c r="P8" i="3"/>
  <c r="BQ6" i="3"/>
  <c r="P44" i="3"/>
  <c r="P38" i="3"/>
  <c r="AB9" i="3"/>
  <c r="E40" i="3"/>
  <c r="S40" i="3"/>
  <c r="AB33" i="3"/>
  <c r="E48" i="3"/>
  <c r="S48" i="3"/>
  <c r="AB44" i="3"/>
  <c r="E19" i="3"/>
  <c r="AB52" i="3"/>
  <c r="H37" i="3"/>
  <c r="I15" i="2"/>
  <c r="J14" i="3"/>
  <c r="K32" i="3"/>
  <c r="B31" i="2"/>
  <c r="B34" i="2"/>
  <c r="K14" i="3"/>
  <c r="M20" i="3"/>
  <c r="J26" i="3"/>
  <c r="L32" i="3"/>
  <c r="BJ41" i="3"/>
  <c r="J50" i="3"/>
  <c r="T62" i="3"/>
  <c r="BF20" i="3"/>
  <c r="T76" i="3"/>
  <c r="BR23" i="3"/>
  <c r="AB10" i="3"/>
  <c r="E8" i="3"/>
  <c r="AB22" i="3"/>
  <c r="H44" i="3"/>
  <c r="AB34" i="3"/>
  <c r="H31" i="3"/>
  <c r="AB45" i="3"/>
  <c r="E52" i="3"/>
  <c r="B17" i="2"/>
  <c r="J8" i="3"/>
  <c r="L14" i="3"/>
  <c r="K26" i="3"/>
  <c r="M32" i="3"/>
  <c r="J38" i="3"/>
  <c r="J44" i="3"/>
  <c r="T63" i="3"/>
  <c r="BF21" i="3"/>
  <c r="Z76" i="3"/>
  <c r="BR35" i="3"/>
  <c r="AB11" i="3"/>
  <c r="H8" i="3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/>
  <c r="AB14" i="3"/>
  <c r="AB26" i="3"/>
  <c r="AB38" i="3"/>
  <c r="AM38" i="3"/>
  <c r="AB47" i="3"/>
  <c r="H2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/>
  <c r="AB15" i="3"/>
  <c r="AB27" i="3"/>
  <c r="H13" i="3"/>
  <c r="AB39" i="3"/>
  <c r="H17" i="3"/>
  <c r="AB50" i="3"/>
  <c r="H53" i="3"/>
  <c r="H11" i="3"/>
  <c r="E44" i="3"/>
  <c r="S44" i="3"/>
  <c r="H28" i="3"/>
  <c r="B19" i="2"/>
  <c r="B23" i="2"/>
  <c r="AY6" i="3"/>
  <c r="M8" i="3"/>
  <c r="O14" i="3"/>
  <c r="N26" i="3"/>
  <c r="P32" i="3"/>
  <c r="M38" i="3"/>
  <c r="M44" i="3"/>
  <c r="N50" i="3"/>
  <c r="T58" i="3"/>
  <c r="BF12" i="3"/>
  <c r="T69" i="3"/>
  <c r="BL16" i="3"/>
  <c r="AB16" i="3"/>
  <c r="E10" i="3"/>
  <c r="AB28" i="3"/>
  <c r="AB40" i="3"/>
  <c r="H33" i="3"/>
  <c r="AB51" i="3"/>
  <c r="H38" i="3"/>
  <c r="B26" i="2"/>
  <c r="BE6" i="3"/>
  <c r="N8" i="3"/>
  <c r="P14" i="3"/>
  <c r="J20" i="3"/>
  <c r="O26" i="3"/>
  <c r="BQ31" i="3"/>
  <c r="N38" i="3"/>
  <c r="N44" i="3"/>
  <c r="O50" i="3"/>
  <c r="T59" i="3"/>
  <c r="BF13" i="3"/>
  <c r="T70" i="3"/>
  <c r="BL17" i="3"/>
  <c r="AB17" i="3"/>
  <c r="H10" i="3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/>
  <c r="T71" i="3"/>
  <c r="BL32" i="3"/>
  <c r="AB8" i="3"/>
  <c r="AB20" i="3"/>
  <c r="H43" i="3"/>
  <c r="AB32" i="3"/>
  <c r="E15" i="3"/>
  <c r="B46" i="2"/>
  <c r="AB53" i="3"/>
  <c r="E53" i="3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AY25" i="3"/>
  <c r="B28" i="3"/>
  <c r="B37" i="3"/>
  <c r="C42" i="3"/>
  <c r="BQ34" i="3"/>
  <c r="C52" i="3"/>
  <c r="AY33" i="3"/>
  <c r="B36" i="3"/>
  <c r="D25" i="3"/>
  <c r="C44" i="3"/>
  <c r="C50" i="3"/>
  <c r="AY9" i="3"/>
  <c r="AY17" i="3"/>
  <c r="BE11" i="3"/>
  <c r="BQ22" i="3"/>
  <c r="B30" i="3"/>
  <c r="C41" i="3"/>
  <c r="D29" i="3"/>
  <c r="BE27" i="3"/>
  <c r="D34" i="3"/>
  <c r="C35" i="3"/>
  <c r="B51" i="3"/>
  <c r="AY13" i="3"/>
  <c r="C40" i="3"/>
  <c r="BK31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/>
  <c r="H15" i="3"/>
  <c r="X15" i="3"/>
  <c r="H32" i="3"/>
  <c r="X44" i="3"/>
  <c r="E27" i="3"/>
  <c r="S27" i="3"/>
  <c r="E11" i="3"/>
  <c r="S11" i="3"/>
  <c r="T11" i="3"/>
  <c r="H24" i="3"/>
  <c r="H7" i="3"/>
  <c r="E35" i="3"/>
  <c r="S35" i="3"/>
  <c r="S19" i="3"/>
  <c r="S52" i="3"/>
  <c r="S10" i="3"/>
  <c r="T10" i="3"/>
  <c r="X10" i="3"/>
  <c r="X8" i="3"/>
  <c r="S15" i="3"/>
  <c r="X53" i="3"/>
  <c r="S53" i="3"/>
  <c r="T53" i="3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/>
  <c r="H35" i="3"/>
  <c r="E20" i="3"/>
  <c r="E16" i="3"/>
  <c r="H48" i="3"/>
  <c r="T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/>
  <c r="T15" i="3"/>
  <c r="X35" i="3"/>
  <c r="T19" i="3"/>
  <c r="X11" i="3"/>
  <c r="X22" i="3"/>
  <c r="T27" i="3"/>
  <c r="T52" i="3"/>
  <c r="X48" i="3"/>
  <c r="S34" i="3"/>
  <c r="T34" i="3"/>
  <c r="X34" i="3"/>
  <c r="S46" i="3"/>
  <c r="T46" i="3"/>
  <c r="X46" i="3"/>
  <c r="S49" i="3"/>
  <c r="T49" i="3"/>
  <c r="X49" i="3"/>
  <c r="S45" i="3"/>
  <c r="T45" i="3"/>
  <c r="X45" i="3"/>
  <c r="S32" i="3"/>
  <c r="T32" i="3"/>
  <c r="X32" i="3"/>
  <c r="S24" i="3"/>
  <c r="T24" i="3"/>
  <c r="X24" i="3"/>
  <c r="S25" i="3"/>
  <c r="T25" i="3"/>
  <c r="X25" i="3"/>
  <c r="S29" i="3"/>
  <c r="T29" i="3"/>
  <c r="X29" i="3"/>
  <c r="S7" i="3"/>
  <c r="T7" i="3"/>
  <c r="X7" i="3"/>
  <c r="S17" i="3"/>
  <c r="T17" i="3"/>
  <c r="X17" i="3"/>
  <c r="S36" i="3"/>
  <c r="T36" i="3"/>
  <c r="X36" i="3"/>
  <c r="S14" i="3"/>
  <c r="T14" i="3"/>
  <c r="X14" i="3"/>
  <c r="S9" i="3"/>
  <c r="T9" i="3"/>
  <c r="X9" i="3"/>
  <c r="S47" i="3"/>
  <c r="T47" i="3"/>
  <c r="X47" i="3"/>
  <c r="S31" i="3"/>
  <c r="T31" i="3"/>
  <c r="X31" i="3"/>
  <c r="S38" i="3"/>
  <c r="T38" i="3"/>
  <c r="X38" i="3"/>
  <c r="S43" i="3"/>
  <c r="T43" i="3"/>
  <c r="X43" i="3"/>
  <c r="S41" i="3"/>
  <c r="T41" i="3"/>
  <c r="X41" i="3"/>
  <c r="S20" i="3"/>
  <c r="T20" i="3"/>
  <c r="X20" i="3"/>
  <c r="S21" i="3"/>
  <c r="T21" i="3"/>
  <c r="X21" i="3"/>
  <c r="S42" i="3"/>
  <c r="T42" i="3"/>
  <c r="X42" i="3"/>
  <c r="S13" i="3"/>
  <c r="T13" i="3"/>
  <c r="X13" i="3"/>
  <c r="S51" i="3"/>
  <c r="T51" i="3"/>
  <c r="X51" i="3"/>
  <c r="S39" i="3"/>
  <c r="X39" i="3"/>
  <c r="S18" i="3"/>
  <c r="T18" i="3"/>
  <c r="X18" i="3"/>
  <c r="S23" i="3"/>
  <c r="T23" i="3"/>
  <c r="X23" i="3"/>
  <c r="S33" i="3"/>
  <c r="T33" i="3"/>
  <c r="X33" i="3"/>
  <c r="S28" i="3"/>
  <c r="T28" i="3"/>
  <c r="X28" i="3"/>
  <c r="S26" i="3"/>
  <c r="T26" i="3"/>
  <c r="X26" i="3"/>
  <c r="X19" i="3"/>
  <c r="S16" i="3"/>
  <c r="T16" i="3"/>
  <c r="X16" i="3"/>
  <c r="S50" i="3"/>
  <c r="T50" i="3"/>
  <c r="X50" i="3"/>
  <c r="S30" i="3"/>
  <c r="T30" i="3"/>
  <c r="X30" i="3"/>
  <c r="S37" i="3"/>
  <c r="T37" i="3"/>
  <c r="X37" i="3"/>
  <c r="S12" i="3"/>
  <c r="T12" i="3"/>
  <c r="X12" i="3"/>
  <c r="X54" i="3"/>
  <c r="S54" i="3"/>
  <c r="T54" i="3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/>
  <c r="AI42" i="3"/>
  <c r="AJ41" i="3"/>
  <c r="AK29" i="3"/>
  <c r="AH29" i="3"/>
  <c r="AI37" i="3"/>
  <c r="AI36" i="3"/>
  <c r="AJ32" i="3"/>
  <c r="U7" i="3"/>
  <c r="V7" i="3"/>
  <c r="U8" i="3"/>
  <c r="W8" i="3"/>
  <c r="AI25" i="3"/>
  <c r="AI24" i="3"/>
  <c r="AJ21" i="3"/>
  <c r="AI49" i="3"/>
  <c r="AI48" i="3"/>
  <c r="AJ46" i="3"/>
  <c r="AI31" i="3"/>
  <c r="AI30" i="3"/>
  <c r="AJ26" i="3"/>
  <c r="AK34" i="3"/>
  <c r="AH34" i="3"/>
  <c r="AK39" i="3"/>
  <c r="AH39" i="3"/>
  <c r="AK17" i="3"/>
  <c r="AH17" i="3"/>
  <c r="AI19" i="3"/>
  <c r="AI18" i="3"/>
  <c r="AJ16" i="3"/>
  <c r="AI55" i="3"/>
  <c r="AI54" i="3"/>
  <c r="AJ53" i="3"/>
  <c r="AI13" i="3"/>
  <c r="AI12" i="3"/>
  <c r="AJ9" i="3"/>
  <c r="AH13" i="3"/>
  <c r="AH12" i="3"/>
  <c r="AE42" i="3"/>
  <c r="AK22" i="3"/>
  <c r="AH22" i="3"/>
  <c r="AK51" i="3"/>
  <c r="AH51" i="3"/>
  <c r="AK35" i="3"/>
  <c r="AH35" i="3"/>
  <c r="AE48" i="3"/>
  <c r="AK47" i="3"/>
  <c r="AH47" i="3"/>
  <c r="AK16" i="3"/>
  <c r="AH16" i="3"/>
  <c r="AK52" i="3"/>
  <c r="AH52" i="3"/>
  <c r="AK9" i="3"/>
  <c r="AE36" i="3"/>
  <c r="AK45" i="3"/>
  <c r="AH45" i="3"/>
  <c r="AE24" i="3"/>
  <c r="AE18" i="3"/>
  <c r="AK28" i="3"/>
  <c r="AH28" i="3"/>
  <c r="AD42" i="3"/>
  <c r="AE12" i="3"/>
  <c r="AE30" i="3"/>
  <c r="AK27" i="3"/>
  <c r="AH27" i="3"/>
  <c r="AK10" i="3"/>
  <c r="AK41" i="3"/>
  <c r="AH41" i="3"/>
  <c r="AD24" i="3"/>
  <c r="AK23" i="3"/>
  <c r="AH23" i="3"/>
  <c r="AK15" i="3"/>
  <c r="AH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/>
  <c r="U54" i="3"/>
  <c r="W54" i="3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K48" i="3"/>
  <c r="AH44" i="3"/>
  <c r="U51" i="3"/>
  <c r="U24" i="3"/>
  <c r="U30" i="3"/>
  <c r="AK30" i="3"/>
  <c r="AH26" i="3"/>
  <c r="AK12" i="3"/>
  <c r="AK18" i="3"/>
  <c r="AH14" i="3"/>
  <c r="U39" i="3"/>
  <c r="AH46" i="3"/>
  <c r="U20" i="3"/>
  <c r="AH53" i="3"/>
  <c r="AH40" i="3"/>
  <c r="AK42" i="3"/>
  <c r="AH38" i="3"/>
  <c r="AK36" i="3"/>
  <c r="AH32" i="3"/>
  <c r="AJ27" i="3"/>
  <c r="AK24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L27" i="3"/>
  <c r="AT18" i="3"/>
  <c r="AL14" i="3"/>
  <c r="AT12" i="3"/>
  <c r="AT48" i="3"/>
  <c r="AL46" i="3"/>
  <c r="AT42" i="3"/>
  <c r="AL38" i="3"/>
  <c r="AT24" i="3"/>
  <c r="AL23" i="3"/>
  <c r="AT36" i="3"/>
  <c r="AL35" i="3"/>
  <c r="AL16" i="3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/>
  <c r="AN51" i="3"/>
  <c r="AL24" i="3"/>
  <c r="AN21" i="3"/>
  <c r="AL18" i="3"/>
  <c r="AN16" i="3"/>
  <c r="AL30" i="3"/>
  <c r="AN26" i="3"/>
  <c r="AL48" i="3"/>
  <c r="AN46" i="3"/>
  <c r="AL36" i="3"/>
  <c r="AN32" i="3"/>
  <c r="AL42" i="3"/>
  <c r="AN38" i="3"/>
  <c r="AL12" i="3"/>
  <c r="AN9" i="3"/>
  <c r="AN15" i="3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/>
  <c r="AZ11" i="3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/>
  <c r="AZ22" i="3"/>
  <c r="M18" i="3"/>
  <c r="N18" i="3"/>
  <c r="L46" i="3"/>
  <c r="J15" i="3"/>
  <c r="AO14" i="3"/>
  <c r="AZ26" i="3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/>
  <c r="AZ10" i="3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/>
  <c r="AZ31" i="3"/>
  <c r="J21" i="3"/>
  <c r="AO20" i="3"/>
  <c r="AZ14" i="3"/>
  <c r="O22" i="3"/>
  <c r="L21" i="3"/>
  <c r="M24" i="3"/>
  <c r="J46" i="3"/>
  <c r="AO45" i="3"/>
  <c r="AZ39" i="3"/>
  <c r="L47" i="3"/>
  <c r="J27" i="3"/>
  <c r="AO26" i="3"/>
  <c r="AZ30" i="3"/>
  <c r="M27" i="3"/>
  <c r="L30" i="3"/>
  <c r="N27" i="3"/>
  <c r="M28" i="3"/>
  <c r="O47" i="3"/>
  <c r="J28" i="3"/>
  <c r="AO27" i="3"/>
  <c r="AZ15" i="3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/>
  <c r="AZ35" i="3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/>
  <c r="AZ18" i="3"/>
  <c r="O10" i="3"/>
  <c r="M42" i="3"/>
  <c r="M41" i="3"/>
  <c r="M40" i="3"/>
  <c r="M39" i="3"/>
  <c r="O41" i="3"/>
  <c r="L40" i="3"/>
  <c r="L39" i="3"/>
  <c r="O42" i="3"/>
  <c r="N41" i="3"/>
  <c r="J40" i="3"/>
  <c r="AO39" i="3"/>
  <c r="AZ19" i="3"/>
  <c r="J39" i="3"/>
  <c r="AO38" i="3"/>
  <c r="AZ34" i="3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S64" i="3"/>
  <c r="T64" i="3"/>
  <c r="BF36" i="3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<sst xmlns="http://schemas.openxmlformats.org/spreadsheetml/2006/main" count="4491" uniqueCount="2561">
  <si>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</si>
  <si>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</si>
  <si>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</si>
  <si>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</si>
  <si>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</si>
  <si>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</si>
  <si>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</si>
  <si>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</si>
  <si>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</si>
  <si>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</si>
  <si>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</si>
  <si>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</si>
  <si>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</si>
  <si>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</si>
  <si>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</si>
  <si>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</si>
  <si>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</si>
  <si>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</si>
  <si>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</si>
  <si>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</si>
  <si>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</si>
  <si>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</si>
  <si>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</si>
  <si>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</si>
  <si>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</si>
  <si>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</si>
  <si>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</si>
  <si>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</si>
  <si>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</si>
  <si>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</si>
  <si>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</si>
  <si>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</si>
  <si>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</si>
  <si>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</si>
  <si>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</si>
  <si>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</si>
  <si>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</si>
  <si>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</si>
  <si>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</si>
  <si>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</si>
  <si>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</si>
  <si>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</si>
  <si>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</si>
  <si>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</si>
  <si>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</si>
  <si>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</si>
  <si>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</si>
  <si>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</si>
  <si>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</si>
  <si>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</si>
  <si>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</si>
  <si>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</si>
  <si>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</si>
  <si>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</si>
  <si>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</si>
  <si>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</si>
  <si>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</si>
  <si>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</si>
  <si>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</si>
  <si>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</si>
  <si>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</si>
  <si>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</si>
  <si>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</si>
  <si>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</si>
  <si>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</si>
  <si>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</si>
  <si>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</si>
  <si>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</si>
  <si>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</si>
  <si>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</si>
  <si>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</si>
  <si>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</si>
  <si>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</si>
  <si>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</si>
  <si>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</si>
  <si>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</si>
  <si>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</si>
  <si>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</si>
  <si>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</si>
  <si>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</si>
  <si>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</si>
  <si>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</si>
  <si>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</si>
  <si>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</si>
  <si>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</si>
  <si>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</si>
  <si>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</si>
  <si>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</si>
  <si>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</si>
  <si>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</si>
  <si>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</si>
  <si>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</si>
  <si>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</si>
  <si>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</si>
  <si>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</si>
  <si>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</si>
  <si>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</si>
  <si>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</si>
  <si>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</si>
  <si>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</si>
  <si>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</si>
  <si>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</si>
  <si>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</si>
  <si>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</si>
  <si>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</si>
  <si>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</si>
  <si>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</si>
  <si>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</si>
  <si>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</si>
  <si>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</si>
  <si>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</si>
  <si>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</si>
  <si>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</si>
  <si>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</si>
  <si>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</si>
  <si>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</si>
  <si>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</si>
  <si>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</si>
  <si>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</si>
  <si>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</si>
  <si>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</si>
  <si>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</si>
  <si>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</si>
  <si>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</si>
  <si>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</si>
  <si>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</si>
  <si>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</si>
  <si>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</si>
  <si>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</si>
  <si>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</si>
  <si>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</si>
  <si>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</si>
  <si>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</si>
  <si>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</si>
  <si>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</si>
  <si>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</si>
  <si>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</si>
  <si>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</si>
  <si>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</si>
  <si>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</si>
  <si>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</si>
  <si>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</si>
  <si>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</si>
  <si>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</si>
  <si>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</si>
  <si>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</si>
  <si>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</si>
  <si>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</si>
  <si>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</si>
  <si>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</si>
  <si>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</si>
  <si>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</si>
  <si>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</si>
  <si>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</si>
  <si>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</si>
  <si>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</si>
  <si>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</si>
  <si>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</si>
  <si>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</si>
  <si>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</si>
  <si>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</si>
  <si>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</si>
  <si>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</si>
  <si>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</si>
  <si>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</si>
  <si>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</si>
  <si>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</si>
  <si>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</si>
  <si>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</si>
  <si>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</si>
  <si>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</si>
  <si>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</si>
  <si>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</si>
  <si>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</si>
  <si>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</si>
  <si>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</si>
  <si>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</si>
  <si>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</si>
  <si>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</si>
  <si>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</si>
  <si>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</si>
  <si>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</si>
  <si>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</si>
  <si>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</si>
  <si>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</si>
  <si>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</si>
  <si>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</si>
  <si>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</si>
  <si>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</si>
  <si>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</si>
  <si>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</si>
  <si>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</si>
  <si>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</si>
  <si>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</si>
  <si>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</si>
  <si>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</si>
  <si>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</si>
  <si>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</si>
  <si>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</si>
  <si>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</si>
  <si>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</si>
  <si>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</si>
  <si>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</si>
  <si>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</si>
  <si>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</si>
  <si>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</si>
  <si>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</si>
  <si>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</si>
  <si>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</si>
  <si>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</si>
  <si>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</si>
  <si>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</si>
  <si>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</si>
  <si>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</si>
  <si>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</si>
  <si>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</si>
  <si>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</si>
  <si>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</si>
  <si>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</si>
  <si>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</si>
  <si>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</si>
  <si>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</si>
  <si>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</si>
  <si>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</si>
  <si>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</si>
  <si>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</si>
  <si>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</si>
  <si>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</si>
  <si>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</si>
  <si>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</si>
  <si>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</si>
  <si>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</si>
  <si>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</si>
  <si>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</si>
  <si>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</si>
  <si>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</si>
  <si>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</si>
  <si>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</si>
  <si>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</si>
  <si>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</si>
  <si>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</si>
  <si>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</si>
  <si>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</si>
  <si>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</si>
  <si>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</si>
  <si>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</si>
  <si>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</si>
  <si>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</si>
  <si>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</si>
  <si>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</si>
  <si>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</si>
  <si>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</si>
  <si>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</si>
  <si>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</si>
  <si>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</si>
  <si>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</si>
  <si>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</si>
  <si>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</si>
  <si>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</si>
  <si>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</si>
  <si>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</si>
  <si>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</si>
  <si>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</si>
  <si>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</si>
  <si>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</si>
  <si>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</si>
  <si>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</si>
  <si>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</si>
  <si>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</si>
  <si>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</si>
  <si>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</si>
  <si>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</si>
  <si>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</si>
  <si>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</si>
  <si>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</si>
  <si>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</si>
  <si>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</si>
  <si>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</si>
  <si>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</si>
  <si>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</si>
  <si>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</si>
  <si>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</si>
  <si>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</si>
  <si>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</si>
  <si>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</si>
  <si>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</si>
  <si>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</si>
  <si>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</si>
  <si>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</si>
  <si>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</si>
  <si>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</si>
  <si>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</si>
  <si>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</si>
  <si>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</si>
  <si>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</si>
  <si>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</si>
  <si>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</si>
  <si>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</si>
  <si>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</si>
  <si>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</si>
  <si>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</si>
  <si>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</si>
  <si>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</si>
  <si>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</si>
  <si>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</si>
  <si>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</si>
  <si>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</si>
  <si>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</si>
  <si>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</si>
  <si>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</si>
  <si>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</si>
  <si>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</si>
  <si>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</si>
  <si>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</si>
  <si>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</si>
  <si>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</si>
  <si>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</si>
  <si>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</si>
  <si>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</si>
  <si>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</si>
  <si>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</si>
  <si>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</si>
  <si>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</si>
  <si>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</si>
  <si>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</si>
  <si>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</si>
  <si>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</si>
  <si>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</si>
  <si>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</si>
  <si>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</si>
  <si>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</si>
  <si>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</si>
  <si>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</si>
  <si>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</si>
  <si>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</si>
  <si>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</si>
  <si>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</si>
  <si>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</si>
  <si>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</si>
  <si>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</si>
  <si>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</si>
  <si>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</si>
  <si>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</si>
  <si>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</si>
  <si>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</si>
  <si>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</si>
  <si>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</si>
  <si>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</si>
  <si>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</si>
  <si>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</si>
  <si>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</si>
  <si>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</si>
  <si>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</si>
  <si>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</si>
  <si>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</si>
  <si>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</si>
  <si>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</si>
  <si>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</si>
  <si>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</si>
  <si>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</si>
  <si>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</si>
  <si>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</si>
  <si>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</si>
  <si>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</si>
  <si>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</si>
  <si>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</si>
  <si>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</si>
  <si>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</si>
  <si>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</si>
  <si>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</si>
  <si>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</si>
  <si>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</si>
  <si>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</si>
  <si>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</si>
  <si>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</si>
  <si>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</si>
  <si>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</si>
  <si>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</si>
  <si>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</si>
  <si>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</si>
  <si>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</si>
  <si>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</si>
  <si>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</si>
  <si>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</si>
  <si>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</si>
  <si>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</si>
  <si>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</si>
  <si>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</si>
  <si>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</si>
  <si>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</si>
  <si>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</si>
  <si>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</si>
  <si>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</si>
  <si>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</si>
  <si>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</si>
  <si>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</si>
  <si>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</si>
  <si>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</si>
  <si>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</si>
  <si>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</si>
  <si>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</si>
  <si>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</si>
  <si>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</si>
  <si>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</si>
  <si>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</si>
  <si>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</si>
  <si>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</si>
  <si>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</si>
  <si>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</si>
  <si>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</si>
  <si>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</si>
  <si>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</si>
  <si>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</si>
  <si>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</si>
  <si>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</si>
  <si>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</si>
  <si>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</si>
  <si>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</si>
  <si>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</si>
  <si>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</si>
  <si>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</si>
  <si>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</si>
  <si>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</si>
  <si>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</si>
  <si>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</si>
  <si>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</si>
  <si>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</si>
  <si>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</si>
  <si>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</si>
  <si>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</si>
  <si>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</si>
  <si>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</si>
  <si>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</si>
  <si>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</si>
  <si>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</si>
  <si>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</si>
  <si>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</si>
  <si>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</si>
  <si>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</si>
  <si>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</si>
  <si>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</si>
  <si>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</si>
  <si>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</si>
  <si>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</si>
  <si>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</si>
  <si>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</si>
  <si>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</si>
  <si>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</si>
  <si>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</si>
  <si>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</si>
  <si>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</si>
  <si>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</si>
  <si>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</si>
  <si>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</si>
  <si>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</si>
  <si>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</si>
  <si>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</si>
  <si>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</si>
  <si>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</si>
  <si>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</si>
  <si>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</si>
  <si>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</si>
  <si>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</si>
  <si>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</si>
  <si>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</si>
  <si>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</si>
  <si>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</si>
  <si>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</si>
  <si>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</si>
  <si>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</si>
  <si>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</si>
  <si>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</si>
  <si>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</si>
  <si>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</si>
  <si>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</si>
  <si>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</si>
  <si>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</si>
  <si>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</si>
  <si>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</si>
  <si>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</si>
  <si>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</si>
  <si>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</si>
  <si>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</si>
  <si>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</si>
  <si>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</si>
  <si>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</si>
  <si>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</si>
  <si>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</si>
  <si>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</si>
  <si>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</si>
  <si>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</si>
  <si>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</si>
  <si>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</si>
  <si>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</si>
  <si>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</si>
  <si>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</si>
  <si>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</si>
  <si>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</si>
  <si>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</si>
  <si>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</si>
  <si>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</si>
  <si>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</si>
  <si>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</si>
  <si>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</si>
  <si>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</si>
  <si>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</si>
  <si>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</si>
  <si>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</si>
  <si>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</si>
  <si>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</si>
  <si>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</si>
  <si>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</si>
  <si>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</si>
  <si>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</si>
  <si>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</si>
  <si>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</si>
  <si>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</si>
  <si>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</si>
  <si>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</si>
  <si>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</si>
  <si>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</si>
  <si>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</si>
  <si>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</si>
  <si>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</si>
  <si>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</si>
  <si>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</si>
  <si>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</si>
  <si>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</si>
  <si>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</si>
  <si>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</si>
  <si>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</si>
  <si>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</si>
  <si>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</si>
  <si>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</si>
  <si>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</si>
  <si>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</si>
  <si>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</si>
  <si>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</si>
  <si>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</si>
  <si>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</si>
  <si>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</si>
  <si>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</si>
  <si>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</si>
  <si>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</si>
  <si>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</si>
  <si>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</si>
  <si>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</si>
  <si>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</si>
  <si>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</si>
  <si>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</si>
  <si>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</si>
  <si>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</si>
  <si>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</si>
  <si>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</si>
  <si>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</si>
  <si>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</si>
  <si>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</si>
  <si>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</si>
  <si>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</si>
  <si>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</si>
  <si>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</si>
  <si>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</si>
  <si>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</si>
  <si>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</si>
  <si>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</si>
  <si>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</si>
  <si>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</si>
  <si>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</si>
  <si>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</si>
  <si>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</si>
  <si>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</si>
  <si>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</si>
  <si>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</si>
  <si>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</si>
  <si>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</si>
  <si>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</si>
  <si>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</si>
  <si>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</si>
  <si>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</si>
  <si>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</si>
  <si>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</si>
  <si>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</si>
  <si>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</si>
  <si>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</si>
  <si>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</si>
  <si>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</si>
  <si>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</si>
  <si>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</si>
  <si>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</si>
  <si>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</si>
  <si>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</si>
  <si>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</si>
  <si>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</si>
  <si>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</si>
  <si>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</si>
  <si>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</si>
  <si>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</si>
  <si>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</si>
  <si>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</si>
  <si>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</si>
  <si>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</si>
  <si>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</si>
  <si>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</si>
  <si>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</si>
  <si>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</si>
  <si>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</si>
  <si>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</si>
  <si>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</si>
  <si>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</si>
  <si>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</si>
  <si>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</si>
  <si>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</si>
  <si>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</si>
  <si>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</si>
  <si>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</si>
  <si>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</si>
  <si>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</si>
  <si>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</si>
  <si>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</si>
  <si>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</si>
  <si>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</si>
  <si>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</si>
  <si>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</si>
  <si>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</si>
  <si>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</si>
  <si>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</si>
  <si>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</si>
  <si>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</si>
  <si>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</si>
  <si>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</si>
  <si>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</si>
  <si>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</si>
  <si>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</si>
  <si>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</si>
  <si>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</si>
  <si>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</si>
  <si>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</si>
  <si>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</si>
  <si>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</si>
  <si>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</si>
  <si>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</si>
  <si>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</si>
  <si>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</si>
  <si>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</si>
  <si>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</si>
  <si>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</si>
  <si>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</si>
  <si>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</si>
  <si>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</si>
  <si>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</si>
  <si>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</si>
  <si>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</si>
  <si>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</si>
  <si>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</si>
  <si>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</si>
  <si>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</si>
  <si>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</si>
  <si>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</si>
  <si>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</si>
  <si>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</si>
  <si>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</si>
  <si>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</si>
  <si>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</si>
  <si>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</si>
  <si>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</si>
  <si>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</si>
  <si>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</si>
  <si>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</si>
  <si>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</si>
  <si>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</si>
  <si>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</si>
  <si>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</si>
  <si>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</si>
  <si>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</si>
  <si>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</si>
  <si>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</si>
  <si>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</si>
  <si>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</si>
  <si>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</si>
  <si>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</si>
  <si>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</si>
  <si>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</si>
  <si>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</si>
  <si>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</si>
  <si>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</si>
  <si>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</si>
  <si>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</si>
  <si>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</si>
  <si>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</si>
  <si>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</si>
  <si>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</si>
  <si>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</si>
  <si>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</si>
  <si>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</si>
  <si>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</si>
  <si>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</si>
  <si>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</si>
  <si>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</si>
  <si>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</si>
  <si>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</si>
  <si>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</si>
  <si>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</si>
  <si>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</si>
  <si>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</si>
  <si>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</si>
  <si>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</si>
  <si>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</si>
  <si>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</si>
  <si>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</si>
  <si>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</si>
  <si>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</si>
  <si>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</si>
  <si>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</si>
  <si>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</si>
  <si>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</si>
  <si>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</si>
  <si>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</si>
  <si>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</si>
  <si>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</si>
  <si>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</si>
  <si>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</si>
  <si>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</si>
  <si>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</si>
  <si>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</si>
  <si>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</si>
  <si>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</si>
  <si>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</si>
  <si>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</si>
  <si>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</si>
  <si>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</si>
  <si>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</si>
  <si>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</si>
  <si>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</si>
  <si>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</si>
  <si>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</si>
  <si>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</si>
  <si>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</si>
  <si>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</si>
  <si>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</si>
  <si>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</si>
  <si>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</si>
  <si>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</si>
  <si>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</si>
  <si>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</si>
  <si>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</si>
  <si>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</si>
  <si>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</si>
  <si>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</si>
  <si>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</si>
  <si>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</si>
  <si>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</si>
  <si>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</si>
  <si>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</si>
  <si>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</si>
  <si>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</si>
  <si>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</si>
  <si>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</si>
  <si>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</si>
  <si>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</si>
  <si>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</si>
  <si>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</si>
  <si>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</si>
  <si>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</si>
  <si>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</si>
  <si>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</si>
  <si>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</si>
  <si>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</si>
  <si>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</si>
  <si>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</si>
  <si>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</si>
  <si>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</si>
  <si>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</si>
  <si>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</si>
  <si>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</si>
  <si>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</si>
  <si>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</si>
  <si>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</si>
  <si>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</si>
  <si>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</si>
  <si>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</si>
  <si>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</si>
  <si>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</si>
  <si>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</si>
  <si>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</si>
  <si>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</si>
  <si>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</si>
  <si>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</si>
  <si>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</si>
  <si>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</si>
  <si>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</si>
  <si>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</si>
  <si>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</si>
  <si>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</si>
  <si>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</si>
  <si>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</si>
  <si>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</si>
  <si>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</si>
  <si>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</si>
  <si>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</si>
  <si>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</si>
  <si>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</si>
  <si>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</si>
  <si>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</si>
  <si>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</si>
  <si>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</si>
  <si>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</si>
  <si>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</si>
  <si>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</si>
  <si>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</si>
  <si>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</si>
  <si>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</si>
  <si>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</si>
  <si>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</si>
  <si>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</si>
  <si>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</si>
  <si>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</si>
  <si>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</si>
  <si>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</si>
  <si>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</si>
  <si>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</si>
  <si>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</si>
  <si>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</si>
  <si>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</si>
  <si>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</si>
  <si>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</si>
  <si>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</si>
  <si>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</si>
  <si>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</si>
  <si>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</si>
  <si>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</si>
  <si>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</si>
  <si>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</si>
  <si>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</si>
  <si>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</si>
  <si>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</si>
  <si>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</si>
  <si>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</si>
  <si>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</si>
  <si>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</si>
  <si>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</si>
  <si>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</si>
  <si>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</si>
  <si>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</si>
  <si>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</si>
  <si>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</si>
  <si>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</si>
  <si>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</si>
  <si>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</si>
  <si>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</si>
  <si>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</si>
  <si>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</si>
  <si>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</si>
  <si>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</si>
  <si>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</si>
  <si>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</si>
  <si>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</si>
  <si>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</si>
  <si>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</si>
  <si>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</si>
  <si>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</si>
  <si>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</si>
  <si>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</si>
  <si>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</si>
  <si>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</si>
  <si>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</si>
  <si>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</si>
  <si>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</si>
  <si>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</si>
  <si>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</si>
  <si>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</si>
  <si>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</si>
  <si>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</si>
  <si>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</si>
  <si>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</si>
  <si>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</si>
  <si>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</si>
  <si>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</si>
  <si>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</si>
  <si>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</si>
  <si>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</si>
  <si>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</si>
  <si>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</si>
  <si>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</si>
  <si>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</si>
  <si>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</si>
  <si>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</si>
  <si>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</si>
  <si>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</si>
  <si>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</si>
  <si>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</si>
  <si>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</si>
  <si>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</si>
  <si>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</si>
  <si>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</si>
  <si>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</si>
  <si>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</si>
  <si>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</si>
  <si>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</si>
  <si>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</si>
  <si>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</si>
  <si>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</si>
  <si>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</si>
  <si>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</si>
  <si>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</si>
  <si>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</si>
  <si>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</si>
  <si>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</si>
  <si>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</si>
  <si>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</si>
  <si>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</si>
  <si>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</si>
  <si>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</si>
  <si>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</si>
  <si>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</si>
  <si>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</si>
  <si>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</si>
  <si>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</si>
  <si>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</si>
  <si>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</si>
  <si>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</si>
  <si>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</si>
  <si>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</si>
  <si>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</si>
  <si>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</si>
  <si>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</si>
  <si>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</si>
  <si>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</si>
  <si>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</si>
  <si>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</si>
  <si>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</si>
  <si>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</si>
  <si>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</si>
  <si>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</si>
  <si>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</si>
  <si>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</si>
  <si>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</si>
  <si>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</si>
  <si>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</si>
  <si>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</si>
  <si>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</si>
  <si>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</si>
  <si>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</si>
  <si>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</si>
  <si>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</si>
  <si>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</si>
  <si>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</si>
  <si>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</si>
  <si>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</si>
  <si>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</si>
  <si>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</si>
  <si>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</si>
  <si>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</si>
  <si>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</si>
  <si>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</si>
  <si>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</si>
  <si>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</si>
  <si>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</si>
  <si>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</si>
  <si>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</si>
  <si>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</si>
  <si>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</si>
  <si>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</si>
  <si>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</si>
  <si>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</si>
  <si>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</si>
  <si>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</si>
  <si>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</si>
  <si>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</si>
  <si>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</si>
  <si>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</si>
  <si>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</si>
  <si>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</si>
  <si>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</si>
  <si>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</si>
  <si>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</si>
  <si>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</si>
  <si>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</si>
  <si>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</si>
  <si>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</si>
  <si>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</si>
  <si>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</si>
  <si>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</si>
  <si>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</si>
  <si>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</si>
  <si>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</si>
  <si>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</si>
  <si>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</si>
  <si>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</si>
  <si>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</si>
  <si>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</si>
  <si>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</si>
  <si>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</si>
  <si>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</si>
  <si>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</si>
  <si>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</si>
  <si>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</si>
  <si>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</si>
  <si>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</si>
  <si>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</si>
  <si>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</si>
  <si>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</si>
  <si>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</si>
  <si>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</si>
  <si>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</si>
  <si>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</si>
  <si>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</si>
  <si>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</si>
  <si>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</si>
  <si>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</si>
  <si>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</si>
  <si>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</si>
  <si>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</si>
  <si>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</si>
  <si>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</si>
  <si>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</si>
  <si>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</si>
  <si>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</si>
  <si>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</si>
  <si>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</si>
  <si>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</si>
  <si>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</si>
  <si>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</si>
  <si>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</si>
  <si>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</si>
  <si>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</si>
  <si>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</si>
  <si>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</si>
  <si>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</si>
  <si>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</si>
  <si>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</si>
  <si>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</si>
  <si>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</si>
  <si>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</si>
  <si>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</si>
  <si>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</si>
  <si>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</si>
  <si>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</si>
  <si>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</si>
  <si>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</si>
  <si>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</si>
  <si>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</si>
  <si>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</si>
  <si>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</si>
  <si>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</si>
  <si>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</si>
  <si>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</si>
  <si>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</si>
  <si>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</si>
  <si>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</si>
  <si>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</si>
  <si>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</si>
  <si>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</si>
  <si>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</si>
  <si>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</si>
  <si>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</si>
  <si>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</si>
  <si>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</si>
  <si>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</si>
  <si>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</si>
  <si>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</si>
  <si>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</si>
  <si>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</si>
  <si>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</si>
  <si>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</si>
  <si>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</si>
  <si>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</si>
  <si>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</si>
  <si>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</si>
  <si>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</si>
  <si>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</si>
  <si>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</si>
  <si>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</si>
  <si>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</si>
  <si>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</si>
  <si>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</si>
  <si>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</si>
  <si>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</si>
  <si>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</si>
  <si>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</si>
  <si>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</si>
  <si>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</si>
  <si>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</si>
  <si>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</si>
  <si>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</si>
  <si>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</si>
  <si>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</si>
  <si>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</si>
  <si>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</si>
  <si>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</si>
  <si>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</si>
  <si>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</si>
  <si>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</si>
  <si>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</si>
  <si>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</si>
  <si>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</si>
  <si>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</si>
  <si>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</si>
  <si>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</si>
  <si>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</si>
  <si>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</si>
  <si>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</si>
  <si>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</si>
  <si>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</si>
  <si>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</si>
  <si>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</si>
  <si>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</si>
  <si>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</si>
  <si>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</si>
  <si>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</si>
  <si>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</si>
  <si>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</si>
  <si>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</si>
  <si>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</si>
  <si>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</si>
  <si>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</si>
  <si>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</si>
  <si>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</si>
  <si>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</si>
  <si>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</si>
  <si>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</si>
  <si>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</si>
  <si>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</si>
  <si>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</si>
  <si>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</si>
  <si>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</si>
  <si>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</si>
  <si>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</si>
  <si>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</si>
  <si>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</si>
  <si>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</si>
  <si>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</si>
  <si>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</si>
  <si>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</si>
  <si>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</si>
  <si>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</si>
  <si>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</si>
  <si>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</si>
  <si>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</si>
  <si>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</si>
  <si>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</si>
  <si>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</si>
  <si>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</si>
  <si>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</si>
  <si>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</si>
  <si>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</si>
  <si>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</si>
  <si>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</si>
  <si>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</si>
  <si>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</si>
  <si>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</si>
  <si>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</si>
  <si>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</si>
  <si>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</si>
  <si>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</si>
  <si>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</si>
  <si>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</si>
  <si>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</si>
  <si>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</si>
  <si>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</si>
  <si>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</si>
  <si>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</si>
  <si>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</si>
  <si>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</si>
  <si>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</si>
  <si>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</si>
  <si>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</si>
  <si>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</si>
  <si>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</si>
  <si>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</si>
  <si>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</si>
  <si>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</si>
  <si>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</si>
  <si>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</si>
  <si>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</si>
  <si>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</si>
  <si>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</si>
  <si>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</si>
  <si>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</si>
  <si>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</si>
  <si>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</si>
  <si>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</si>
  <si>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</si>
  <si>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</si>
  <si>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</si>
  <si>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</si>
  <si>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</si>
  <si>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</si>
  <si>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</si>
  <si>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</si>
  <si>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</si>
  <si>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</si>
  <si>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</si>
  <si>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</si>
  <si>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</si>
  <si>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</si>
  <si>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</si>
  <si>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</si>
  <si>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</si>
  <si>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</si>
  <si>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</si>
  <si>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</si>
  <si>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</si>
  <si>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</si>
  <si>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</si>
  <si>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</si>
  <si>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</si>
  <si>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</si>
  <si>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</si>
  <si>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</si>
  <si>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</si>
  <si>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</si>
  <si>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</si>
  <si>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</si>
  <si>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</si>
  <si>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</si>
  <si>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</si>
  <si>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</si>
  <si>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</si>
  <si>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</si>
  <si>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</si>
  <si>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Кореја Република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</si>
  <si>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</si>
  <si>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</si>
  <si>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</si>
  <si>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</si>
  <si>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</si>
  <si>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</si>
  <si>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</si>
  <si>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</si>
  <si>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</si>
  <si>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</si>
  <si>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</si>
  <si>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</si>
  <si>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</si>
  <si>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</si>
  <si>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</si>
  <si>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</si>
  <si>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</si>
  <si>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</si>
  <si>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</si>
  <si>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</si>
  <si>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</si>
  <si>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</si>
  <si>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</si>
  <si>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</si>
  <si>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</si>
  <si>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</si>
  <si>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</si>
  <si>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</si>
  <si>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</si>
  <si>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</si>
  <si>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</si>
  <si>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</si>
  <si>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</si>
  <si>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</si>
  <si>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</si>
  <si>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</si>
  <si>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</si>
  <si>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</si>
  <si>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</si>
  <si>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</si>
  <si>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</si>
  <si>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</si>
  <si>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</si>
  <si>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</si>
  <si>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</si>
  <si>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</si>
  <si>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</si>
  <si>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</si>
  <si>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</si>
  <si>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</si>
  <si>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</si>
  <si>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</si>
  <si>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</si>
  <si>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</si>
  <si>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</si>
  <si>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</si>
  <si>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</si>
  <si>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</si>
  <si>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</si>
  <si>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</si>
  <si>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</si>
  <si>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</si>
  <si>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</si>
  <si>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</si>
  <si>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</si>
  <si>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</si>
  <si>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</si>
  <si>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</si>
  <si>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</si>
  <si>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</si>
  <si>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</si>
  <si>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</si>
  <si>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</si>
  <si>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</si>
  <si>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</si>
  <si>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</si>
  <si>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</si>
  <si>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</si>
  <si>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</si>
  <si>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</si>
  <si>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</si>
  <si>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</si>
  <si>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</si>
  <si>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</si>
  <si>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</si>
  <si>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</si>
  <si>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</si>
  <si>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</si>
  <si>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</si>
  <si>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</si>
  <si>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</si>
  <si>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</si>
  <si>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</si>
  <si>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</si>
  <si>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</si>
  <si>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</si>
  <si>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</si>
  <si>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</si>
  <si>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</si>
  <si>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</si>
  <si>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</si>
  <si>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</si>
  <si>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</si>
  <si>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</si>
  <si>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</si>
  <si>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</si>
  <si>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</si>
  <si>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</si>
  <si>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</si>
  <si>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</si>
  <si>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</si>
  <si>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</si>
  <si>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</si>
  <si>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</si>
  <si>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</si>
  <si>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</si>
  <si>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</si>
  <si>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</si>
  <si>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</si>
  <si>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</si>
  <si>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</si>
  <si>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</si>
  <si>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</si>
  <si>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</si>
  <si>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</si>
  <si>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</si>
  <si>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</si>
  <si>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</si>
  <si>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</si>
  <si>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</si>
  <si>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</si>
  <si>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</si>
  <si>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</si>
  <si>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</si>
  <si>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</si>
  <si>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</si>
  <si>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</si>
  <si>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</si>
  <si>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</si>
  <si>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</si>
  <si>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</si>
  <si>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</si>
  <si>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</si>
  <si>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</si>
  <si>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</si>
  <si>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</si>
  <si>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</si>
  <si>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</si>
  <si>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</si>
  <si>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</si>
  <si>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</si>
  <si>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</si>
  <si>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</si>
  <si>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</si>
  <si>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</si>
  <si>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</si>
  <si>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</si>
  <si>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</si>
  <si>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</si>
  <si>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</si>
  <si>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</si>
  <si>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</si>
  <si>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</si>
  <si>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</si>
  <si>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</si>
  <si>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</si>
  <si>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</si>
  <si>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</si>
  <si>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</si>
  <si>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</si>
  <si>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</si>
  <si>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</si>
  <si>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</si>
  <si>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</si>
  <si>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</si>
  <si>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</si>
  <si>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</si>
  <si>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</si>
  <si>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</si>
  <si>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</si>
  <si>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</si>
  <si>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</si>
  <si>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</si>
  <si>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</si>
  <si>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</si>
  <si>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</si>
  <si>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</si>
  <si>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</si>
  <si>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</si>
  <si>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</si>
  <si>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</si>
  <si>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</si>
  <si>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</si>
  <si>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</si>
  <si>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</si>
  <si>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</si>
  <si>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</si>
  <si>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</si>
  <si>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</si>
  <si>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</si>
  <si>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</si>
  <si>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</si>
  <si>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</si>
  <si>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</si>
  <si>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</si>
  <si>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</si>
  <si>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</si>
  <si>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</si>
  <si>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</si>
  <si>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</si>
  <si>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</si>
  <si>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</si>
  <si>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</si>
  <si>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</si>
  <si>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</si>
  <si>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</si>
  <si>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</si>
  <si>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</si>
  <si>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</si>
  <si>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</si>
  <si>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</si>
  <si>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</si>
  <si>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</si>
  <si>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</si>
  <si>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</si>
  <si>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</si>
  <si>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</si>
  <si>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</si>
  <si>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</si>
  <si>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</si>
  <si>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</si>
  <si>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</si>
  <si>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</si>
  <si>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</si>
  <si>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</si>
  <si>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</si>
  <si>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</si>
  <si>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</si>
  <si>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</si>
  <si>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</si>
  <si>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</si>
  <si>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</si>
  <si>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</si>
  <si>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</si>
  <si>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</si>
  <si>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</si>
  <si>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</si>
  <si>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</si>
  <si>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</si>
  <si>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</si>
  <si>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</si>
  <si>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</si>
  <si>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</si>
  <si>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</si>
  <si>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</si>
  <si>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</si>
  <si>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</si>
  <si>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</si>
  <si>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</si>
  <si>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</si>
  <si>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</si>
  <si>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</si>
  <si>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</si>
  <si>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</si>
  <si>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</si>
  <si>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</si>
  <si>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</si>
  <si>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</si>
  <si>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</si>
  <si>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</si>
  <si>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</si>
  <si>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</si>
  <si>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</si>
  <si>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</si>
  <si>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</si>
  <si>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</si>
  <si>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</si>
  <si>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</si>
  <si>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</si>
  <si>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</si>
  <si>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</si>
  <si>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</si>
  <si>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</si>
  <si>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</si>
  <si>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</si>
  <si>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</si>
  <si>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</si>
  <si>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</si>
  <si>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</si>
  <si>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</si>
  <si>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</si>
  <si>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</si>
  <si>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</si>
  <si>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</si>
  <si>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</si>
  <si>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</si>
  <si>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</si>
  <si>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</si>
  <si>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</si>
  <si>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</si>
  <si>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</si>
  <si>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</si>
  <si>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</si>
  <si>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</si>
  <si>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</si>
  <si>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</si>
  <si>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</si>
  <si>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</si>
  <si>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</si>
  <si>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</si>
  <si>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</si>
  <si>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</si>
  <si>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</si>
  <si>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</si>
  <si>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</si>
  <si>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</si>
  <si>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</si>
  <si>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</si>
  <si>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</si>
  <si>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</si>
  <si>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</si>
  <si>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</si>
  <si>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</si>
  <si>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</si>
  <si>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</si>
  <si>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</si>
  <si>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</si>
  <si>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</si>
  <si>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</si>
  <si>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</si>
  <si>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</si>
  <si>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</si>
  <si>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</si>
  <si>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</si>
  <si>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</si>
  <si>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</si>
  <si>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</si>
  <si>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</si>
  <si>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</si>
  <si>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</si>
  <si>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</si>
  <si>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</si>
  <si>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</si>
  <si>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</si>
  <si>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</si>
  <si>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</si>
  <si>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</si>
  <si>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</si>
  <si>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</si>
  <si>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</si>
  <si>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</si>
  <si>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</si>
  <si>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</si>
  <si>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</si>
  <si>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</si>
  <si>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</si>
  <si>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</si>
  <si>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</si>
  <si>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</si>
  <si>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</si>
  <si>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</si>
  <si>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</si>
  <si>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</si>
  <si>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</si>
  <si>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</si>
  <si>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</si>
  <si>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</si>
  <si>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</si>
  <si>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</si>
  <si>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</si>
  <si>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</si>
  <si>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</si>
  <si>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</si>
  <si>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</si>
  <si>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</si>
  <si>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</si>
  <si>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</si>
  <si>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</si>
  <si>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</si>
  <si>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</si>
  <si>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</si>
  <si>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</si>
  <si>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</si>
  <si>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</si>
  <si>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</si>
  <si>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</si>
  <si>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</si>
  <si>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</si>
  <si>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</si>
  <si>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</si>
  <si>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</si>
  <si>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</si>
  <si>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</si>
  <si>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</si>
  <si>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</si>
  <si>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</si>
  <si>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</si>
  <si>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</si>
  <si>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</si>
  <si>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</si>
  <si>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</si>
  <si>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</si>
  <si>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</si>
  <si>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</si>
  <si>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</si>
  <si>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</si>
  <si>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</si>
  <si>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</si>
  <si>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</si>
  <si>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</si>
  <si>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</si>
  <si>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</si>
  <si>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</si>
  <si>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</si>
  <si>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</si>
  <si>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</si>
  <si>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</si>
  <si>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</si>
  <si>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</si>
  <si>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</si>
  <si>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</si>
  <si>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</si>
  <si>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</si>
  <si>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</si>
  <si>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</si>
  <si>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</si>
  <si>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</si>
  <si>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</si>
  <si>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</si>
  <si>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</si>
  <si>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</si>
  <si>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</si>
  <si>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</si>
  <si>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</si>
  <si>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</si>
  <si>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</si>
  <si>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</si>
  <si>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</si>
  <si>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</si>
  <si>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</si>
  <si>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</si>
  <si>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</si>
  <si>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</si>
  <si>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</si>
  <si>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</si>
  <si>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</si>
  <si>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</si>
  <si>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</si>
  <si>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</si>
  <si>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</si>
  <si>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</si>
  <si>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</si>
  <si>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</si>
  <si>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</si>
  <si>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</si>
  <si>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</si>
  <si>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</si>
  <si>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</si>
  <si>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</si>
  <si>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</si>
  <si>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</si>
  <si>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</si>
  <si>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</si>
  <si>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</si>
  <si>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</si>
  <si>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</si>
  <si>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</si>
  <si>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</si>
  <si>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</si>
  <si>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</si>
  <si>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</si>
  <si>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</si>
  <si>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</si>
  <si>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</si>
  <si>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</si>
  <si>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</si>
  <si>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</si>
  <si>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</si>
  <si>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</si>
  <si>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</si>
  <si>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</si>
  <si>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</si>
  <si>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</si>
  <si>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</si>
  <si>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</si>
  <si>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</si>
  <si>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</si>
  <si>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</si>
  <si>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</si>
  <si>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</si>
  <si>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</si>
  <si>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</si>
  <si>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</si>
  <si>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</si>
  <si>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</si>
  <si>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</si>
  <si>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</si>
  <si>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</si>
  <si>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</si>
  <si>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</si>
  <si>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</si>
  <si>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</si>
  <si>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</si>
  <si>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</si>
  <si>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</si>
  <si>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</si>
  <si>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</si>
  <si>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</si>
  <si>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</si>
  <si>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</si>
  <si>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</si>
  <si>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</si>
  <si>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</si>
  <si>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</si>
  <si>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</si>
  <si>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</si>
  <si>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</si>
  <si>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</si>
  <si>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</si>
  <si>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</si>
  <si>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</si>
  <si>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</si>
  <si>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</si>
  <si>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</si>
  <si>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</si>
  <si>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</si>
  <si>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</si>
  <si>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</si>
  <si>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</si>
  <si>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</si>
  <si>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</si>
  <si>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</si>
  <si>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</si>
  <si>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</si>
  <si>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</si>
  <si>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</si>
  <si>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</si>
  <si>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</si>
  <si>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</si>
  <si>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</si>
  <si>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</si>
  <si>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</si>
  <si>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</si>
  <si>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</si>
  <si>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</si>
  <si>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</si>
  <si>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</si>
  <si>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</si>
  <si>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</si>
  <si>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</si>
  <si>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</si>
  <si>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</si>
  <si>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</si>
  <si>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</si>
  <si>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</si>
  <si>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</si>
  <si>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</si>
  <si>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</si>
  <si>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</si>
  <si>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</si>
  <si>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</si>
  <si>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</si>
  <si>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</si>
  <si>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</si>
  <si>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</si>
  <si>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</si>
  <si>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</si>
  <si>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</si>
  <si>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</si>
  <si>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</si>
  <si>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</si>
  <si>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</si>
  <si>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</si>
  <si>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</si>
  <si>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</si>
  <si>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</si>
  <si>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</si>
  <si>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</si>
  <si>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</si>
  <si>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</si>
  <si>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</si>
  <si>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</si>
  <si>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</si>
  <si>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</si>
  <si>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</si>
  <si>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</si>
  <si>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</si>
  <si>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</si>
  <si>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</si>
  <si>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</si>
  <si>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</si>
  <si>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</si>
  <si>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</si>
  <si>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</si>
  <si>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</si>
  <si>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</si>
  <si>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</si>
  <si>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</si>
  <si>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</si>
  <si>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</si>
  <si>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</si>
  <si>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</si>
  <si>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</si>
  <si>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</si>
  <si>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</si>
  <si>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</si>
  <si>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</si>
  <si>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</si>
  <si>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</si>
  <si>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</si>
  <si>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</si>
  <si>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</si>
  <si>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</si>
  <si>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</si>
  <si>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</si>
  <si>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</si>
  <si>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</si>
  <si>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</si>
  <si>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</si>
  <si>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</si>
  <si>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</si>
  <si>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</si>
  <si>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</si>
  <si>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</si>
  <si>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</si>
  <si>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</si>
  <si>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</si>
  <si>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</si>
  <si>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</si>
  <si>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</si>
  <si>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</si>
  <si>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</si>
  <si>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</si>
  <si>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</si>
  <si>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</si>
  <si>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</si>
  <si>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</si>
  <si>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</si>
  <si>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</si>
  <si>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</si>
  <si>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</si>
  <si>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</si>
  <si>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</si>
  <si>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</si>
  <si>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</si>
  <si>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</si>
  <si>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</si>
  <si>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</si>
  <si>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</si>
  <si>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</si>
  <si>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</si>
  <si>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</si>
  <si>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</si>
  <si>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</si>
  <si>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</si>
  <si>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</si>
  <si>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</si>
  <si>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</si>
  <si>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</si>
  <si>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</si>
  <si>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</si>
  <si>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</si>
  <si>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</si>
  <si>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</si>
  <si>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</si>
  <si>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</si>
  <si>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</si>
  <si>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</si>
  <si>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</si>
  <si>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</si>
  <si>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</si>
  <si>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</si>
  <si>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</si>
  <si>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</si>
  <si>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</si>
  <si>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</si>
  <si>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</si>
  <si>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</si>
  <si>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</si>
  <si>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</si>
  <si>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</si>
  <si>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</si>
  <si>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</si>
  <si>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</si>
  <si>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</si>
  <si>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</si>
  <si>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</si>
  <si>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</si>
  <si>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</si>
  <si>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</si>
  <si>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</si>
  <si>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</si>
  <si>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</si>
  <si>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</si>
  <si>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</si>
  <si>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</si>
  <si>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</si>
  <si>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</si>
  <si>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</si>
  <si>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</si>
  <si>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</si>
  <si>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</si>
  <si>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</si>
  <si>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</si>
  <si>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</si>
  <si>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</si>
  <si>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</si>
  <si>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</si>
  <si>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</si>
  <si>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</si>
  <si>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</si>
  <si>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</si>
  <si>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</si>
  <si>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</si>
  <si>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</si>
  <si>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</si>
  <si>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</si>
  <si>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</si>
  <si>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</si>
  <si>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</si>
  <si>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</si>
  <si>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</si>
  <si>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</si>
  <si>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</si>
  <si>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</si>
  <si>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</si>
  <si>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</si>
  <si>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</si>
  <si>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</si>
  <si>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</si>
  <si>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</si>
  <si>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</si>
  <si>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</si>
  <si>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</si>
  <si>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</si>
  <si>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</si>
  <si>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</si>
  <si>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</si>
  <si>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</si>
  <si>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</si>
  <si>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</si>
  <si>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</si>
  <si>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</si>
  <si>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</si>
  <si>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</si>
  <si>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</si>
  <si>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</si>
  <si>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</si>
  <si>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</si>
  <si>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</si>
  <si>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</si>
  <si>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</si>
  <si>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</si>
  <si>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</si>
  <si>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</si>
  <si>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</si>
  <si>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</si>
  <si>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</si>
  <si>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</si>
  <si>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</si>
  <si>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</si>
  <si>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</si>
  <si>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</si>
  <si>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</si>
  <si>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</si>
  <si>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</si>
  <si>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</si>
  <si>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</si>
  <si>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</si>
  <si>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</si>
  <si>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</si>
  <si>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</si>
  <si>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</si>
  <si>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</si>
  <si>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</si>
  <si>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</si>
  <si>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</si>
  <si>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</si>
  <si>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</si>
  <si>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</si>
  <si>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</si>
  <si>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</si>
  <si>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</si>
  <si>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</si>
  <si>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</si>
  <si>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</si>
  <si>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</si>
  <si>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</si>
  <si>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</si>
  <si>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</si>
  <si>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</si>
  <si>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</si>
  <si>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</si>
  <si>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</si>
  <si>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</si>
  <si>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</si>
  <si>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</si>
  <si>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</si>
  <si>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</si>
  <si>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</si>
  <si>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</si>
  <si>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</si>
  <si>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</si>
  <si>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</si>
  <si>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</si>
  <si>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</si>
  <si>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</si>
  <si>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</si>
  <si>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</si>
  <si>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</si>
  <si>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</si>
  <si>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</si>
  <si>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</si>
  <si>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</si>
  <si>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</si>
  <si>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</si>
  <si>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</si>
  <si>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</si>
  <si>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</si>
  <si>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</si>
  <si>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</si>
  <si>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</si>
  <si>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</si>
  <si>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</si>
  <si>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</si>
  <si>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</si>
  <si>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</si>
  <si>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</si>
  <si>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</si>
  <si>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</si>
  <si>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</si>
  <si>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</si>
  <si>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</si>
  <si>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</si>
  <si>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</si>
  <si>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</si>
  <si>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</si>
  <si>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</si>
  <si>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</si>
  <si>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</si>
  <si>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</si>
  <si>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</si>
  <si>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</si>
  <si>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</si>
  <si>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</si>
  <si>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</si>
  <si>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</si>
  <si>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</si>
  <si>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</si>
  <si>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</si>
  <si>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</si>
  <si>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</si>
  <si>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</si>
  <si>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</si>
  <si>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</si>
  <si>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</si>
  <si>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</si>
  <si>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</si>
  <si>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</si>
  <si>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</si>
  <si>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</si>
  <si>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</si>
  <si>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</si>
  <si>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</si>
  <si>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</si>
  <si>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</si>
  <si>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</si>
  <si>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</si>
  <si>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</si>
  <si>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</si>
  <si>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</si>
  <si>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</si>
  <si>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</si>
  <si>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</si>
  <si>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</si>
  <si>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</si>
  <si>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</si>
  <si>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</si>
  <si>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</si>
  <si>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</si>
  <si>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</si>
  <si>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</si>
  <si>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Светски првенство 2018 - Распоред на натпревари</t>
  </si>
  <si>
    <t>Skeda tat-Tazza tad-Dinja 2018</t>
  </si>
  <si>
    <t>Verdensmesterskapet i fotball 2018</t>
  </si>
  <si>
    <t>جدول مسابقات فینال جام جهانی 2018</t>
  </si>
  <si>
    <t>2018 Mistrzostwa Świata Terminarz Meczy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</si>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</sst>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1"/>
      <color theme="11"/>
      <name val="Calibri"/>
      <family val="2"/>
      <scheme val="minor"/>
    </font>
    <font>
      <sz val="24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20" fillId="8" borderId="63" xfId="0" applyFont="1" applyFill="1" applyBorder="1" applyAlignment="1" applyProtection="1">
      <alignment horizontal="left" indent="1"/>
      <protection hidden="1"/>
    </xf>
  </cellXfs>
  <cellStyles count="5">
    <cellStyle name="Followed Hyperlink" xfId="3" builtinId="9" hidden="1"/>
    <cellStyle name="Followed Hyperlink" xfId="4" builtinId="9" hidden="1"/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xmlns="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xmlns="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xmlns="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xmlns="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xmlns="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xmlns="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xmlns="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xmlns="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xmlns="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xmlns="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xmlns="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xmlns="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4" x14ac:dyDescent="0"/>
  <cols>
    <col min="1" max="1" width="14" style="81"/>
  </cols>
  <sheetData>
    <row r="1" spans="1:4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81" t="s">
        <v>2079</v>
      </c>
      <c r="B2" t="s">
        <v>2080</v>
      </c>
      <c r="C2" t="s">
        <v>2081</v>
      </c>
      <c r="D2" t="s">
        <v>2082</v>
      </c>
      <c r="E2" t="s">
        <v>2083</v>
      </c>
      <c r="F2" t="s">
        <v>2084</v>
      </c>
      <c r="G2" t="s">
        <v>2085</v>
      </c>
      <c r="H2" t="s">
        <v>2086</v>
      </c>
      <c r="I2" t="s">
        <v>2087</v>
      </c>
      <c r="J2" t="s">
        <v>2088</v>
      </c>
      <c r="K2" t="s">
        <v>2089</v>
      </c>
      <c r="L2" t="s">
        <v>2090</v>
      </c>
      <c r="M2" t="s">
        <v>2091</v>
      </c>
      <c r="N2" t="s">
        <v>2092</v>
      </c>
      <c r="O2" t="s">
        <v>2093</v>
      </c>
      <c r="P2" t="s">
        <v>2094</v>
      </c>
      <c r="Q2" t="s">
        <v>2095</v>
      </c>
      <c r="R2" t="s">
        <v>2096</v>
      </c>
      <c r="S2" t="s">
        <v>2097</v>
      </c>
      <c r="T2" t="s">
        <v>2098</v>
      </c>
      <c r="U2" t="s">
        <v>2099</v>
      </c>
      <c r="V2" t="s">
        <v>2100</v>
      </c>
      <c r="W2" t="s">
        <v>2101</v>
      </c>
      <c r="X2" t="s">
        <v>2102</v>
      </c>
      <c r="Y2" t="s">
        <v>2103</v>
      </c>
      <c r="Z2" t="s">
        <v>2104</v>
      </c>
      <c r="AA2" t="s">
        <v>2105</v>
      </c>
      <c r="AB2" t="s">
        <v>2106</v>
      </c>
      <c r="AC2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  <c r="AO2" s="1" t="s">
        <v>2119</v>
      </c>
      <c r="AP2" t="s">
        <v>43</v>
      </c>
      <c r="AQ2" t="s">
        <v>2120</v>
      </c>
    </row>
    <row r="3" spans="1:4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73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</row>
    <row r="4" spans="1:4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104</v>
      </c>
      <c r="T4" t="s">
        <v>105</v>
      </c>
      <c r="U4" t="s">
        <v>106</v>
      </c>
      <c r="V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t="s">
        <v>116</v>
      </c>
      <c r="AF4" t="s">
        <v>117</v>
      </c>
      <c r="AG4" t="s">
        <v>118</v>
      </c>
      <c r="AH4" t="s">
        <v>119</v>
      </c>
      <c r="AI4" t="s">
        <v>120</v>
      </c>
      <c r="AJ4" t="s">
        <v>121</v>
      </c>
      <c r="AK4" t="s">
        <v>122</v>
      </c>
      <c r="AL4" t="s">
        <v>123</v>
      </c>
      <c r="AM4" t="s">
        <v>124</v>
      </c>
      <c r="AN4" t="s">
        <v>125</v>
      </c>
      <c r="AO4" t="s">
        <v>126</v>
      </c>
      <c r="AP4" t="s">
        <v>127</v>
      </c>
      <c r="AQ4" t="s">
        <v>128</v>
      </c>
    </row>
    <row r="5" spans="1:4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  <c r="S5" t="s">
        <v>147</v>
      </c>
      <c r="T5" t="s">
        <v>148</v>
      </c>
      <c r="U5" t="s">
        <v>149</v>
      </c>
      <c r="V5" t="s">
        <v>150</v>
      </c>
      <c r="W5" t="s">
        <v>151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158</v>
      </c>
      <c r="AF5" t="s">
        <v>159</v>
      </c>
      <c r="AG5" t="s">
        <v>138</v>
      </c>
      <c r="AH5" t="s">
        <v>160</v>
      </c>
      <c r="AI5" t="s">
        <v>161</v>
      </c>
      <c r="AJ5" t="s">
        <v>162</v>
      </c>
      <c r="AK5" t="s">
        <v>163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169</v>
      </c>
    </row>
    <row r="6" spans="1:4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189</v>
      </c>
      <c r="U6" t="s">
        <v>190</v>
      </c>
      <c r="V6" t="s">
        <v>191</v>
      </c>
      <c r="W6" t="s">
        <v>192</v>
      </c>
      <c r="X6" t="s">
        <v>193</v>
      </c>
      <c r="Y6" t="s">
        <v>194</v>
      </c>
      <c r="Z6" t="s">
        <v>195</v>
      </c>
      <c r="AA6" t="s">
        <v>181</v>
      </c>
      <c r="AB6" t="s">
        <v>196</v>
      </c>
      <c r="AC6" t="s">
        <v>197</v>
      </c>
      <c r="AD6" t="s">
        <v>198</v>
      </c>
      <c r="AE6" t="s">
        <v>181</v>
      </c>
      <c r="AF6" t="s">
        <v>199</v>
      </c>
      <c r="AG6" t="s">
        <v>179</v>
      </c>
      <c r="AH6" t="s">
        <v>180</v>
      </c>
      <c r="AI6" t="s">
        <v>200</v>
      </c>
      <c r="AJ6" t="s">
        <v>201</v>
      </c>
      <c r="AK6" t="s">
        <v>202</v>
      </c>
      <c r="AL6" t="s">
        <v>203</v>
      </c>
      <c r="AM6" t="s">
        <v>204</v>
      </c>
      <c r="AN6" t="s">
        <v>205</v>
      </c>
      <c r="AO6" t="s">
        <v>206</v>
      </c>
      <c r="AP6" t="s">
        <v>207</v>
      </c>
      <c r="AQ6" t="s">
        <v>208</v>
      </c>
    </row>
    <row r="7" spans="1:4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U7" t="s">
        <v>229</v>
      </c>
      <c r="V7" t="s">
        <v>230</v>
      </c>
      <c r="W7" t="s">
        <v>231</v>
      </c>
      <c r="X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  <c r="AE7" t="s">
        <v>239</v>
      </c>
      <c r="AF7" t="s">
        <v>240</v>
      </c>
      <c r="AG7" t="s">
        <v>218</v>
      </c>
      <c r="AH7" t="s">
        <v>241</v>
      </c>
      <c r="AI7" t="s">
        <v>242</v>
      </c>
      <c r="AJ7" t="s">
        <v>243</v>
      </c>
      <c r="AK7" t="s">
        <v>244</v>
      </c>
      <c r="AL7" t="s">
        <v>245</v>
      </c>
      <c r="AM7" t="s">
        <v>246</v>
      </c>
      <c r="AN7" t="s">
        <v>247</v>
      </c>
      <c r="AO7" t="s">
        <v>248</v>
      </c>
      <c r="AP7" t="s">
        <v>249</v>
      </c>
      <c r="AQ7" t="s">
        <v>250</v>
      </c>
    </row>
    <row r="8" spans="1:4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258</v>
      </c>
      <c r="O8" t="s">
        <v>260</v>
      </c>
      <c r="P8" t="s">
        <v>258</v>
      </c>
      <c r="Q8" t="s">
        <v>261</v>
      </c>
      <c r="R8" t="s">
        <v>262</v>
      </c>
      <c r="S8" t="s">
        <v>263</v>
      </c>
      <c r="T8" t="s">
        <v>251</v>
      </c>
      <c r="U8" t="s">
        <v>264</v>
      </c>
      <c r="V8" t="s">
        <v>258</v>
      </c>
      <c r="W8" t="s">
        <v>265</v>
      </c>
      <c r="X8" t="s">
        <v>266</v>
      </c>
      <c r="Y8" t="s">
        <v>267</v>
      </c>
      <c r="Z8" t="s">
        <v>268</v>
      </c>
      <c r="AA8" t="s">
        <v>258</v>
      </c>
      <c r="AB8" t="s">
        <v>269</v>
      </c>
      <c r="AC8" t="s">
        <v>270</v>
      </c>
      <c r="AD8" t="s">
        <v>251</v>
      </c>
      <c r="AE8" t="s">
        <v>271</v>
      </c>
      <c r="AF8" t="s">
        <v>255</v>
      </c>
      <c r="AG8" t="s">
        <v>258</v>
      </c>
      <c r="AH8" t="s">
        <v>259</v>
      </c>
      <c r="AI8" t="s">
        <v>258</v>
      </c>
      <c r="AJ8" t="s">
        <v>251</v>
      </c>
      <c r="AK8" t="s">
        <v>251</v>
      </c>
      <c r="AL8" t="s">
        <v>272</v>
      </c>
      <c r="AM8" t="s">
        <v>251</v>
      </c>
      <c r="AN8" t="s">
        <v>273</v>
      </c>
      <c r="AO8" t="s">
        <v>274</v>
      </c>
      <c r="AP8" t="s">
        <v>275</v>
      </c>
      <c r="AQ8" t="s">
        <v>255</v>
      </c>
    </row>
    <row r="9" spans="1:4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289</v>
      </c>
      <c r="O9" t="s">
        <v>290</v>
      </c>
      <c r="P9" t="s">
        <v>287</v>
      </c>
      <c r="Q9" t="s">
        <v>291</v>
      </c>
      <c r="R9" t="s">
        <v>292</v>
      </c>
      <c r="S9" t="s">
        <v>293</v>
      </c>
      <c r="T9" t="s">
        <v>294</v>
      </c>
      <c r="U9" t="s">
        <v>295</v>
      </c>
      <c r="V9" t="s">
        <v>296</v>
      </c>
      <c r="W9" t="s">
        <v>297</v>
      </c>
      <c r="X9" t="s">
        <v>298</v>
      </c>
      <c r="Y9" t="s">
        <v>281</v>
      </c>
      <c r="Z9" t="s">
        <v>299</v>
      </c>
      <c r="AA9" t="s">
        <v>287</v>
      </c>
      <c r="AB9" t="s">
        <v>300</v>
      </c>
      <c r="AC9" t="s">
        <v>285</v>
      </c>
      <c r="AD9" t="s">
        <v>301</v>
      </c>
      <c r="AE9" t="s">
        <v>285</v>
      </c>
      <c r="AF9" t="s">
        <v>302</v>
      </c>
      <c r="AG9" t="s">
        <v>285</v>
      </c>
      <c r="AH9" t="s">
        <v>286</v>
      </c>
      <c r="AI9" t="s">
        <v>286</v>
      </c>
      <c r="AJ9" t="s">
        <v>301</v>
      </c>
      <c r="AK9" t="s">
        <v>299</v>
      </c>
      <c r="AL9" t="s">
        <v>303</v>
      </c>
      <c r="AM9" t="s">
        <v>282</v>
      </c>
      <c r="AN9" t="s">
        <v>304</v>
      </c>
      <c r="AO9" t="s">
        <v>281</v>
      </c>
      <c r="AP9" t="s">
        <v>84</v>
      </c>
      <c r="AQ9" t="s">
        <v>305</v>
      </c>
    </row>
    <row r="10" spans="1:4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312</v>
      </c>
      <c r="O10" t="s">
        <v>318</v>
      </c>
      <c r="P10" t="s">
        <v>316</v>
      </c>
      <c r="Q10" t="s">
        <v>319</v>
      </c>
      <c r="R10" t="s">
        <v>320</v>
      </c>
      <c r="S10" t="s">
        <v>321</v>
      </c>
      <c r="T10" t="s">
        <v>322</v>
      </c>
      <c r="U10" t="s">
        <v>307</v>
      </c>
      <c r="V10" t="s">
        <v>323</v>
      </c>
      <c r="W10" t="s">
        <v>324</v>
      </c>
      <c r="X10" t="s">
        <v>325</v>
      </c>
      <c r="Y10" t="s">
        <v>326</v>
      </c>
      <c r="Z10" t="s">
        <v>307</v>
      </c>
      <c r="AA10" t="s">
        <v>327</v>
      </c>
      <c r="AB10" t="s">
        <v>328</v>
      </c>
      <c r="AC10" t="s">
        <v>321</v>
      </c>
      <c r="AD10" t="s">
        <v>312</v>
      </c>
      <c r="AE10" t="s">
        <v>312</v>
      </c>
      <c r="AF10" t="s">
        <v>329</v>
      </c>
      <c r="AG10" t="s">
        <v>330</v>
      </c>
      <c r="AH10" t="s">
        <v>315</v>
      </c>
      <c r="AI10" t="s">
        <v>306</v>
      </c>
      <c r="AJ10" t="s">
        <v>312</v>
      </c>
      <c r="AK10" t="s">
        <v>331</v>
      </c>
      <c r="AL10" t="s">
        <v>332</v>
      </c>
      <c r="AM10" t="s">
        <v>310</v>
      </c>
      <c r="AN10" t="s">
        <v>333</v>
      </c>
      <c r="AO10" t="s">
        <v>334</v>
      </c>
      <c r="AP10" t="s">
        <v>335</v>
      </c>
      <c r="AQ10" t="s">
        <v>336</v>
      </c>
    </row>
    <row r="11" spans="1:4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346</v>
      </c>
      <c r="P11" t="s">
        <v>327</v>
      </c>
      <c r="Q11" t="s">
        <v>347</v>
      </c>
      <c r="R11" t="s">
        <v>348</v>
      </c>
      <c r="S11" t="s">
        <v>349</v>
      </c>
      <c r="T11" t="s">
        <v>350</v>
      </c>
      <c r="U11" t="s">
        <v>351</v>
      </c>
      <c r="V11" t="s">
        <v>345</v>
      </c>
      <c r="W11" t="s">
        <v>352</v>
      </c>
      <c r="X11" t="s">
        <v>307</v>
      </c>
      <c r="Y11" t="s">
        <v>342</v>
      </c>
      <c r="Z11" t="s">
        <v>353</v>
      </c>
      <c r="AA11" t="s">
        <v>345</v>
      </c>
      <c r="AB11" t="s">
        <v>354</v>
      </c>
      <c r="AC11" t="s">
        <v>315</v>
      </c>
      <c r="AD11" t="s">
        <v>345</v>
      </c>
      <c r="AE11" t="s">
        <v>345</v>
      </c>
      <c r="AF11" t="s">
        <v>355</v>
      </c>
      <c r="AG11" t="s">
        <v>356</v>
      </c>
      <c r="AH11" t="s">
        <v>345</v>
      </c>
      <c r="AI11" t="s">
        <v>337</v>
      </c>
      <c r="AJ11" t="s">
        <v>323</v>
      </c>
      <c r="AK11" t="s">
        <v>345</v>
      </c>
      <c r="AL11" t="s">
        <v>357</v>
      </c>
      <c r="AM11" t="s">
        <v>323</v>
      </c>
      <c r="AN11" t="s">
        <v>358</v>
      </c>
      <c r="AO11" t="s">
        <v>355</v>
      </c>
      <c r="AP11" t="s">
        <v>359</v>
      </c>
      <c r="AQ11" t="s">
        <v>360</v>
      </c>
    </row>
    <row r="12" spans="1:4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361</v>
      </c>
      <c r="O12" t="s">
        <v>371</v>
      </c>
      <c r="P12" t="s">
        <v>361</v>
      </c>
      <c r="Q12" t="s">
        <v>372</v>
      </c>
      <c r="R12" t="s">
        <v>373</v>
      </c>
      <c r="S12" t="s">
        <v>374</v>
      </c>
      <c r="T12" t="s">
        <v>375</v>
      </c>
      <c r="U12" t="s">
        <v>376</v>
      </c>
      <c r="V12" t="s">
        <v>356</v>
      </c>
      <c r="W12" t="s">
        <v>377</v>
      </c>
      <c r="X12" t="s">
        <v>378</v>
      </c>
      <c r="Y12" t="s">
        <v>379</v>
      </c>
      <c r="Z12" t="s">
        <v>380</v>
      </c>
      <c r="AA12" t="s">
        <v>358</v>
      </c>
      <c r="AB12" t="s">
        <v>381</v>
      </c>
      <c r="AC12" t="s">
        <v>353</v>
      </c>
      <c r="AD12" t="s">
        <v>367</v>
      </c>
      <c r="AE12" t="s">
        <v>367</v>
      </c>
      <c r="AF12" t="s">
        <v>379</v>
      </c>
      <c r="AG12" t="s">
        <v>382</v>
      </c>
      <c r="AH12" t="s">
        <v>353</v>
      </c>
      <c r="AI12" t="s">
        <v>361</v>
      </c>
      <c r="AJ12" t="s">
        <v>361</v>
      </c>
      <c r="AK12" t="s">
        <v>310</v>
      </c>
      <c r="AL12" t="s">
        <v>383</v>
      </c>
      <c r="AM12" t="s">
        <v>384</v>
      </c>
      <c r="AN12" t="s">
        <v>365</v>
      </c>
      <c r="AO12" t="s">
        <v>379</v>
      </c>
      <c r="AP12" t="s">
        <v>385</v>
      </c>
      <c r="AQ12" t="s">
        <v>386</v>
      </c>
    </row>
    <row r="13" spans="1:4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374</v>
      </c>
      <c r="O13" t="s">
        <v>392</v>
      </c>
      <c r="P13" t="s">
        <v>393</v>
      </c>
      <c r="Q13" t="s">
        <v>394</v>
      </c>
      <c r="R13" t="s">
        <v>395</v>
      </c>
      <c r="S13" t="s">
        <v>345</v>
      </c>
      <c r="T13" t="s">
        <v>396</v>
      </c>
      <c r="U13" t="s">
        <v>358</v>
      </c>
      <c r="V13" t="s">
        <v>327</v>
      </c>
      <c r="W13" t="s">
        <v>397</v>
      </c>
      <c r="X13" t="s">
        <v>356</v>
      </c>
      <c r="Y13" t="s">
        <v>329</v>
      </c>
      <c r="Z13" t="s">
        <v>358</v>
      </c>
      <c r="AA13" t="s">
        <v>351</v>
      </c>
      <c r="AB13" t="s">
        <v>398</v>
      </c>
      <c r="AC13" t="s">
        <v>356</v>
      </c>
      <c r="AD13" t="s">
        <v>374</v>
      </c>
      <c r="AE13" t="s">
        <v>380</v>
      </c>
      <c r="AF13" t="s">
        <v>342</v>
      </c>
      <c r="AG13" t="s">
        <v>380</v>
      </c>
      <c r="AH13" t="s">
        <v>356</v>
      </c>
      <c r="AI13" t="s">
        <v>307</v>
      </c>
      <c r="AJ13" t="s">
        <v>356</v>
      </c>
      <c r="AK13" t="s">
        <v>338</v>
      </c>
      <c r="AL13" t="s">
        <v>399</v>
      </c>
      <c r="AM13" t="s">
        <v>321</v>
      </c>
      <c r="AN13" t="s">
        <v>384</v>
      </c>
      <c r="AO13" t="s">
        <v>342</v>
      </c>
      <c r="AP13" t="s">
        <v>400</v>
      </c>
      <c r="AQ13" t="s">
        <v>311</v>
      </c>
    </row>
    <row r="14" spans="1:4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417</v>
      </c>
      <c r="S14" t="s">
        <v>418</v>
      </c>
      <c r="T14" t="s">
        <v>419</v>
      </c>
      <c r="U14" t="s">
        <v>420</v>
      </c>
      <c r="V14" t="s">
        <v>421</v>
      </c>
      <c r="W14" t="s">
        <v>422</v>
      </c>
      <c r="X14" t="s">
        <v>423</v>
      </c>
      <c r="Y14" t="s">
        <v>424</v>
      </c>
      <c r="Z14" t="s">
        <v>425</v>
      </c>
      <c r="AA14" t="s">
        <v>426</v>
      </c>
      <c r="AB14" t="s">
        <v>427</v>
      </c>
      <c r="AC14" t="s">
        <v>428</v>
      </c>
      <c r="AD14" t="s">
        <v>429</v>
      </c>
      <c r="AE14" t="s">
        <v>430</v>
      </c>
      <c r="AF14" t="s">
        <v>431</v>
      </c>
      <c r="AG14" t="s">
        <v>432</v>
      </c>
      <c r="AH14" t="s">
        <v>433</v>
      </c>
      <c r="AI14" t="s">
        <v>401</v>
      </c>
      <c r="AJ14" t="s">
        <v>407</v>
      </c>
      <c r="AK14" t="s">
        <v>434</v>
      </c>
      <c r="AL14" t="s">
        <v>435</v>
      </c>
      <c r="AM14" t="s">
        <v>436</v>
      </c>
      <c r="AN14" t="s">
        <v>437</v>
      </c>
      <c r="AO14" t="s">
        <v>438</v>
      </c>
      <c r="AP14" t="s">
        <v>439</v>
      </c>
      <c r="AQ14" t="s">
        <v>440</v>
      </c>
    </row>
    <row r="15" spans="1:4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  <c r="S15" t="s">
        <v>441</v>
      </c>
      <c r="T15" t="s">
        <v>456</v>
      </c>
      <c r="U15" t="s">
        <v>457</v>
      </c>
      <c r="V15" t="s">
        <v>458</v>
      </c>
      <c r="W15" t="s">
        <v>459</v>
      </c>
      <c r="X15" t="s">
        <v>460</v>
      </c>
      <c r="Y15" t="s">
        <v>461</v>
      </c>
      <c r="Z15" t="s">
        <v>356</v>
      </c>
      <c r="AA15" t="s">
        <v>356</v>
      </c>
      <c r="AB15" t="s">
        <v>462</v>
      </c>
      <c r="AC15" t="s">
        <v>463</v>
      </c>
      <c r="AD15" t="s">
        <v>356</v>
      </c>
      <c r="AE15" t="s">
        <v>356</v>
      </c>
      <c r="AF15" t="s">
        <v>464</v>
      </c>
      <c r="AG15" t="s">
        <v>465</v>
      </c>
      <c r="AH15" t="s">
        <v>450</v>
      </c>
      <c r="AI15" t="s">
        <v>441</v>
      </c>
      <c r="AJ15" t="s">
        <v>451</v>
      </c>
      <c r="AK15" t="s">
        <v>356</v>
      </c>
      <c r="AL15" t="s">
        <v>466</v>
      </c>
      <c r="AM15" t="s">
        <v>356</v>
      </c>
      <c r="AN15" t="s">
        <v>467</v>
      </c>
      <c r="AO15" t="s">
        <v>326</v>
      </c>
      <c r="AP15" t="s">
        <v>468</v>
      </c>
      <c r="AQ15" t="s">
        <v>469</v>
      </c>
    </row>
    <row r="18" spans="1:4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481</v>
      </c>
      <c r="P18" t="s">
        <v>470</v>
      </c>
      <c r="Q18" t="s">
        <v>482</v>
      </c>
      <c r="R18" t="s">
        <v>483</v>
      </c>
      <c r="S18" t="s">
        <v>484</v>
      </c>
      <c r="T18" t="s">
        <v>485</v>
      </c>
      <c r="U18" t="s">
        <v>470</v>
      </c>
      <c r="V18" t="s">
        <v>486</v>
      </c>
      <c r="W18" t="s">
        <v>487</v>
      </c>
      <c r="X18" t="s">
        <v>488</v>
      </c>
      <c r="Y18" t="s">
        <v>474</v>
      </c>
      <c r="Z18" t="s">
        <v>489</v>
      </c>
      <c r="AA18" t="s">
        <v>479</v>
      </c>
      <c r="AB18" t="s">
        <v>490</v>
      </c>
      <c r="AC18" t="s">
        <v>491</v>
      </c>
      <c r="AD18" t="s">
        <v>486</v>
      </c>
      <c r="AE18" t="s">
        <v>492</v>
      </c>
      <c r="AF18" t="s">
        <v>493</v>
      </c>
      <c r="AG18" t="s">
        <v>477</v>
      </c>
      <c r="AH18" t="s">
        <v>478</v>
      </c>
      <c r="AI18" t="s">
        <v>477</v>
      </c>
      <c r="AJ18" t="s">
        <v>470</v>
      </c>
      <c r="AK18" t="s">
        <v>494</v>
      </c>
      <c r="AL18" t="s">
        <v>495</v>
      </c>
      <c r="AM18" t="s">
        <v>496</v>
      </c>
      <c r="AN18" t="s">
        <v>497</v>
      </c>
      <c r="AO18" t="s">
        <v>498</v>
      </c>
      <c r="AP18" t="s">
        <v>499</v>
      </c>
      <c r="AQ18" t="s">
        <v>500</v>
      </c>
    </row>
    <row r="19" spans="1:4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501</v>
      </c>
      <c r="O19" t="s">
        <v>513</v>
      </c>
      <c r="P19" t="s">
        <v>501</v>
      </c>
      <c r="Q19" t="s">
        <v>514</v>
      </c>
      <c r="R19" t="s">
        <v>515</v>
      </c>
      <c r="S19" t="s">
        <v>516</v>
      </c>
      <c r="T19" t="s">
        <v>517</v>
      </c>
      <c r="U19" t="s">
        <v>518</v>
      </c>
      <c r="V19" t="s">
        <v>519</v>
      </c>
      <c r="W19" t="s">
        <v>520</v>
      </c>
      <c r="X19" t="s">
        <v>521</v>
      </c>
      <c r="Y19" t="s">
        <v>506</v>
      </c>
      <c r="Z19" t="s">
        <v>522</v>
      </c>
      <c r="AA19" t="s">
        <v>511</v>
      </c>
      <c r="AB19" t="s">
        <v>523</v>
      </c>
      <c r="AC19" t="s">
        <v>524</v>
      </c>
      <c r="AD19" t="s">
        <v>525</v>
      </c>
      <c r="AE19" t="s">
        <v>519</v>
      </c>
      <c r="AF19" t="s">
        <v>526</v>
      </c>
      <c r="AG19" t="s">
        <v>509</v>
      </c>
      <c r="AH19" t="s">
        <v>510</v>
      </c>
      <c r="AI19" t="s">
        <v>509</v>
      </c>
      <c r="AJ19" t="s">
        <v>501</v>
      </c>
      <c r="AK19" t="s">
        <v>527</v>
      </c>
      <c r="AL19" t="s">
        <v>528</v>
      </c>
      <c r="AM19" t="s">
        <v>529</v>
      </c>
      <c r="AN19" t="s">
        <v>530</v>
      </c>
      <c r="AO19" t="s">
        <v>526</v>
      </c>
      <c r="AP19" t="s">
        <v>531</v>
      </c>
      <c r="AQ19" t="s">
        <v>532</v>
      </c>
    </row>
    <row r="20" spans="1:4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533</v>
      </c>
      <c r="O20" t="s">
        <v>545</v>
      </c>
      <c r="P20" t="s">
        <v>533</v>
      </c>
      <c r="Q20" t="s">
        <v>546</v>
      </c>
      <c r="R20" t="s">
        <v>547</v>
      </c>
      <c r="S20" t="s">
        <v>548</v>
      </c>
      <c r="T20" t="s">
        <v>549</v>
      </c>
      <c r="U20" t="s">
        <v>550</v>
      </c>
      <c r="V20" t="s">
        <v>534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534</v>
      </c>
      <c r="AF20" t="s">
        <v>538</v>
      </c>
      <c r="AG20" t="s">
        <v>541</v>
      </c>
      <c r="AH20" t="s">
        <v>559</v>
      </c>
      <c r="AI20" t="s">
        <v>560</v>
      </c>
      <c r="AJ20" t="s">
        <v>533</v>
      </c>
      <c r="AK20" t="s">
        <v>561</v>
      </c>
      <c r="AL20" t="s">
        <v>562</v>
      </c>
      <c r="AM20" t="s">
        <v>563</v>
      </c>
      <c r="AN20" t="s">
        <v>564</v>
      </c>
      <c r="AO20" t="s">
        <v>538</v>
      </c>
      <c r="AP20" t="s">
        <v>565</v>
      </c>
      <c r="AQ20" t="s">
        <v>566</v>
      </c>
    </row>
    <row r="21" spans="1:4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567</v>
      </c>
      <c r="O21" t="s">
        <v>579</v>
      </c>
      <c r="P21" t="s">
        <v>567</v>
      </c>
      <c r="Q21" t="s">
        <v>580</v>
      </c>
      <c r="R21" t="s">
        <v>581</v>
      </c>
      <c r="S21" t="s">
        <v>582</v>
      </c>
      <c r="T21" t="s">
        <v>583</v>
      </c>
      <c r="U21" t="s">
        <v>584</v>
      </c>
      <c r="V21" t="s">
        <v>585</v>
      </c>
      <c r="W21" t="s">
        <v>586</v>
      </c>
      <c r="X21" t="s">
        <v>587</v>
      </c>
      <c r="Y21" t="s">
        <v>588</v>
      </c>
      <c r="Z21" t="s">
        <v>589</v>
      </c>
      <c r="AA21" t="s">
        <v>577</v>
      </c>
      <c r="AB21" t="s">
        <v>590</v>
      </c>
      <c r="AC21" t="s">
        <v>591</v>
      </c>
      <c r="AD21" t="s">
        <v>592</v>
      </c>
      <c r="AE21" t="s">
        <v>593</v>
      </c>
      <c r="AF21" t="s">
        <v>594</v>
      </c>
      <c r="AG21" t="s">
        <v>595</v>
      </c>
      <c r="AH21" t="s">
        <v>576</v>
      </c>
      <c r="AI21" t="s">
        <v>595</v>
      </c>
      <c r="AJ21" t="s">
        <v>567</v>
      </c>
      <c r="AK21" t="s">
        <v>577</v>
      </c>
      <c r="AL21" t="s">
        <v>596</v>
      </c>
      <c r="AM21" t="s">
        <v>597</v>
      </c>
      <c r="AN21" t="s">
        <v>598</v>
      </c>
      <c r="AO21" t="s">
        <v>594</v>
      </c>
      <c r="AP21" t="s">
        <v>599</v>
      </c>
      <c r="AQ21" t="s">
        <v>600</v>
      </c>
    </row>
    <row r="22" spans="1:4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601</v>
      </c>
      <c r="O22" t="s">
        <v>612</v>
      </c>
      <c r="P22" t="s">
        <v>601</v>
      </c>
      <c r="Q22" t="s">
        <v>613</v>
      </c>
      <c r="R22" t="s">
        <v>614</v>
      </c>
      <c r="S22" t="s">
        <v>615</v>
      </c>
      <c r="T22" t="s">
        <v>616</v>
      </c>
      <c r="U22" t="s">
        <v>617</v>
      </c>
      <c r="V22" t="s">
        <v>618</v>
      </c>
      <c r="W22" t="s">
        <v>619</v>
      </c>
      <c r="X22" t="s">
        <v>620</v>
      </c>
      <c r="Y22" t="s">
        <v>621</v>
      </c>
      <c r="Z22" t="s">
        <v>622</v>
      </c>
      <c r="AA22" t="s">
        <v>623</v>
      </c>
      <c r="AB22" t="s">
        <v>624</v>
      </c>
      <c r="AC22" t="s">
        <v>625</v>
      </c>
      <c r="AD22" t="s">
        <v>626</v>
      </c>
      <c r="AE22" t="s">
        <v>627</v>
      </c>
      <c r="AF22" t="s">
        <v>628</v>
      </c>
      <c r="AG22" t="s">
        <v>609</v>
      </c>
      <c r="AH22" t="s">
        <v>629</v>
      </c>
      <c r="AI22" t="s">
        <v>609</v>
      </c>
      <c r="AJ22" t="s">
        <v>601</v>
      </c>
      <c r="AK22" t="s">
        <v>560</v>
      </c>
      <c r="AL22" t="s">
        <v>630</v>
      </c>
      <c r="AM22" t="s">
        <v>631</v>
      </c>
      <c r="AN22" t="s">
        <v>632</v>
      </c>
      <c r="AO22" t="s">
        <v>628</v>
      </c>
      <c r="AP22" t="s">
        <v>633</v>
      </c>
      <c r="AQ22" t="s">
        <v>634</v>
      </c>
    </row>
    <row r="23" spans="1:4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635</v>
      </c>
      <c r="O23" t="s">
        <v>647</v>
      </c>
      <c r="P23" t="s">
        <v>635</v>
      </c>
      <c r="Q23" t="s">
        <v>648</v>
      </c>
      <c r="R23" t="s">
        <v>649</v>
      </c>
      <c r="S23" t="s">
        <v>650</v>
      </c>
      <c r="T23" t="s">
        <v>651</v>
      </c>
      <c r="U23" t="s">
        <v>652</v>
      </c>
      <c r="V23" t="s">
        <v>653</v>
      </c>
      <c r="W23" t="s">
        <v>654</v>
      </c>
      <c r="X23" t="s">
        <v>655</v>
      </c>
      <c r="Y23" t="s">
        <v>640</v>
      </c>
      <c r="Z23" t="s">
        <v>656</v>
      </c>
      <c r="AA23" t="s">
        <v>645</v>
      </c>
      <c r="AB23" t="s">
        <v>657</v>
      </c>
      <c r="AC23" t="s">
        <v>658</v>
      </c>
      <c r="AD23" t="s">
        <v>659</v>
      </c>
      <c r="AE23" t="s">
        <v>660</v>
      </c>
      <c r="AF23" t="s">
        <v>661</v>
      </c>
      <c r="AG23" t="s">
        <v>643</v>
      </c>
      <c r="AH23" t="s">
        <v>662</v>
      </c>
      <c r="AI23" t="s">
        <v>643</v>
      </c>
      <c r="AJ23" t="s">
        <v>635</v>
      </c>
      <c r="AK23" t="s">
        <v>645</v>
      </c>
      <c r="AL23" t="s">
        <v>663</v>
      </c>
      <c r="AM23" t="s">
        <v>664</v>
      </c>
      <c r="AN23" t="s">
        <v>665</v>
      </c>
      <c r="AO23" t="s">
        <v>661</v>
      </c>
      <c r="AP23" t="s">
        <v>666</v>
      </c>
      <c r="AQ23" t="s">
        <v>667</v>
      </c>
    </row>
    <row r="24" spans="1:4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668</v>
      </c>
      <c r="O24" t="s">
        <v>680</v>
      </c>
      <c r="P24" t="s">
        <v>668</v>
      </c>
      <c r="Q24" t="s">
        <v>681</v>
      </c>
      <c r="R24" t="s">
        <v>682</v>
      </c>
      <c r="S24" t="s">
        <v>683</v>
      </c>
      <c r="T24" t="s">
        <v>684</v>
      </c>
      <c r="U24" t="s">
        <v>685</v>
      </c>
      <c r="V24" t="s">
        <v>684</v>
      </c>
      <c r="W24" t="s">
        <v>686</v>
      </c>
      <c r="X24" t="s">
        <v>687</v>
      </c>
      <c r="Y24" t="s">
        <v>688</v>
      </c>
      <c r="Z24" t="s">
        <v>689</v>
      </c>
      <c r="AA24" t="s">
        <v>678</v>
      </c>
      <c r="AB24" t="s">
        <v>690</v>
      </c>
      <c r="AC24" t="s">
        <v>677</v>
      </c>
      <c r="AD24" t="s">
        <v>684</v>
      </c>
      <c r="AE24" t="s">
        <v>691</v>
      </c>
      <c r="AF24" t="s">
        <v>692</v>
      </c>
      <c r="AG24" t="s">
        <v>676</v>
      </c>
      <c r="AH24" t="s">
        <v>677</v>
      </c>
      <c r="AI24" t="s">
        <v>693</v>
      </c>
      <c r="AJ24" t="s">
        <v>668</v>
      </c>
      <c r="AK24" t="s">
        <v>694</v>
      </c>
      <c r="AL24" t="s">
        <v>695</v>
      </c>
      <c r="AM24" t="s">
        <v>696</v>
      </c>
      <c r="AN24" t="s">
        <v>697</v>
      </c>
      <c r="AO24" t="s">
        <v>692</v>
      </c>
      <c r="AP24" t="s">
        <v>698</v>
      </c>
      <c r="AQ24" t="s">
        <v>699</v>
      </c>
    </row>
    <row r="25" spans="1:4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708</v>
      </c>
      <c r="O25" t="s">
        <v>709</v>
      </c>
      <c r="P25" t="s">
        <v>700</v>
      </c>
      <c r="Q25" t="s">
        <v>710</v>
      </c>
      <c r="R25" t="s">
        <v>711</v>
      </c>
      <c r="S25" t="s">
        <v>700</v>
      </c>
      <c r="T25" t="s">
        <v>700</v>
      </c>
      <c r="U25" t="s">
        <v>700</v>
      </c>
      <c r="V25" t="s">
        <v>705</v>
      </c>
      <c r="W25" t="s">
        <v>712</v>
      </c>
      <c r="X25" t="s">
        <v>713</v>
      </c>
      <c r="Y25" t="s">
        <v>714</v>
      </c>
      <c r="Z25" t="s">
        <v>700</v>
      </c>
      <c r="AA25" t="s">
        <v>700</v>
      </c>
      <c r="AB25" t="s">
        <v>715</v>
      </c>
      <c r="AC25" t="s">
        <v>716</v>
      </c>
      <c r="AD25" t="s">
        <v>700</v>
      </c>
      <c r="AE25" t="s">
        <v>717</v>
      </c>
      <c r="AF25" t="s">
        <v>718</v>
      </c>
      <c r="AG25" t="s">
        <v>700</v>
      </c>
      <c r="AH25" t="s">
        <v>700</v>
      </c>
      <c r="AI25" t="s">
        <v>700</v>
      </c>
      <c r="AJ25" t="s">
        <v>719</v>
      </c>
      <c r="AK25" t="s">
        <v>720</v>
      </c>
      <c r="AL25" t="s">
        <v>721</v>
      </c>
      <c r="AM25" t="s">
        <v>722</v>
      </c>
      <c r="AN25" t="s">
        <v>723</v>
      </c>
      <c r="AO25" t="s">
        <v>724</v>
      </c>
      <c r="AP25" t="s">
        <v>725</v>
      </c>
      <c r="AQ25" t="s">
        <v>718</v>
      </c>
    </row>
    <row r="26" spans="1:4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734</v>
      </c>
      <c r="O26" t="s">
        <v>735</v>
      </c>
      <c r="P26" t="s">
        <v>726</v>
      </c>
      <c r="Q26" t="s">
        <v>736</v>
      </c>
      <c r="R26" t="s">
        <v>737</v>
      </c>
      <c r="S26" t="s">
        <v>726</v>
      </c>
      <c r="T26" t="s">
        <v>738</v>
      </c>
      <c r="U26" t="s">
        <v>726</v>
      </c>
      <c r="V26" t="s">
        <v>726</v>
      </c>
      <c r="W26" t="s">
        <v>739</v>
      </c>
      <c r="X26" t="s">
        <v>484</v>
      </c>
      <c r="Y26" t="s">
        <v>740</v>
      </c>
      <c r="Z26" t="s">
        <v>741</v>
      </c>
      <c r="AA26" t="s">
        <v>726</v>
      </c>
      <c r="AB26" t="s">
        <v>742</v>
      </c>
      <c r="AC26" t="s">
        <v>743</v>
      </c>
      <c r="AD26" t="s">
        <v>730</v>
      </c>
      <c r="AE26" t="s">
        <v>726</v>
      </c>
      <c r="AF26" t="s">
        <v>740</v>
      </c>
      <c r="AG26" t="s">
        <v>726</v>
      </c>
      <c r="AH26" t="s">
        <v>726</v>
      </c>
      <c r="AI26" t="s">
        <v>726</v>
      </c>
      <c r="AJ26" t="s">
        <v>726</v>
      </c>
      <c r="AK26" t="s">
        <v>726</v>
      </c>
      <c r="AL26" t="s">
        <v>744</v>
      </c>
      <c r="AM26" t="s">
        <v>745</v>
      </c>
      <c r="AN26" t="s">
        <v>746</v>
      </c>
      <c r="AO26" t="s">
        <v>747</v>
      </c>
      <c r="AP26" t="s">
        <v>748</v>
      </c>
      <c r="AQ26" t="s">
        <v>740</v>
      </c>
    </row>
    <row r="27" spans="1:4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755</v>
      </c>
      <c r="O27" t="s">
        <v>756</v>
      </c>
      <c r="P27" t="s">
        <v>757</v>
      </c>
      <c r="Q27" t="s">
        <v>758</v>
      </c>
      <c r="R27" t="s">
        <v>759</v>
      </c>
      <c r="S27" t="s">
        <v>760</v>
      </c>
      <c r="T27" t="s">
        <v>534</v>
      </c>
      <c r="U27" t="s">
        <v>534</v>
      </c>
      <c r="V27" t="s">
        <v>534</v>
      </c>
      <c r="W27" t="s">
        <v>761</v>
      </c>
      <c r="X27" t="s">
        <v>762</v>
      </c>
      <c r="Y27" t="s">
        <v>763</v>
      </c>
      <c r="Z27" t="s">
        <v>534</v>
      </c>
      <c r="AA27" t="s">
        <v>534</v>
      </c>
      <c r="AB27" t="s">
        <v>764</v>
      </c>
      <c r="AC27" t="s">
        <v>534</v>
      </c>
      <c r="AD27" t="s">
        <v>534</v>
      </c>
      <c r="AE27" t="s">
        <v>534</v>
      </c>
      <c r="AF27" t="s">
        <v>763</v>
      </c>
      <c r="AG27" t="s">
        <v>534</v>
      </c>
      <c r="AH27" t="s">
        <v>534</v>
      </c>
      <c r="AI27" t="s">
        <v>534</v>
      </c>
      <c r="AJ27" t="s">
        <v>534</v>
      </c>
      <c r="AK27" t="s">
        <v>765</v>
      </c>
      <c r="AL27" t="s">
        <v>766</v>
      </c>
      <c r="AM27" t="s">
        <v>534</v>
      </c>
      <c r="AN27" t="s">
        <v>767</v>
      </c>
      <c r="AO27" t="s">
        <v>768</v>
      </c>
      <c r="AP27" t="s">
        <v>769</v>
      </c>
      <c r="AQ27" t="s">
        <v>763</v>
      </c>
    </row>
    <row r="28" spans="1:4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778</v>
      </c>
      <c r="O28" t="s">
        <v>779</v>
      </c>
      <c r="P28" t="s">
        <v>770</v>
      </c>
      <c r="Q28" t="s">
        <v>780</v>
      </c>
      <c r="R28" t="s">
        <v>781</v>
      </c>
      <c r="S28" t="s">
        <v>782</v>
      </c>
      <c r="T28" t="s">
        <v>770</v>
      </c>
      <c r="U28" t="s">
        <v>770</v>
      </c>
      <c r="V28" t="s">
        <v>770</v>
      </c>
      <c r="W28" t="s">
        <v>783</v>
      </c>
      <c r="X28" t="s">
        <v>784</v>
      </c>
      <c r="Y28" t="s">
        <v>785</v>
      </c>
      <c r="Z28" t="s">
        <v>770</v>
      </c>
      <c r="AA28" t="s">
        <v>770</v>
      </c>
      <c r="AB28" t="s">
        <v>786</v>
      </c>
      <c r="AC28" t="s">
        <v>787</v>
      </c>
      <c r="AD28" t="s">
        <v>775</v>
      </c>
      <c r="AE28" t="s">
        <v>770</v>
      </c>
      <c r="AF28" t="s">
        <v>785</v>
      </c>
      <c r="AG28" t="s">
        <v>770</v>
      </c>
      <c r="AH28" t="s">
        <v>770</v>
      </c>
      <c r="AI28" t="s">
        <v>770</v>
      </c>
      <c r="AJ28" t="s">
        <v>775</v>
      </c>
      <c r="AK28" t="s">
        <v>788</v>
      </c>
      <c r="AL28" t="s">
        <v>789</v>
      </c>
      <c r="AM28" t="s">
        <v>790</v>
      </c>
      <c r="AN28" t="s">
        <v>791</v>
      </c>
      <c r="AO28" t="s">
        <v>792</v>
      </c>
      <c r="AP28" t="s">
        <v>793</v>
      </c>
      <c r="AQ28" t="s">
        <v>785</v>
      </c>
    </row>
    <row r="29" spans="1:4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803</v>
      </c>
      <c r="P29" t="s">
        <v>799</v>
      </c>
      <c r="Q29" t="s">
        <v>804</v>
      </c>
      <c r="R29" t="s">
        <v>805</v>
      </c>
      <c r="S29" t="s">
        <v>806</v>
      </c>
      <c r="T29" t="s">
        <v>802</v>
      </c>
      <c r="U29" t="s">
        <v>807</v>
      </c>
      <c r="V29" t="s">
        <v>808</v>
      </c>
      <c r="W29" t="s">
        <v>809</v>
      </c>
      <c r="X29" t="s">
        <v>810</v>
      </c>
      <c r="Y29" t="s">
        <v>811</v>
      </c>
      <c r="Z29" t="s">
        <v>812</v>
      </c>
      <c r="AA29" t="s">
        <v>799</v>
      </c>
      <c r="AB29" t="s">
        <v>813</v>
      </c>
      <c r="AC29" t="s">
        <v>795</v>
      </c>
      <c r="AD29" t="s">
        <v>799</v>
      </c>
      <c r="AE29" t="s">
        <v>799</v>
      </c>
      <c r="AF29" t="s">
        <v>798</v>
      </c>
      <c r="AG29" t="s">
        <v>795</v>
      </c>
      <c r="AH29" t="s">
        <v>806</v>
      </c>
      <c r="AI29" t="s">
        <v>795</v>
      </c>
      <c r="AJ29" t="s">
        <v>794</v>
      </c>
      <c r="AK29" t="s">
        <v>814</v>
      </c>
      <c r="AL29" t="s">
        <v>815</v>
      </c>
      <c r="AM29" t="s">
        <v>794</v>
      </c>
      <c r="AN29" t="s">
        <v>816</v>
      </c>
      <c r="AO29" t="s">
        <v>817</v>
      </c>
      <c r="AP29" t="s">
        <v>818</v>
      </c>
      <c r="AQ29" t="s">
        <v>798</v>
      </c>
    </row>
    <row r="30" spans="1:4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828</v>
      </c>
      <c r="O30" t="s">
        <v>829</v>
      </c>
      <c r="P30" t="s">
        <v>819</v>
      </c>
      <c r="Q30" t="s">
        <v>830</v>
      </c>
      <c r="R30" t="s">
        <v>831</v>
      </c>
      <c r="S30" t="s">
        <v>832</v>
      </c>
      <c r="T30" t="s">
        <v>819</v>
      </c>
      <c r="U30" t="s">
        <v>832</v>
      </c>
      <c r="V30" t="s">
        <v>833</v>
      </c>
      <c r="W30" t="s">
        <v>834</v>
      </c>
      <c r="X30" t="s">
        <v>835</v>
      </c>
      <c r="Y30" t="s">
        <v>836</v>
      </c>
      <c r="Z30" t="s">
        <v>837</v>
      </c>
      <c r="AA30" t="s">
        <v>819</v>
      </c>
      <c r="AB30" t="s">
        <v>838</v>
      </c>
      <c r="AC30" t="s">
        <v>839</v>
      </c>
      <c r="AD30" t="s">
        <v>819</v>
      </c>
      <c r="AE30" t="s">
        <v>840</v>
      </c>
      <c r="AF30" t="s">
        <v>841</v>
      </c>
      <c r="AG30" t="s">
        <v>819</v>
      </c>
      <c r="AH30" t="s">
        <v>832</v>
      </c>
      <c r="AI30" t="s">
        <v>819</v>
      </c>
      <c r="AJ30" t="s">
        <v>819</v>
      </c>
      <c r="AK30" t="s">
        <v>842</v>
      </c>
      <c r="AL30" t="s">
        <v>843</v>
      </c>
      <c r="AM30" t="s">
        <v>844</v>
      </c>
      <c r="AN30" t="s">
        <v>845</v>
      </c>
      <c r="AO30" t="s">
        <v>846</v>
      </c>
      <c r="AP30" t="s">
        <v>847</v>
      </c>
      <c r="AQ30" t="s">
        <v>841</v>
      </c>
    </row>
    <row r="31" spans="1:4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857</v>
      </c>
      <c r="O31" t="s">
        <v>858</v>
      </c>
      <c r="P31" t="s">
        <v>848</v>
      </c>
      <c r="Q31" t="s">
        <v>859</v>
      </c>
      <c r="R31" t="s">
        <v>860</v>
      </c>
      <c r="S31" t="s">
        <v>861</v>
      </c>
      <c r="T31" t="s">
        <v>848</v>
      </c>
      <c r="U31" t="s">
        <v>861</v>
      </c>
      <c r="V31" t="s">
        <v>862</v>
      </c>
      <c r="W31" t="s">
        <v>863</v>
      </c>
      <c r="X31" t="s">
        <v>864</v>
      </c>
      <c r="Y31" t="s">
        <v>865</v>
      </c>
      <c r="Z31" t="s">
        <v>866</v>
      </c>
      <c r="AA31" t="s">
        <v>848</v>
      </c>
      <c r="AB31" t="s">
        <v>867</v>
      </c>
      <c r="AC31" t="s">
        <v>826</v>
      </c>
      <c r="AD31" t="s">
        <v>848</v>
      </c>
      <c r="AE31" t="s">
        <v>868</v>
      </c>
      <c r="AF31" t="s">
        <v>869</v>
      </c>
      <c r="AG31" t="s">
        <v>848</v>
      </c>
      <c r="AH31" t="s">
        <v>861</v>
      </c>
      <c r="AI31" t="s">
        <v>848</v>
      </c>
      <c r="AJ31" t="s">
        <v>848</v>
      </c>
      <c r="AK31" t="s">
        <v>870</v>
      </c>
      <c r="AL31" t="s">
        <v>871</v>
      </c>
      <c r="AM31" t="s">
        <v>872</v>
      </c>
      <c r="AN31" t="s">
        <v>873</v>
      </c>
      <c r="AO31" t="s">
        <v>874</v>
      </c>
      <c r="AP31" t="s">
        <v>875</v>
      </c>
      <c r="AQ31" t="s">
        <v>869</v>
      </c>
    </row>
    <row r="32" spans="1:4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885</v>
      </c>
      <c r="O32" t="s">
        <v>886</v>
      </c>
      <c r="P32" t="s">
        <v>876</v>
      </c>
      <c r="Q32" t="s">
        <v>887</v>
      </c>
      <c r="R32" t="s">
        <v>888</v>
      </c>
      <c r="S32" t="s">
        <v>876</v>
      </c>
      <c r="T32" t="s">
        <v>889</v>
      </c>
      <c r="U32" t="s">
        <v>890</v>
      </c>
      <c r="V32" t="s">
        <v>882</v>
      </c>
      <c r="W32" t="s">
        <v>891</v>
      </c>
      <c r="X32" t="s">
        <v>892</v>
      </c>
      <c r="Y32" t="s">
        <v>893</v>
      </c>
      <c r="Z32" t="s">
        <v>894</v>
      </c>
      <c r="AA32" t="s">
        <v>876</v>
      </c>
      <c r="AB32" t="s">
        <v>895</v>
      </c>
      <c r="AC32" t="s">
        <v>896</v>
      </c>
      <c r="AD32" t="s">
        <v>882</v>
      </c>
      <c r="AE32" t="s">
        <v>876</v>
      </c>
      <c r="AF32" t="s">
        <v>893</v>
      </c>
      <c r="AG32" t="s">
        <v>897</v>
      </c>
      <c r="AH32" t="s">
        <v>876</v>
      </c>
      <c r="AI32" t="s">
        <v>897</v>
      </c>
      <c r="AJ32" t="s">
        <v>882</v>
      </c>
      <c r="AK32" t="s">
        <v>876</v>
      </c>
      <c r="AL32" t="s">
        <v>898</v>
      </c>
      <c r="AM32" t="s">
        <v>899</v>
      </c>
      <c r="AN32" t="s">
        <v>900</v>
      </c>
      <c r="AO32" t="s">
        <v>901</v>
      </c>
      <c r="AP32" t="s">
        <v>902</v>
      </c>
      <c r="AQ32" t="s">
        <v>893</v>
      </c>
    </row>
    <row r="33" spans="1:4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911</v>
      </c>
      <c r="O33" t="s">
        <v>912</v>
      </c>
      <c r="P33" t="s">
        <v>903</v>
      </c>
      <c r="Q33" t="s">
        <v>913</v>
      </c>
      <c r="R33" t="s">
        <v>914</v>
      </c>
      <c r="S33" t="s">
        <v>915</v>
      </c>
      <c r="T33" t="s">
        <v>903</v>
      </c>
      <c r="U33" t="s">
        <v>903</v>
      </c>
      <c r="V33" t="s">
        <v>908</v>
      </c>
      <c r="W33" t="s">
        <v>916</v>
      </c>
      <c r="X33" t="s">
        <v>917</v>
      </c>
      <c r="Y33" t="s">
        <v>918</v>
      </c>
      <c r="Z33" t="s">
        <v>908</v>
      </c>
      <c r="AA33" t="s">
        <v>903</v>
      </c>
      <c r="AB33" t="s">
        <v>919</v>
      </c>
      <c r="AC33" t="s">
        <v>920</v>
      </c>
      <c r="AD33" t="s">
        <v>908</v>
      </c>
      <c r="AE33" t="s">
        <v>903</v>
      </c>
      <c r="AF33" t="s">
        <v>921</v>
      </c>
      <c r="AG33" t="s">
        <v>903</v>
      </c>
      <c r="AH33" t="s">
        <v>903</v>
      </c>
      <c r="AI33" t="s">
        <v>903</v>
      </c>
      <c r="AJ33" t="s">
        <v>903</v>
      </c>
      <c r="AK33" t="s">
        <v>922</v>
      </c>
      <c r="AL33" t="s">
        <v>923</v>
      </c>
      <c r="AM33" t="s">
        <v>924</v>
      </c>
      <c r="AN33" t="s">
        <v>925</v>
      </c>
      <c r="AO33" t="s">
        <v>926</v>
      </c>
      <c r="AP33" t="s">
        <v>927</v>
      </c>
      <c r="AQ33" t="s">
        <v>921</v>
      </c>
    </row>
    <row r="34" spans="1:4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928</v>
      </c>
      <c r="O34" t="s">
        <v>936</v>
      </c>
      <c r="P34" t="s">
        <v>932</v>
      </c>
      <c r="Q34" t="s">
        <v>937</v>
      </c>
      <c r="R34" t="s">
        <v>938</v>
      </c>
      <c r="S34" t="s">
        <v>932</v>
      </c>
      <c r="T34" t="s">
        <v>932</v>
      </c>
      <c r="U34" t="s">
        <v>932</v>
      </c>
      <c r="V34" t="s">
        <v>939</v>
      </c>
      <c r="W34" t="s">
        <v>940</v>
      </c>
      <c r="X34" t="s">
        <v>941</v>
      </c>
      <c r="Y34" t="s">
        <v>942</v>
      </c>
      <c r="Z34" t="s">
        <v>939</v>
      </c>
      <c r="AA34" t="s">
        <v>932</v>
      </c>
      <c r="AB34" t="s">
        <v>943</v>
      </c>
      <c r="AC34" t="s">
        <v>944</v>
      </c>
      <c r="AD34" t="s">
        <v>945</v>
      </c>
      <c r="AE34" t="s">
        <v>928</v>
      </c>
      <c r="AF34" t="s">
        <v>942</v>
      </c>
      <c r="AG34" t="s">
        <v>932</v>
      </c>
      <c r="AH34" t="s">
        <v>932</v>
      </c>
      <c r="AI34" t="s">
        <v>928</v>
      </c>
      <c r="AJ34" t="s">
        <v>928</v>
      </c>
      <c r="AK34" t="s">
        <v>946</v>
      </c>
      <c r="AL34" t="s">
        <v>947</v>
      </c>
      <c r="AM34" t="s">
        <v>948</v>
      </c>
      <c r="AN34" t="s">
        <v>949</v>
      </c>
      <c r="AO34" t="s">
        <v>950</v>
      </c>
      <c r="AP34" t="s">
        <v>951</v>
      </c>
      <c r="AQ34" t="s">
        <v>942</v>
      </c>
    </row>
    <row r="35" spans="1:4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960</v>
      </c>
      <c r="P35" t="s">
        <v>952</v>
      </c>
      <c r="Q35" t="s">
        <v>961</v>
      </c>
      <c r="R35" t="s">
        <v>962</v>
      </c>
      <c r="S35" t="s">
        <v>952</v>
      </c>
      <c r="T35" t="s">
        <v>963</v>
      </c>
      <c r="U35" t="s">
        <v>964</v>
      </c>
      <c r="V35" t="s">
        <v>952</v>
      </c>
      <c r="W35" t="s">
        <v>965</v>
      </c>
      <c r="X35" t="s">
        <v>966</v>
      </c>
      <c r="Y35" t="s">
        <v>967</v>
      </c>
      <c r="Z35" t="s">
        <v>952</v>
      </c>
      <c r="AA35" t="s">
        <v>952</v>
      </c>
      <c r="AB35" t="s">
        <v>968</v>
      </c>
      <c r="AC35" t="s">
        <v>935</v>
      </c>
      <c r="AD35" t="s">
        <v>952</v>
      </c>
      <c r="AE35" t="s">
        <v>969</v>
      </c>
      <c r="AF35" t="s">
        <v>970</v>
      </c>
      <c r="AG35" t="s">
        <v>952</v>
      </c>
      <c r="AH35" t="s">
        <v>952</v>
      </c>
      <c r="AI35" t="s">
        <v>952</v>
      </c>
      <c r="AJ35" t="s">
        <v>952</v>
      </c>
      <c r="AK35" t="s">
        <v>971</v>
      </c>
      <c r="AL35" t="s">
        <v>972</v>
      </c>
      <c r="AM35" t="s">
        <v>973</v>
      </c>
      <c r="AN35" t="s">
        <v>974</v>
      </c>
      <c r="AO35" t="s">
        <v>975</v>
      </c>
      <c r="AP35" t="s">
        <v>976</v>
      </c>
      <c r="AQ35" t="s">
        <v>970</v>
      </c>
    </row>
    <row r="36" spans="1:4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986</v>
      </c>
      <c r="O36" t="s">
        <v>987</v>
      </c>
      <c r="P36" t="s">
        <v>988</v>
      </c>
      <c r="Q36" t="s">
        <v>989</v>
      </c>
      <c r="R36" t="s">
        <v>990</v>
      </c>
      <c r="S36" t="s">
        <v>977</v>
      </c>
      <c r="T36" t="s">
        <v>983</v>
      </c>
      <c r="U36" t="s">
        <v>983</v>
      </c>
      <c r="V36" t="s">
        <v>991</v>
      </c>
      <c r="W36" t="s">
        <v>992</v>
      </c>
      <c r="X36" t="s">
        <v>993</v>
      </c>
      <c r="Y36" t="s">
        <v>994</v>
      </c>
      <c r="Z36" t="s">
        <v>995</v>
      </c>
      <c r="AA36" t="s">
        <v>983</v>
      </c>
      <c r="AB36" t="s">
        <v>996</v>
      </c>
      <c r="AC36" t="s">
        <v>997</v>
      </c>
      <c r="AD36" t="s">
        <v>988</v>
      </c>
      <c r="AE36" t="s">
        <v>977</v>
      </c>
      <c r="AF36" t="s">
        <v>994</v>
      </c>
      <c r="AG36" t="s">
        <v>977</v>
      </c>
      <c r="AH36" t="s">
        <v>977</v>
      </c>
      <c r="AI36" t="s">
        <v>977</v>
      </c>
      <c r="AJ36" t="s">
        <v>991</v>
      </c>
      <c r="AK36" t="s">
        <v>998</v>
      </c>
      <c r="AL36" t="s">
        <v>999</v>
      </c>
      <c r="AM36" t="s">
        <v>1000</v>
      </c>
      <c r="AN36" t="s">
        <v>1001</v>
      </c>
      <c r="AO36" t="s">
        <v>1002</v>
      </c>
      <c r="AP36" t="s">
        <v>1003</v>
      </c>
      <c r="AQ36" t="s">
        <v>994</v>
      </c>
    </row>
    <row r="37" spans="1:4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1014</v>
      </c>
      <c r="O37" t="s">
        <v>1015</v>
      </c>
      <c r="P37" t="s">
        <v>1004</v>
      </c>
      <c r="Q37" t="s">
        <v>1016</v>
      </c>
      <c r="R37" t="s">
        <v>1017</v>
      </c>
      <c r="S37" t="s">
        <v>1018</v>
      </c>
      <c r="T37" t="s">
        <v>1019</v>
      </c>
      <c r="U37" t="s">
        <v>1020</v>
      </c>
      <c r="V37" t="s">
        <v>1021</v>
      </c>
      <c r="W37" t="s">
        <v>1022</v>
      </c>
      <c r="X37" t="s">
        <v>1008</v>
      </c>
      <c r="Y37" t="s">
        <v>1023</v>
      </c>
      <c r="Z37" t="s">
        <v>1019</v>
      </c>
      <c r="AA37" t="s">
        <v>1024</v>
      </c>
      <c r="AB37" t="s">
        <v>1025</v>
      </c>
      <c r="AC37" t="s">
        <v>1026</v>
      </c>
      <c r="AD37" t="s">
        <v>1027</v>
      </c>
      <c r="AE37" t="s">
        <v>1028</v>
      </c>
      <c r="AF37" t="s">
        <v>1029</v>
      </c>
      <c r="AG37" t="s">
        <v>1030</v>
      </c>
      <c r="AH37" t="s">
        <v>1031</v>
      </c>
      <c r="AI37" t="s">
        <v>1032</v>
      </c>
      <c r="AJ37" t="s">
        <v>1033</v>
      </c>
      <c r="AK37" t="s">
        <v>1024</v>
      </c>
      <c r="AL37" t="s">
        <v>1034</v>
      </c>
      <c r="AM37" t="s">
        <v>1035</v>
      </c>
      <c r="AN37" t="s">
        <v>1036</v>
      </c>
      <c r="AO37" t="s">
        <v>1029</v>
      </c>
      <c r="AP37" t="s">
        <v>1037</v>
      </c>
      <c r="AQ37" t="s">
        <v>1038</v>
      </c>
    </row>
    <row r="38" spans="1:4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1052</v>
      </c>
      <c r="O38" t="s">
        <v>1053</v>
      </c>
      <c r="P38" t="s">
        <v>1050</v>
      </c>
      <c r="Q38" t="s">
        <v>1054</v>
      </c>
      <c r="R38" t="s">
        <v>1055</v>
      </c>
      <c r="S38" t="s">
        <v>1056</v>
      </c>
      <c r="T38" t="s">
        <v>1057</v>
      </c>
      <c r="U38" t="s">
        <v>1039</v>
      </c>
      <c r="V38" t="s">
        <v>1058</v>
      </c>
      <c r="W38" t="s">
        <v>1059</v>
      </c>
      <c r="X38" t="s">
        <v>1060</v>
      </c>
      <c r="Y38" t="s">
        <v>1061</v>
      </c>
      <c r="Z38" t="s">
        <v>1062</v>
      </c>
      <c r="AA38" t="s">
        <v>1063</v>
      </c>
      <c r="AB38" t="s">
        <v>1064</v>
      </c>
      <c r="AC38" t="s">
        <v>1065</v>
      </c>
      <c r="AD38" t="s">
        <v>1066</v>
      </c>
      <c r="AE38" t="s">
        <v>1067</v>
      </c>
      <c r="AF38" t="s">
        <v>1068</v>
      </c>
      <c r="AG38" t="s">
        <v>1069</v>
      </c>
      <c r="AH38" t="s">
        <v>2311</v>
      </c>
      <c r="AI38" t="s">
        <v>1070</v>
      </c>
      <c r="AJ38" t="s">
        <v>1071</v>
      </c>
      <c r="AK38" t="s">
        <v>1050</v>
      </c>
      <c r="AL38" t="s">
        <v>1072</v>
      </c>
      <c r="AM38" t="s">
        <v>1073</v>
      </c>
      <c r="AN38" t="s">
        <v>1039</v>
      </c>
      <c r="AO38" t="s">
        <v>1074</v>
      </c>
      <c r="AP38" t="s">
        <v>1075</v>
      </c>
      <c r="AQ38" t="s">
        <v>1068</v>
      </c>
    </row>
    <row r="39" spans="1:43">
      <c r="A39" s="81" t="s">
        <v>1076</v>
      </c>
      <c r="B39" t="s">
        <v>1077</v>
      </c>
      <c r="C39" t="s">
        <v>1078</v>
      </c>
      <c r="D39" t="s">
        <v>1079</v>
      </c>
      <c r="E39" t="s">
        <v>1080</v>
      </c>
      <c r="F39" t="s">
        <v>1081</v>
      </c>
      <c r="G39" t="s">
        <v>1082</v>
      </c>
      <c r="H39" t="s">
        <v>1083</v>
      </c>
      <c r="I39" t="s">
        <v>1083</v>
      </c>
      <c r="J39" t="s">
        <v>1084</v>
      </c>
      <c r="K39" t="s">
        <v>1085</v>
      </c>
      <c r="L39" t="s">
        <v>1076</v>
      </c>
      <c r="M39" t="s">
        <v>1076</v>
      </c>
      <c r="N39" t="s">
        <v>1086</v>
      </c>
      <c r="O39" t="s">
        <v>2314</v>
      </c>
      <c r="P39" t="s">
        <v>1085</v>
      </c>
      <c r="Q39" t="s">
        <v>1087</v>
      </c>
      <c r="R39" t="s">
        <v>1088</v>
      </c>
      <c r="S39" t="s">
        <v>1089</v>
      </c>
      <c r="T39" t="s">
        <v>1084</v>
      </c>
      <c r="U39" t="s">
        <v>1076</v>
      </c>
      <c r="V39" t="s">
        <v>1091</v>
      </c>
      <c r="W39" t="s">
        <v>1092</v>
      </c>
      <c r="X39" t="s">
        <v>1080</v>
      </c>
      <c r="Y39" t="s">
        <v>1081</v>
      </c>
      <c r="Z39" t="s">
        <v>1093</v>
      </c>
      <c r="AA39" t="s">
        <v>1076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1081</v>
      </c>
      <c r="AH39" t="s">
        <v>1085</v>
      </c>
      <c r="AI39" t="s">
        <v>1090</v>
      </c>
      <c r="AJ39" t="s">
        <v>1096</v>
      </c>
      <c r="AK39" t="s">
        <v>1085</v>
      </c>
      <c r="AL39" t="s">
        <v>1099</v>
      </c>
      <c r="AM39" t="s">
        <v>1080</v>
      </c>
      <c r="AN39" t="s">
        <v>1076</v>
      </c>
      <c r="AO39" t="s">
        <v>1098</v>
      </c>
      <c r="AP39" t="s">
        <v>1100</v>
      </c>
      <c r="AQ39" t="s">
        <v>1098</v>
      </c>
    </row>
    <row r="40" spans="1:43">
      <c r="A40" s="81" t="s">
        <v>1101</v>
      </c>
      <c r="B40" t="s">
        <v>1101</v>
      </c>
      <c r="C40" t="s">
        <v>1102</v>
      </c>
      <c r="D40" t="s">
        <v>1103</v>
      </c>
      <c r="E40" t="s">
        <v>1104</v>
      </c>
      <c r="F40" t="s">
        <v>1105</v>
      </c>
      <c r="G40" t="s">
        <v>1106</v>
      </c>
      <c r="H40" t="s">
        <v>1107</v>
      </c>
      <c r="I40" t="s">
        <v>1108</v>
      </c>
      <c r="J40" t="s">
        <v>1109</v>
      </c>
      <c r="K40" t="s">
        <v>1101</v>
      </c>
      <c r="L40" t="s">
        <v>1101</v>
      </c>
      <c r="M40" t="s">
        <v>1101</v>
      </c>
      <c r="N40" t="s">
        <v>1101</v>
      </c>
      <c r="O40" t="s">
        <v>1110</v>
      </c>
      <c r="P40" t="s">
        <v>1101</v>
      </c>
      <c r="Q40" t="s">
        <v>1111</v>
      </c>
      <c r="R40" t="s">
        <v>1112</v>
      </c>
      <c r="S40" t="s">
        <v>1101</v>
      </c>
      <c r="T40" t="s">
        <v>1101</v>
      </c>
      <c r="U40" t="s">
        <v>1101</v>
      </c>
      <c r="V40" t="s">
        <v>1101</v>
      </c>
      <c r="W40" t="s">
        <v>1113</v>
      </c>
      <c r="X40" t="s">
        <v>1114</v>
      </c>
      <c r="Y40" t="s">
        <v>1115</v>
      </c>
      <c r="Z40" t="s">
        <v>1116</v>
      </c>
      <c r="AA40" t="s">
        <v>1101</v>
      </c>
      <c r="AB40" t="s">
        <v>1117</v>
      </c>
      <c r="AC40" t="s">
        <v>1116</v>
      </c>
      <c r="AD40" t="s">
        <v>1106</v>
      </c>
      <c r="AE40" t="s">
        <v>1101</v>
      </c>
      <c r="AF40" t="s">
        <v>1105</v>
      </c>
      <c r="AG40" t="s">
        <v>1118</v>
      </c>
      <c r="AH40" t="s">
        <v>1119</v>
      </c>
      <c r="AI40" t="s">
        <v>1109</v>
      </c>
      <c r="AJ40" t="s">
        <v>1101</v>
      </c>
      <c r="AK40" t="s">
        <v>1101</v>
      </c>
      <c r="AL40" t="s">
        <v>1120</v>
      </c>
      <c r="AM40" t="s">
        <v>1101</v>
      </c>
      <c r="AN40" t="s">
        <v>1101</v>
      </c>
      <c r="AO40" t="s">
        <v>1105</v>
      </c>
      <c r="AP40" t="s">
        <v>1121</v>
      </c>
      <c r="AQ40" t="s">
        <v>1105</v>
      </c>
    </row>
    <row r="41" spans="1:43">
      <c r="A41" s="81" t="s">
        <v>1122</v>
      </c>
      <c r="B41" t="s">
        <v>1123</v>
      </c>
      <c r="C41" t="s">
        <v>1124</v>
      </c>
      <c r="D41" t="s">
        <v>2266</v>
      </c>
      <c r="E41" t="s">
        <v>1125</v>
      </c>
      <c r="F41" t="s">
        <v>1126</v>
      </c>
      <c r="G41" t="s">
        <v>1127</v>
      </c>
      <c r="H41" t="s">
        <v>1128</v>
      </c>
      <c r="I41" t="s">
        <v>1129</v>
      </c>
      <c r="J41" t="s">
        <v>1130</v>
      </c>
      <c r="K41" t="s">
        <v>1131</v>
      </c>
      <c r="L41" t="s">
        <v>1132</v>
      </c>
      <c r="M41" t="s">
        <v>1133</v>
      </c>
      <c r="N41" t="s">
        <v>1122</v>
      </c>
      <c r="O41" t="s">
        <v>2315</v>
      </c>
      <c r="P41" t="s">
        <v>1134</v>
      </c>
      <c r="Q41" t="s">
        <v>1135</v>
      </c>
      <c r="R41" t="s">
        <v>1136</v>
      </c>
      <c r="S41" t="s">
        <v>1137</v>
      </c>
      <c r="T41" t="s">
        <v>1138</v>
      </c>
      <c r="U41" t="s">
        <v>1122</v>
      </c>
      <c r="V41" t="s">
        <v>1139</v>
      </c>
      <c r="W41" t="s">
        <v>1140</v>
      </c>
      <c r="X41" t="s">
        <v>1141</v>
      </c>
      <c r="Y41" t="s">
        <v>1142</v>
      </c>
      <c r="Z41" t="s">
        <v>1143</v>
      </c>
      <c r="AA41" t="s">
        <v>1144</v>
      </c>
      <c r="AB41" t="s">
        <v>1145</v>
      </c>
      <c r="AC41" t="s">
        <v>1146</v>
      </c>
      <c r="AD41" t="s">
        <v>1127</v>
      </c>
      <c r="AE41" t="s">
        <v>1147</v>
      </c>
      <c r="AF41" t="s">
        <v>1126</v>
      </c>
      <c r="AG41" t="s">
        <v>1148</v>
      </c>
      <c r="AH41" t="s">
        <v>2312</v>
      </c>
      <c r="AI41" t="s">
        <v>1122</v>
      </c>
      <c r="AJ41" t="s">
        <v>1139</v>
      </c>
      <c r="AK41" t="s">
        <v>1144</v>
      </c>
      <c r="AL41" t="s">
        <v>1149</v>
      </c>
      <c r="AM41" t="s">
        <v>1125</v>
      </c>
      <c r="AN41" t="s">
        <v>1150</v>
      </c>
      <c r="AO41" t="s">
        <v>1151</v>
      </c>
      <c r="AP41" t="s">
        <v>1152</v>
      </c>
      <c r="AQ41" t="s">
        <v>1126</v>
      </c>
    </row>
    <row r="42" spans="1:43">
      <c r="A42" s="81" t="s">
        <v>1153</v>
      </c>
      <c r="B42" t="s">
        <v>1154</v>
      </c>
      <c r="C42" t="s">
        <v>1155</v>
      </c>
      <c r="D42" t="s">
        <v>1156</v>
      </c>
      <c r="E42" t="s">
        <v>1153</v>
      </c>
      <c r="F42" t="s">
        <v>1157</v>
      </c>
      <c r="G42" t="s">
        <v>1153</v>
      </c>
      <c r="H42" t="s">
        <v>1158</v>
      </c>
      <c r="I42" t="s">
        <v>1158</v>
      </c>
      <c r="J42" t="s">
        <v>1153</v>
      </c>
      <c r="K42" t="s">
        <v>1153</v>
      </c>
      <c r="L42" t="s">
        <v>1153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T42" t="s">
        <v>1153</v>
      </c>
      <c r="U42" t="s">
        <v>1153</v>
      </c>
      <c r="V42" t="s">
        <v>1153</v>
      </c>
      <c r="W42" t="s">
        <v>1166</v>
      </c>
      <c r="X42" t="s">
        <v>1153</v>
      </c>
      <c r="Y42" t="s">
        <v>1167</v>
      </c>
      <c r="Z42" t="s">
        <v>1168</v>
      </c>
      <c r="AA42" t="s">
        <v>1153</v>
      </c>
      <c r="AB42" t="s">
        <v>1169</v>
      </c>
      <c r="AC42" t="s">
        <v>1170</v>
      </c>
      <c r="AD42" t="s">
        <v>1153</v>
      </c>
      <c r="AE42" t="s">
        <v>1153</v>
      </c>
      <c r="AF42" t="s">
        <v>1167</v>
      </c>
      <c r="AG42" t="s">
        <v>1167</v>
      </c>
      <c r="AH42" t="s">
        <v>1165</v>
      </c>
      <c r="AI42" t="s">
        <v>1153</v>
      </c>
      <c r="AJ42" t="s">
        <v>1153</v>
      </c>
      <c r="AK42" t="s">
        <v>1153</v>
      </c>
      <c r="AL42" t="s">
        <v>1171</v>
      </c>
      <c r="AM42" t="s">
        <v>1172</v>
      </c>
      <c r="AN42" t="s">
        <v>1153</v>
      </c>
      <c r="AO42" t="s">
        <v>1167</v>
      </c>
      <c r="AP42" t="s">
        <v>1173</v>
      </c>
      <c r="AQ42" t="s">
        <v>1167</v>
      </c>
    </row>
    <row r="43" spans="1:43">
      <c r="A43" s="81" t="s">
        <v>1174</v>
      </c>
      <c r="B43" t="s">
        <v>1175</v>
      </c>
      <c r="C43" t="s">
        <v>1176</v>
      </c>
      <c r="D43" t="s">
        <v>1177</v>
      </c>
      <c r="E43" t="s">
        <v>1174</v>
      </c>
      <c r="F43" t="s">
        <v>1178</v>
      </c>
      <c r="G43" t="s">
        <v>1179</v>
      </c>
      <c r="H43" t="s">
        <v>1180</v>
      </c>
      <c r="I43" t="s">
        <v>1181</v>
      </c>
      <c r="J43" t="s">
        <v>1182</v>
      </c>
      <c r="K43" t="s">
        <v>1183</v>
      </c>
      <c r="L43" t="s">
        <v>1174</v>
      </c>
      <c r="M43" t="s">
        <v>1174</v>
      </c>
      <c r="N43" t="s">
        <v>1174</v>
      </c>
      <c r="O43" t="s">
        <v>1184</v>
      </c>
      <c r="P43" t="s">
        <v>1174</v>
      </c>
      <c r="Q43" t="s">
        <v>1185</v>
      </c>
      <c r="R43" t="s">
        <v>1186</v>
      </c>
      <c r="S43" t="s">
        <v>1187</v>
      </c>
      <c r="T43" t="s">
        <v>1174</v>
      </c>
      <c r="U43" t="s">
        <v>1188</v>
      </c>
      <c r="V43" t="s">
        <v>1174</v>
      </c>
      <c r="W43" t="s">
        <v>1189</v>
      </c>
      <c r="X43" t="s">
        <v>1182</v>
      </c>
      <c r="Y43" t="s">
        <v>1190</v>
      </c>
      <c r="Z43" t="s">
        <v>1191</v>
      </c>
      <c r="AA43" t="s">
        <v>1174</v>
      </c>
      <c r="AB43" t="s">
        <v>1192</v>
      </c>
      <c r="AC43" t="s">
        <v>1174</v>
      </c>
      <c r="AD43" t="s">
        <v>1187</v>
      </c>
      <c r="AE43" t="s">
        <v>1174</v>
      </c>
      <c r="AF43" t="s">
        <v>1178</v>
      </c>
      <c r="AG43" t="s">
        <v>1190</v>
      </c>
      <c r="AH43" t="s">
        <v>1187</v>
      </c>
      <c r="AI43" t="s">
        <v>1182</v>
      </c>
      <c r="AJ43" t="s">
        <v>1174</v>
      </c>
      <c r="AK43" t="s">
        <v>1174</v>
      </c>
      <c r="AL43" t="s">
        <v>1193</v>
      </c>
      <c r="AM43" t="s">
        <v>1194</v>
      </c>
      <c r="AN43" t="s">
        <v>1174</v>
      </c>
      <c r="AO43" t="s">
        <v>1195</v>
      </c>
      <c r="AP43" t="s">
        <v>1196</v>
      </c>
      <c r="AQ43" t="s">
        <v>1178</v>
      </c>
    </row>
    <row r="44" spans="1:43">
      <c r="A44" s="81" t="s">
        <v>1197</v>
      </c>
      <c r="B44" t="s">
        <v>1197</v>
      </c>
      <c r="C44" t="s">
        <v>1198</v>
      </c>
      <c r="D44" t="s">
        <v>1199</v>
      </c>
      <c r="E44" t="s">
        <v>1200</v>
      </c>
      <c r="F44" t="s">
        <v>1201</v>
      </c>
      <c r="G44" t="s">
        <v>1202</v>
      </c>
      <c r="H44" t="s">
        <v>1203</v>
      </c>
      <c r="I44" t="s">
        <v>1204</v>
      </c>
      <c r="J44" t="s">
        <v>1205</v>
      </c>
      <c r="K44" t="s">
        <v>1206</v>
      </c>
      <c r="L44" t="s">
        <v>1207</v>
      </c>
      <c r="M44" t="s">
        <v>1208</v>
      </c>
      <c r="N44" t="s">
        <v>1209</v>
      </c>
      <c r="O44" t="s">
        <v>1210</v>
      </c>
      <c r="P44" t="s">
        <v>1211</v>
      </c>
      <c r="Q44" t="s">
        <v>1212</v>
      </c>
      <c r="R44" t="s">
        <v>1213</v>
      </c>
      <c r="S44" t="s">
        <v>1214</v>
      </c>
      <c r="T44" t="s">
        <v>1215</v>
      </c>
      <c r="U44" t="s">
        <v>1216</v>
      </c>
      <c r="V44" t="s">
        <v>1217</v>
      </c>
      <c r="W44" t="s">
        <v>1218</v>
      </c>
      <c r="X44" t="s">
        <v>1219</v>
      </c>
      <c r="Y44" t="s">
        <v>1220</v>
      </c>
      <c r="Z44" t="s">
        <v>1221</v>
      </c>
      <c r="AA44" t="s">
        <v>1222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2313</v>
      </c>
      <c r="AI44" t="s">
        <v>1205</v>
      </c>
      <c r="AJ44" t="s">
        <v>1202</v>
      </c>
      <c r="AK44" t="s">
        <v>1207</v>
      </c>
      <c r="AL44" t="s">
        <v>1229</v>
      </c>
      <c r="AM44" t="s">
        <v>1230</v>
      </c>
      <c r="AN44" t="s">
        <v>1231</v>
      </c>
      <c r="AO44" t="s">
        <v>1232</v>
      </c>
      <c r="AP44" t="s">
        <v>1233</v>
      </c>
      <c r="AQ44" t="s">
        <v>1234</v>
      </c>
    </row>
    <row r="45" spans="1:43">
      <c r="A45" s="81" t="s">
        <v>2178</v>
      </c>
      <c r="B45" t="s">
        <v>2232</v>
      </c>
      <c r="C45" t="s">
        <v>2233</v>
      </c>
      <c r="D45" t="s">
        <v>2265</v>
      </c>
      <c r="E45" t="s">
        <v>2234</v>
      </c>
      <c r="F45" t="s">
        <v>2235</v>
      </c>
      <c r="G45" t="s">
        <v>2236</v>
      </c>
      <c r="H45" t="s">
        <v>2237</v>
      </c>
      <c r="I45" t="s">
        <v>2238</v>
      </c>
      <c r="J45" t="s">
        <v>2239</v>
      </c>
      <c r="K45" t="s">
        <v>2240</v>
      </c>
      <c r="L45" t="s">
        <v>2241</v>
      </c>
      <c r="M45" t="s">
        <v>2241</v>
      </c>
      <c r="N45" t="s">
        <v>2242</v>
      </c>
      <c r="O45" t="s">
        <v>2243</v>
      </c>
      <c r="P45" t="s">
        <v>2241</v>
      </c>
      <c r="Q45" t="s">
        <v>2244</v>
      </c>
      <c r="R45" t="s">
        <v>2245</v>
      </c>
      <c r="S45" t="s">
        <v>2246</v>
      </c>
      <c r="T45" t="s">
        <v>2247</v>
      </c>
      <c r="U45" t="s">
        <v>2178</v>
      </c>
      <c r="V45" t="s">
        <v>2248</v>
      </c>
      <c r="W45" t="s">
        <v>2249</v>
      </c>
      <c r="X45" t="s">
        <v>2250</v>
      </c>
      <c r="Y45" t="s">
        <v>2251</v>
      </c>
      <c r="Z45" t="s">
        <v>2252</v>
      </c>
      <c r="AA45" t="s">
        <v>2241</v>
      </c>
      <c r="AB45" t="s">
        <v>2253</v>
      </c>
      <c r="AC45" t="s">
        <v>2254</v>
      </c>
      <c r="AD45" t="s">
        <v>2255</v>
      </c>
      <c r="AE45" t="s">
        <v>2248</v>
      </c>
      <c r="AF45" t="s">
        <v>2256</v>
      </c>
      <c r="AG45" t="s">
        <v>2257</v>
      </c>
      <c r="AH45" t="s">
        <v>2258</v>
      </c>
      <c r="AI45" t="s">
        <v>2239</v>
      </c>
      <c r="AJ45" t="s">
        <v>2248</v>
      </c>
      <c r="AK45" t="s">
        <v>2259</v>
      </c>
      <c r="AL45" t="s">
        <v>2260</v>
      </c>
      <c r="AM45" t="s">
        <v>2261</v>
      </c>
      <c r="AN45" t="s">
        <v>2262</v>
      </c>
      <c r="AO45" t="s">
        <v>2263</v>
      </c>
      <c r="AP45" t="s">
        <v>2264</v>
      </c>
      <c r="AQ45" t="s">
        <v>2256</v>
      </c>
    </row>
    <row r="46" spans="1:43">
      <c r="A46" s="81" t="s">
        <v>1235</v>
      </c>
      <c r="B46" t="s">
        <v>1236</v>
      </c>
      <c r="C46" t="s">
        <v>1237</v>
      </c>
      <c r="D46" t="s">
        <v>1238</v>
      </c>
      <c r="E46" t="s">
        <v>1239</v>
      </c>
      <c r="F46" t="s">
        <v>1240</v>
      </c>
      <c r="G46" t="s">
        <v>1241</v>
      </c>
      <c r="H46" t="s">
        <v>1242</v>
      </c>
      <c r="I46" t="s">
        <v>1243</v>
      </c>
      <c r="J46" t="s">
        <v>1244</v>
      </c>
      <c r="K46" t="s">
        <v>1245</v>
      </c>
      <c r="L46" t="s">
        <v>1235</v>
      </c>
      <c r="M46" t="s">
        <v>1246</v>
      </c>
      <c r="N46" t="s">
        <v>1247</v>
      </c>
      <c r="O46" t="s">
        <v>2316</v>
      </c>
      <c r="P46" t="s">
        <v>1235</v>
      </c>
      <c r="Q46" t="s">
        <v>1248</v>
      </c>
      <c r="R46" t="s">
        <v>1249</v>
      </c>
      <c r="S46" t="s">
        <v>1250</v>
      </c>
      <c r="T46" t="s">
        <v>1251</v>
      </c>
      <c r="U46" t="s">
        <v>1235</v>
      </c>
      <c r="V46" t="s">
        <v>1252</v>
      </c>
      <c r="W46" t="s">
        <v>1253</v>
      </c>
      <c r="X46" t="s">
        <v>1254</v>
      </c>
      <c r="Y46" t="s">
        <v>1255</v>
      </c>
      <c r="Z46" t="s">
        <v>1256</v>
      </c>
      <c r="AA46" t="s">
        <v>1235</v>
      </c>
      <c r="AB46" t="s">
        <v>1257</v>
      </c>
      <c r="AC46" t="s">
        <v>1250</v>
      </c>
      <c r="AD46" t="s">
        <v>1258</v>
      </c>
      <c r="AE46" t="s">
        <v>1250</v>
      </c>
      <c r="AF46" t="s">
        <v>1240</v>
      </c>
      <c r="AG46" t="s">
        <v>1259</v>
      </c>
      <c r="AH46" t="s">
        <v>1260</v>
      </c>
      <c r="AI46" t="s">
        <v>1254</v>
      </c>
      <c r="AJ46" t="s">
        <v>1258</v>
      </c>
      <c r="AK46" t="s">
        <v>1235</v>
      </c>
      <c r="AL46" t="s">
        <v>1261</v>
      </c>
      <c r="AM46" t="s">
        <v>1262</v>
      </c>
      <c r="AN46" t="s">
        <v>1263</v>
      </c>
      <c r="AO46" t="s">
        <v>1264</v>
      </c>
      <c r="AP46" t="s">
        <v>1265</v>
      </c>
      <c r="AQ46" t="s">
        <v>1240</v>
      </c>
    </row>
    <row r="47" spans="1:43">
      <c r="A47" s="81" t="s">
        <v>2174</v>
      </c>
      <c r="B47" t="s">
        <v>2174</v>
      </c>
      <c r="C47" t="s">
        <v>2267</v>
      </c>
      <c r="D47" t="s">
        <v>2268</v>
      </c>
      <c r="E47" t="s">
        <v>2269</v>
      </c>
      <c r="F47" t="s">
        <v>2270</v>
      </c>
      <c r="G47" t="s">
        <v>2271</v>
      </c>
      <c r="H47" t="s">
        <v>2272</v>
      </c>
      <c r="I47" t="s">
        <v>2273</v>
      </c>
      <c r="J47" t="s">
        <v>2274</v>
      </c>
      <c r="K47" t="s">
        <v>2275</v>
      </c>
      <c r="L47" t="s">
        <v>2276</v>
      </c>
      <c r="M47" t="s">
        <v>2277</v>
      </c>
      <c r="N47" t="s">
        <v>2278</v>
      </c>
      <c r="O47" t="s">
        <v>2279</v>
      </c>
      <c r="P47" t="s">
        <v>2276</v>
      </c>
      <c r="Q47" t="s">
        <v>2280</v>
      </c>
      <c r="R47" t="s">
        <v>2281</v>
      </c>
      <c r="S47" t="s">
        <v>2282</v>
      </c>
      <c r="T47" t="s">
        <v>2174</v>
      </c>
      <c r="U47" t="s">
        <v>2283</v>
      </c>
      <c r="V47" t="s">
        <v>2174</v>
      </c>
      <c r="W47" t="s">
        <v>2284</v>
      </c>
      <c r="X47" t="s">
        <v>2285</v>
      </c>
      <c r="Y47" t="s">
        <v>2286</v>
      </c>
      <c r="Z47" t="s">
        <v>2287</v>
      </c>
      <c r="AA47" t="s">
        <v>2174</v>
      </c>
      <c r="AB47" t="s">
        <v>2288</v>
      </c>
      <c r="AC47" t="s">
        <v>2174</v>
      </c>
      <c r="AD47" t="s">
        <v>2289</v>
      </c>
      <c r="AE47" t="s">
        <v>2174</v>
      </c>
      <c r="AF47" t="s">
        <v>2290</v>
      </c>
      <c r="AG47" t="s">
        <v>2286</v>
      </c>
      <c r="AH47" t="s">
        <v>2275</v>
      </c>
      <c r="AI47" t="s">
        <v>2274</v>
      </c>
      <c r="AJ47" t="s">
        <v>2174</v>
      </c>
      <c r="AK47" t="s">
        <v>2276</v>
      </c>
      <c r="AL47" t="s">
        <v>2291</v>
      </c>
      <c r="AM47" t="s">
        <v>2292</v>
      </c>
      <c r="AN47" t="s">
        <v>2174</v>
      </c>
      <c r="AO47" t="s">
        <v>2293</v>
      </c>
      <c r="AP47" t="s">
        <v>2294</v>
      </c>
      <c r="AQ47" t="s">
        <v>2290</v>
      </c>
    </row>
    <row r="48" spans="1:43">
      <c r="A48" s="81" t="s">
        <v>2171</v>
      </c>
      <c r="B48" t="s">
        <v>2171</v>
      </c>
      <c r="C48" t="s">
        <v>2295</v>
      </c>
      <c r="D48" t="s">
        <v>2296</v>
      </c>
      <c r="E48" t="s">
        <v>2171</v>
      </c>
      <c r="F48" t="s">
        <v>2297</v>
      </c>
      <c r="G48" t="s">
        <v>2298</v>
      </c>
      <c r="H48" t="s">
        <v>2299</v>
      </c>
      <c r="I48" t="s">
        <v>2300</v>
      </c>
      <c r="J48" t="s">
        <v>2171</v>
      </c>
      <c r="K48" t="s">
        <v>2171</v>
      </c>
      <c r="L48" t="s">
        <v>2171</v>
      </c>
      <c r="M48" t="s">
        <v>2171</v>
      </c>
      <c r="N48" t="s">
        <v>2301</v>
      </c>
      <c r="O48" t="s">
        <v>2317</v>
      </c>
      <c r="P48" t="s">
        <v>2171</v>
      </c>
      <c r="Q48" t="s">
        <v>2302</v>
      </c>
      <c r="R48" t="s">
        <v>2303</v>
      </c>
      <c r="S48" t="s">
        <v>2171</v>
      </c>
      <c r="T48" t="s">
        <v>2171</v>
      </c>
      <c r="U48" t="s">
        <v>2171</v>
      </c>
      <c r="V48" t="s">
        <v>2305</v>
      </c>
      <c r="W48" t="s">
        <v>2306</v>
      </c>
      <c r="X48" t="s">
        <v>2171</v>
      </c>
      <c r="Y48" t="s">
        <v>2297</v>
      </c>
      <c r="Z48" t="s">
        <v>2305</v>
      </c>
      <c r="AA48" t="s">
        <v>2171</v>
      </c>
      <c r="AB48" t="s">
        <v>2307</v>
      </c>
      <c r="AC48" t="s">
        <v>2171</v>
      </c>
      <c r="AD48" t="s">
        <v>2171</v>
      </c>
      <c r="AE48" t="s">
        <v>2171</v>
      </c>
      <c r="AF48" t="s">
        <v>2297</v>
      </c>
      <c r="AG48" t="s">
        <v>2297</v>
      </c>
      <c r="AH48" t="s">
        <v>2171</v>
      </c>
      <c r="AI48" t="s">
        <v>2171</v>
      </c>
      <c r="AJ48" t="s">
        <v>2298</v>
      </c>
      <c r="AK48" t="s">
        <v>2304</v>
      </c>
      <c r="AL48" t="s">
        <v>2308</v>
      </c>
      <c r="AM48" t="s">
        <v>2171</v>
      </c>
      <c r="AN48" t="s">
        <v>2171</v>
      </c>
      <c r="AO48" t="s">
        <v>2297</v>
      </c>
      <c r="AP48" t="s">
        <v>2309</v>
      </c>
      <c r="AQ48" t="s">
        <v>2297</v>
      </c>
    </row>
    <row r="49" spans="1:43">
      <c r="A49" s="81" t="s">
        <v>1266</v>
      </c>
      <c r="B49" t="s">
        <v>1267</v>
      </c>
      <c r="C49" t="s">
        <v>1268</v>
      </c>
      <c r="D49" t="s">
        <v>1269</v>
      </c>
      <c r="E49" t="s">
        <v>1270</v>
      </c>
      <c r="F49" t="s">
        <v>1271</v>
      </c>
      <c r="G49" t="s">
        <v>1272</v>
      </c>
      <c r="H49" t="s">
        <v>1273</v>
      </c>
      <c r="I49" t="s">
        <v>1274</v>
      </c>
      <c r="J49" t="s">
        <v>1275</v>
      </c>
      <c r="K49" t="s">
        <v>1276</v>
      </c>
      <c r="L49" t="s">
        <v>1277</v>
      </c>
      <c r="M49" t="s">
        <v>1277</v>
      </c>
      <c r="N49" t="s">
        <v>1278</v>
      </c>
      <c r="O49" t="s">
        <v>1279</v>
      </c>
      <c r="P49" t="s">
        <v>1280</v>
      </c>
      <c r="Q49" t="s">
        <v>1281</v>
      </c>
      <c r="R49" t="s">
        <v>1282</v>
      </c>
      <c r="S49" t="s">
        <v>1283</v>
      </c>
      <c r="T49" t="s">
        <v>1284</v>
      </c>
      <c r="U49" t="s">
        <v>1266</v>
      </c>
      <c r="V49" t="s">
        <v>1266</v>
      </c>
      <c r="W49" t="s">
        <v>1285</v>
      </c>
      <c r="X49" t="s">
        <v>1275</v>
      </c>
      <c r="Y49" t="s">
        <v>1286</v>
      </c>
      <c r="Z49" t="s">
        <v>1287</v>
      </c>
      <c r="AA49" t="s">
        <v>1280</v>
      </c>
      <c r="AB49" t="s">
        <v>1288</v>
      </c>
      <c r="AC49" t="s">
        <v>1289</v>
      </c>
      <c r="AD49" t="s">
        <v>1272</v>
      </c>
      <c r="AE49" t="s">
        <v>1284</v>
      </c>
      <c r="AF49" t="s">
        <v>1290</v>
      </c>
      <c r="AG49" t="s">
        <v>1286</v>
      </c>
      <c r="AH49" t="s">
        <v>1276</v>
      </c>
      <c r="AI49" t="s">
        <v>1275</v>
      </c>
      <c r="AJ49" t="s">
        <v>1284</v>
      </c>
      <c r="AK49" t="s">
        <v>1291</v>
      </c>
      <c r="AL49" t="s">
        <v>1292</v>
      </c>
      <c r="AM49" t="s">
        <v>1293</v>
      </c>
      <c r="AN49" t="s">
        <v>1294</v>
      </c>
      <c r="AO49" t="s">
        <v>1295</v>
      </c>
      <c r="AP49" t="s">
        <v>1296</v>
      </c>
      <c r="AQ49" t="s">
        <v>1290</v>
      </c>
    </row>
    <row r="50" spans="1:43">
      <c r="A50" s="81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  <c r="G50" t="s">
        <v>1303</v>
      </c>
      <c r="H50" t="s">
        <v>1304</v>
      </c>
      <c r="I50" t="s">
        <v>1305</v>
      </c>
      <c r="J50" t="s">
        <v>1306</v>
      </c>
      <c r="K50" t="s">
        <v>1307</v>
      </c>
      <c r="L50" t="s">
        <v>1308</v>
      </c>
      <c r="M50" t="s">
        <v>1309</v>
      </c>
      <c r="N50" t="s">
        <v>1310</v>
      </c>
      <c r="O50" t="s">
        <v>2318</v>
      </c>
      <c r="P50" t="s">
        <v>1311</v>
      </c>
      <c r="Q50" t="s">
        <v>1312</v>
      </c>
      <c r="R50" t="s">
        <v>1313</v>
      </c>
      <c r="S50" t="s">
        <v>1314</v>
      </c>
      <c r="T50" t="s">
        <v>1315</v>
      </c>
      <c r="U50" t="s">
        <v>1316</v>
      </c>
      <c r="V50" t="s">
        <v>1317</v>
      </c>
      <c r="W50" t="s">
        <v>1318</v>
      </c>
      <c r="X50" t="s">
        <v>1319</v>
      </c>
      <c r="Y50" t="s">
        <v>1320</v>
      </c>
      <c r="Z50" t="s">
        <v>1321</v>
      </c>
      <c r="AA50" t="s">
        <v>1308</v>
      </c>
      <c r="AB50" t="s">
        <v>1322</v>
      </c>
      <c r="AC50" t="s">
        <v>1323</v>
      </c>
      <c r="AD50" t="s">
        <v>1324</v>
      </c>
      <c r="AE50" t="s">
        <v>1317</v>
      </c>
      <c r="AF50" t="s">
        <v>1302</v>
      </c>
      <c r="AG50" t="s">
        <v>1325</v>
      </c>
      <c r="AH50" t="s">
        <v>2310</v>
      </c>
      <c r="AI50" t="s">
        <v>1326</v>
      </c>
      <c r="AJ50" t="s">
        <v>1327</v>
      </c>
      <c r="AK50" t="s">
        <v>1308</v>
      </c>
      <c r="AL50" t="s">
        <v>1328</v>
      </c>
      <c r="AM50" t="s">
        <v>1329</v>
      </c>
      <c r="AN50" t="s">
        <v>1330</v>
      </c>
      <c r="AO50" t="s">
        <v>1331</v>
      </c>
      <c r="AP50" t="s">
        <v>1332</v>
      </c>
      <c r="AQ50" t="s">
        <v>1302</v>
      </c>
    </row>
    <row r="51" spans="1:43">
      <c r="A51" s="81" t="s">
        <v>1333</v>
      </c>
      <c r="B51" t="s">
        <v>1334</v>
      </c>
      <c r="C51" t="s">
        <v>1335</v>
      </c>
      <c r="D51" t="s">
        <v>1336</v>
      </c>
      <c r="E51" t="s">
        <v>1337</v>
      </c>
      <c r="F51" t="s">
        <v>1338</v>
      </c>
      <c r="G51" t="s">
        <v>1339</v>
      </c>
      <c r="H51" t="s">
        <v>1340</v>
      </c>
      <c r="I51" t="s">
        <v>1341</v>
      </c>
      <c r="J51" t="s">
        <v>1342</v>
      </c>
      <c r="K51" t="s">
        <v>1343</v>
      </c>
      <c r="L51" t="s">
        <v>1344</v>
      </c>
      <c r="M51" t="s">
        <v>1345</v>
      </c>
      <c r="N51" t="s">
        <v>1346</v>
      </c>
      <c r="O51" t="s">
        <v>1347</v>
      </c>
      <c r="P51" t="s">
        <v>1344</v>
      </c>
      <c r="Q51" t="s">
        <v>1348</v>
      </c>
      <c r="R51" t="s">
        <v>1349</v>
      </c>
      <c r="S51" t="s">
        <v>1350</v>
      </c>
      <c r="T51" t="s">
        <v>1333</v>
      </c>
      <c r="U51" t="s">
        <v>1333</v>
      </c>
      <c r="V51" t="s">
        <v>1333</v>
      </c>
      <c r="W51" t="s">
        <v>1351</v>
      </c>
      <c r="X51" t="s">
        <v>1342</v>
      </c>
      <c r="Y51" t="s">
        <v>1352</v>
      </c>
      <c r="Z51" t="s">
        <v>1353</v>
      </c>
      <c r="AA51" t="s">
        <v>1333</v>
      </c>
      <c r="AB51" t="s">
        <v>1354</v>
      </c>
      <c r="AC51" t="s">
        <v>1333</v>
      </c>
      <c r="AD51" t="s">
        <v>1355</v>
      </c>
      <c r="AE51" t="s">
        <v>1333</v>
      </c>
      <c r="AF51" t="s">
        <v>1338</v>
      </c>
      <c r="AG51" t="s">
        <v>1356</v>
      </c>
      <c r="AH51" t="s">
        <v>1355</v>
      </c>
      <c r="AI51" t="s">
        <v>1357</v>
      </c>
      <c r="AJ51" t="s">
        <v>1333</v>
      </c>
      <c r="AK51" t="s">
        <v>1344</v>
      </c>
      <c r="AL51" t="s">
        <v>1358</v>
      </c>
      <c r="AM51" t="s">
        <v>1359</v>
      </c>
      <c r="AN51" t="s">
        <v>1360</v>
      </c>
      <c r="AO51" t="s">
        <v>1361</v>
      </c>
      <c r="AP51" t="s">
        <v>1362</v>
      </c>
      <c r="AQ51" t="s">
        <v>1338</v>
      </c>
    </row>
    <row r="52" spans="1:43">
      <c r="A52" s="81" t="s">
        <v>1363</v>
      </c>
      <c r="B52" t="s">
        <v>1364</v>
      </c>
      <c r="C52" t="s">
        <v>1365</v>
      </c>
      <c r="D52" t="s">
        <v>1366</v>
      </c>
      <c r="E52" t="s">
        <v>1367</v>
      </c>
      <c r="F52" t="s">
        <v>1368</v>
      </c>
      <c r="G52" t="s">
        <v>1369</v>
      </c>
      <c r="H52" t="s">
        <v>1370</v>
      </c>
      <c r="I52" t="s">
        <v>1371</v>
      </c>
      <c r="J52" t="s">
        <v>1372</v>
      </c>
      <c r="K52" t="s">
        <v>1373</v>
      </c>
      <c r="L52" t="s">
        <v>1363</v>
      </c>
      <c r="M52" t="s">
        <v>1363</v>
      </c>
      <c r="N52" t="s">
        <v>1374</v>
      </c>
      <c r="O52" t="s">
        <v>2319</v>
      </c>
      <c r="P52" t="s">
        <v>1375</v>
      </c>
      <c r="Q52" t="s">
        <v>1376</v>
      </c>
      <c r="R52" t="s">
        <v>1377</v>
      </c>
      <c r="S52" t="s">
        <v>1363</v>
      </c>
      <c r="T52" t="s">
        <v>1378</v>
      </c>
      <c r="U52" t="s">
        <v>1363</v>
      </c>
      <c r="V52" t="s">
        <v>1363</v>
      </c>
      <c r="W52" t="s">
        <v>1379</v>
      </c>
      <c r="X52" t="s">
        <v>1372</v>
      </c>
      <c r="Y52" t="s">
        <v>1380</v>
      </c>
      <c r="Z52" t="s">
        <v>1381</v>
      </c>
      <c r="AA52" t="s">
        <v>1363</v>
      </c>
      <c r="AB52" t="s">
        <v>1382</v>
      </c>
      <c r="AC52" t="s">
        <v>1378</v>
      </c>
      <c r="AD52" t="s">
        <v>1383</v>
      </c>
      <c r="AE52" t="s">
        <v>1384</v>
      </c>
      <c r="AF52" t="s">
        <v>1368</v>
      </c>
      <c r="AG52" t="s">
        <v>1380</v>
      </c>
      <c r="AH52" t="s">
        <v>1378</v>
      </c>
      <c r="AI52" t="s">
        <v>1372</v>
      </c>
      <c r="AJ52" t="s">
        <v>1363</v>
      </c>
      <c r="AK52" t="s">
        <v>1363</v>
      </c>
      <c r="AL52" t="s">
        <v>1385</v>
      </c>
      <c r="AM52" t="s">
        <v>1386</v>
      </c>
      <c r="AN52" t="s">
        <v>1363</v>
      </c>
      <c r="AO52" t="s">
        <v>1387</v>
      </c>
      <c r="AP52" t="s">
        <v>1388</v>
      </c>
      <c r="AQ52" t="s">
        <v>1368</v>
      </c>
    </row>
    <row r="53" spans="1:43">
      <c r="A53" s="81" t="s">
        <v>2172</v>
      </c>
      <c r="B53" t="s">
        <v>2320</v>
      </c>
      <c r="C53" t="s">
        <v>2321</v>
      </c>
      <c r="D53" t="s">
        <v>2322</v>
      </c>
      <c r="E53" t="s">
        <v>2323</v>
      </c>
      <c r="F53" t="s">
        <v>2324</v>
      </c>
      <c r="G53" t="s">
        <v>2325</v>
      </c>
      <c r="H53" t="s">
        <v>2326</v>
      </c>
      <c r="I53" t="s">
        <v>2327</v>
      </c>
      <c r="J53" t="s">
        <v>2328</v>
      </c>
      <c r="K53" t="s">
        <v>2329</v>
      </c>
      <c r="L53" t="s">
        <v>2330</v>
      </c>
      <c r="M53" t="s">
        <v>2331</v>
      </c>
      <c r="N53" t="s">
        <v>2332</v>
      </c>
      <c r="O53" t="s">
        <v>2333</v>
      </c>
      <c r="P53" t="s">
        <v>2334</v>
      </c>
      <c r="Q53" t="s">
        <v>2335</v>
      </c>
      <c r="R53" t="s">
        <v>2336</v>
      </c>
      <c r="S53" t="s">
        <v>2337</v>
      </c>
      <c r="T53" t="s">
        <v>2172</v>
      </c>
      <c r="U53" t="s">
        <v>2172</v>
      </c>
      <c r="V53" t="s">
        <v>2338</v>
      </c>
      <c r="W53" t="s">
        <v>2339</v>
      </c>
      <c r="X53" t="s">
        <v>2340</v>
      </c>
      <c r="Y53" t="s">
        <v>2341</v>
      </c>
      <c r="Z53" t="s">
        <v>2323</v>
      </c>
      <c r="AA53" t="s">
        <v>2330</v>
      </c>
      <c r="AB53" t="s">
        <v>2342</v>
      </c>
      <c r="AC53" t="s">
        <v>2343</v>
      </c>
      <c r="AD53" t="s">
        <v>2325</v>
      </c>
      <c r="AE53" t="s">
        <v>2344</v>
      </c>
      <c r="AF53" t="s">
        <v>2324</v>
      </c>
      <c r="AG53" t="s">
        <v>2341</v>
      </c>
      <c r="AH53" t="s">
        <v>2329</v>
      </c>
      <c r="AI53" t="s">
        <v>2328</v>
      </c>
      <c r="AJ53" t="s">
        <v>2325</v>
      </c>
      <c r="AK53" t="s">
        <v>2330</v>
      </c>
      <c r="AL53" t="s">
        <v>2345</v>
      </c>
      <c r="AM53" t="s">
        <v>2323</v>
      </c>
      <c r="AN53" t="s">
        <v>2346</v>
      </c>
      <c r="AO53" t="s">
        <v>2347</v>
      </c>
      <c r="AP53" t="s">
        <v>2348</v>
      </c>
      <c r="AQ53" t="s">
        <v>2324</v>
      </c>
    </row>
    <row r="54" spans="1:43">
      <c r="A54" s="81" t="s">
        <v>2175</v>
      </c>
      <c r="B54" t="s">
        <v>2349</v>
      </c>
      <c r="C54" t="s">
        <v>2350</v>
      </c>
      <c r="D54" t="s">
        <v>2351</v>
      </c>
      <c r="E54" t="s">
        <v>2352</v>
      </c>
      <c r="F54" t="s">
        <v>2353</v>
      </c>
      <c r="G54" t="s">
        <v>2354</v>
      </c>
      <c r="H54" t="s">
        <v>2355</v>
      </c>
      <c r="I54" t="s">
        <v>2355</v>
      </c>
      <c r="J54" t="s">
        <v>2356</v>
      </c>
      <c r="K54" t="s">
        <v>2357</v>
      </c>
      <c r="L54" t="s">
        <v>2358</v>
      </c>
      <c r="M54" t="s">
        <v>2359</v>
      </c>
      <c r="N54" t="s">
        <v>2360</v>
      </c>
      <c r="O54" t="s">
        <v>2361</v>
      </c>
      <c r="P54" t="s">
        <v>2362</v>
      </c>
      <c r="Q54" t="s">
        <v>2363</v>
      </c>
      <c r="R54" t="s">
        <v>2364</v>
      </c>
      <c r="S54" t="s">
        <v>2365</v>
      </c>
      <c r="T54" t="s">
        <v>2366</v>
      </c>
      <c r="U54" t="s">
        <v>2367</v>
      </c>
      <c r="V54" t="s">
        <v>2368</v>
      </c>
      <c r="W54" t="s">
        <v>2369</v>
      </c>
      <c r="X54" t="s">
        <v>2370</v>
      </c>
      <c r="Y54" t="s">
        <v>2371</v>
      </c>
      <c r="Z54" t="s">
        <v>2483</v>
      </c>
      <c r="AA54" t="s">
        <v>2358</v>
      </c>
      <c r="AB54" t="s">
        <v>2372</v>
      </c>
      <c r="AC54" t="s">
        <v>2373</v>
      </c>
      <c r="AD54" t="s">
        <v>2374</v>
      </c>
      <c r="AE54" t="s">
        <v>2375</v>
      </c>
      <c r="AF54" t="s">
        <v>2353</v>
      </c>
      <c r="AG54" t="s">
        <v>2371</v>
      </c>
      <c r="AH54" t="s">
        <v>2357</v>
      </c>
      <c r="AI54" t="s">
        <v>2356</v>
      </c>
      <c r="AJ54" t="s">
        <v>2376</v>
      </c>
      <c r="AK54" t="s">
        <v>2358</v>
      </c>
      <c r="AL54" t="s">
        <v>2377</v>
      </c>
      <c r="AM54" t="s">
        <v>2352</v>
      </c>
      <c r="AN54" t="s">
        <v>2378</v>
      </c>
      <c r="AO54" t="s">
        <v>2379</v>
      </c>
      <c r="AP54" t="s">
        <v>2380</v>
      </c>
      <c r="AQ54" t="s">
        <v>2353</v>
      </c>
    </row>
    <row r="55" spans="1:43">
      <c r="A55" s="81" t="s">
        <v>1389</v>
      </c>
      <c r="B55" t="s">
        <v>1390</v>
      </c>
      <c r="C55" t="s">
        <v>1391</v>
      </c>
      <c r="D55" t="s">
        <v>1392</v>
      </c>
      <c r="E55" t="s">
        <v>1389</v>
      </c>
      <c r="F55" t="s">
        <v>1389</v>
      </c>
      <c r="G55" t="s">
        <v>1389</v>
      </c>
      <c r="H55" t="s">
        <v>1393</v>
      </c>
      <c r="I55" t="s">
        <v>1394</v>
      </c>
      <c r="J55" t="s">
        <v>1395</v>
      </c>
      <c r="K55" t="s">
        <v>1395</v>
      </c>
      <c r="L55" t="s">
        <v>1389</v>
      </c>
      <c r="M55" t="s">
        <v>1389</v>
      </c>
      <c r="N55" t="s">
        <v>1389</v>
      </c>
      <c r="O55" t="s">
        <v>1396</v>
      </c>
      <c r="P55" t="s">
        <v>1389</v>
      </c>
      <c r="Q55" t="s">
        <v>1397</v>
      </c>
      <c r="R55" t="s">
        <v>1398</v>
      </c>
      <c r="S55" t="s">
        <v>1389</v>
      </c>
      <c r="T55" t="s">
        <v>1399</v>
      </c>
      <c r="U55" t="s">
        <v>1389</v>
      </c>
      <c r="V55" t="s">
        <v>1400</v>
      </c>
      <c r="W55" t="s">
        <v>1401</v>
      </c>
      <c r="X55" t="s">
        <v>1399</v>
      </c>
      <c r="Y55" t="s">
        <v>1402</v>
      </c>
      <c r="Z55" t="s">
        <v>1389</v>
      </c>
      <c r="AA55" t="s">
        <v>1389</v>
      </c>
      <c r="AB55" t="s">
        <v>1403</v>
      </c>
      <c r="AC55" t="s">
        <v>1404</v>
      </c>
      <c r="AD55" t="s">
        <v>1389</v>
      </c>
      <c r="AE55" t="s">
        <v>1389</v>
      </c>
      <c r="AF55" t="s">
        <v>1405</v>
      </c>
      <c r="AG55" t="s">
        <v>1406</v>
      </c>
      <c r="AH55" t="s">
        <v>1395</v>
      </c>
      <c r="AI55" t="s">
        <v>1389</v>
      </c>
      <c r="AJ55" t="s">
        <v>1389</v>
      </c>
      <c r="AK55" t="s">
        <v>1407</v>
      </c>
      <c r="AL55" t="s">
        <v>1408</v>
      </c>
      <c r="AM55" t="s">
        <v>1395</v>
      </c>
      <c r="AN55" t="s">
        <v>1389</v>
      </c>
      <c r="AO55" t="s">
        <v>1409</v>
      </c>
      <c r="AP55" t="s">
        <v>1410</v>
      </c>
      <c r="AQ55" t="s">
        <v>1402</v>
      </c>
    </row>
    <row r="56" spans="1:43">
      <c r="A56" s="81" t="s">
        <v>1411</v>
      </c>
      <c r="B56" t="s">
        <v>1412</v>
      </c>
      <c r="C56" t="s">
        <v>1413</v>
      </c>
      <c r="D56" t="s">
        <v>1414</v>
      </c>
      <c r="E56" t="s">
        <v>1415</v>
      </c>
      <c r="F56" t="s">
        <v>1416</v>
      </c>
      <c r="G56" t="s">
        <v>1417</v>
      </c>
      <c r="H56" t="s">
        <v>1418</v>
      </c>
      <c r="I56" t="s">
        <v>1418</v>
      </c>
      <c r="J56" t="s">
        <v>1411</v>
      </c>
      <c r="K56" t="s">
        <v>1419</v>
      </c>
      <c r="L56" t="s">
        <v>1411</v>
      </c>
      <c r="M56" t="s">
        <v>1411</v>
      </c>
      <c r="N56" t="s">
        <v>1420</v>
      </c>
      <c r="O56" t="s">
        <v>1421</v>
      </c>
      <c r="P56" t="s">
        <v>1411</v>
      </c>
      <c r="Q56" t="s">
        <v>1422</v>
      </c>
      <c r="R56" t="s">
        <v>1423</v>
      </c>
      <c r="S56" t="s">
        <v>1424</v>
      </c>
      <c r="T56" t="s">
        <v>1425</v>
      </c>
      <c r="U56" t="s">
        <v>1411</v>
      </c>
      <c r="V56" t="s">
        <v>1426</v>
      </c>
      <c r="W56" t="s">
        <v>1427</v>
      </c>
      <c r="X56" t="s">
        <v>1428</v>
      </c>
      <c r="Y56" t="s">
        <v>1429</v>
      </c>
      <c r="Z56" t="s">
        <v>1430</v>
      </c>
      <c r="AA56" t="s">
        <v>1411</v>
      </c>
      <c r="AB56" t="s">
        <v>1431</v>
      </c>
      <c r="AC56" t="s">
        <v>1412</v>
      </c>
      <c r="AD56" t="s">
        <v>1432</v>
      </c>
      <c r="AE56" t="s">
        <v>1412</v>
      </c>
      <c r="AF56" t="s">
        <v>1416</v>
      </c>
      <c r="AG56" t="s">
        <v>1411</v>
      </c>
      <c r="AH56" t="s">
        <v>1419</v>
      </c>
      <c r="AI56" t="s">
        <v>1433</v>
      </c>
      <c r="AJ56" t="s">
        <v>1434</v>
      </c>
      <c r="AK56" t="s">
        <v>1411</v>
      </c>
      <c r="AL56" t="s">
        <v>1435</v>
      </c>
      <c r="AM56" t="s">
        <v>1436</v>
      </c>
      <c r="AN56" t="s">
        <v>1437</v>
      </c>
      <c r="AO56" t="s">
        <v>1438</v>
      </c>
      <c r="AP56" t="s">
        <v>1439</v>
      </c>
      <c r="AQ56" t="s">
        <v>1416</v>
      </c>
    </row>
    <row r="57" spans="1:43">
      <c r="A57" s="81" t="s">
        <v>2173</v>
      </c>
      <c r="B57" t="s">
        <v>2381</v>
      </c>
      <c r="C57" t="s">
        <v>2382</v>
      </c>
      <c r="D57" t="s">
        <v>2383</v>
      </c>
      <c r="E57" t="s">
        <v>2384</v>
      </c>
      <c r="F57" t="s">
        <v>2385</v>
      </c>
      <c r="G57" t="s">
        <v>2386</v>
      </c>
      <c r="H57" t="s">
        <v>2387</v>
      </c>
      <c r="I57" t="s">
        <v>2388</v>
      </c>
      <c r="J57" t="s">
        <v>2389</v>
      </c>
      <c r="K57" t="s">
        <v>2389</v>
      </c>
      <c r="L57" t="s">
        <v>2389</v>
      </c>
      <c r="M57" t="s">
        <v>2390</v>
      </c>
      <c r="N57" t="s">
        <v>2391</v>
      </c>
      <c r="O57" t="s">
        <v>2392</v>
      </c>
      <c r="P57" t="s">
        <v>2389</v>
      </c>
      <c r="Q57" t="s">
        <v>2393</v>
      </c>
      <c r="R57" t="s">
        <v>2394</v>
      </c>
      <c r="S57" t="s">
        <v>2395</v>
      </c>
      <c r="T57" t="s">
        <v>2396</v>
      </c>
      <c r="U57" t="s">
        <v>2397</v>
      </c>
      <c r="V57" t="s">
        <v>2398</v>
      </c>
      <c r="W57" t="s">
        <v>2399</v>
      </c>
      <c r="X57" t="s">
        <v>2400</v>
      </c>
      <c r="Y57" t="s">
        <v>2401</v>
      </c>
      <c r="Z57" t="s">
        <v>2398</v>
      </c>
      <c r="AA57" t="s">
        <v>2389</v>
      </c>
      <c r="AB57" t="s">
        <v>2402</v>
      </c>
      <c r="AC57" t="s">
        <v>2396</v>
      </c>
      <c r="AD57" t="s">
        <v>2403</v>
      </c>
      <c r="AE57" t="s">
        <v>2398</v>
      </c>
      <c r="AF57" t="s">
        <v>2385</v>
      </c>
      <c r="AG57" t="s">
        <v>2401</v>
      </c>
      <c r="AH57" t="s">
        <v>2389</v>
      </c>
      <c r="AI57" t="s">
        <v>2400</v>
      </c>
      <c r="AJ57" t="s">
        <v>2396</v>
      </c>
      <c r="AK57" t="s">
        <v>2389</v>
      </c>
      <c r="AL57" t="s">
        <v>2404</v>
      </c>
      <c r="AM57" t="s">
        <v>2405</v>
      </c>
      <c r="AN57" t="s">
        <v>2173</v>
      </c>
      <c r="AO57" t="s">
        <v>2406</v>
      </c>
      <c r="AP57" t="s">
        <v>2407</v>
      </c>
      <c r="AQ57" t="s">
        <v>2385</v>
      </c>
    </row>
    <row r="58" spans="1:43">
      <c r="A58" s="81" t="s">
        <v>2179</v>
      </c>
      <c r="B58" t="s">
        <v>2179</v>
      </c>
      <c r="C58" t="s">
        <v>2408</v>
      </c>
      <c r="D58" t="s">
        <v>2409</v>
      </c>
      <c r="E58" t="s">
        <v>2410</v>
      </c>
      <c r="F58" t="s">
        <v>2411</v>
      </c>
      <c r="G58" t="s">
        <v>2179</v>
      </c>
      <c r="H58" t="s">
        <v>2412</v>
      </c>
      <c r="I58" t="s">
        <v>2413</v>
      </c>
      <c r="J58" t="s">
        <v>2179</v>
      </c>
      <c r="K58" t="s">
        <v>2179</v>
      </c>
      <c r="L58" t="s">
        <v>2179</v>
      </c>
      <c r="M58" t="s">
        <v>2179</v>
      </c>
      <c r="N58" t="s">
        <v>2414</v>
      </c>
      <c r="O58" t="s">
        <v>2415</v>
      </c>
      <c r="P58" t="s">
        <v>2179</v>
      </c>
      <c r="Q58" t="s">
        <v>2416</v>
      </c>
      <c r="R58" t="s">
        <v>2417</v>
      </c>
      <c r="S58" t="s">
        <v>2418</v>
      </c>
      <c r="T58" t="s">
        <v>2419</v>
      </c>
      <c r="U58" t="s">
        <v>2179</v>
      </c>
      <c r="V58" t="s">
        <v>2179</v>
      </c>
      <c r="W58" t="s">
        <v>2420</v>
      </c>
      <c r="X58" t="s">
        <v>2421</v>
      </c>
      <c r="Y58" t="s">
        <v>2411</v>
      </c>
      <c r="Z58" t="s">
        <v>2419</v>
      </c>
      <c r="AA58" t="s">
        <v>2179</v>
      </c>
      <c r="AB58" t="s">
        <v>2422</v>
      </c>
      <c r="AC58" t="s">
        <v>2179</v>
      </c>
      <c r="AD58" t="s">
        <v>2179</v>
      </c>
      <c r="AE58" t="s">
        <v>2179</v>
      </c>
      <c r="AF58" t="s">
        <v>2411</v>
      </c>
      <c r="AG58" t="s">
        <v>2423</v>
      </c>
      <c r="AH58" t="s">
        <v>2179</v>
      </c>
      <c r="AI58" t="s">
        <v>2179</v>
      </c>
      <c r="AJ58" t="s">
        <v>2179</v>
      </c>
      <c r="AK58" t="s">
        <v>2179</v>
      </c>
      <c r="AL58" t="s">
        <v>2424</v>
      </c>
      <c r="AM58" t="s">
        <v>2179</v>
      </c>
      <c r="AN58" t="s">
        <v>2179</v>
      </c>
      <c r="AO58" t="s">
        <v>2411</v>
      </c>
      <c r="AP58" t="s">
        <v>2425</v>
      </c>
      <c r="AQ58" t="s">
        <v>2411</v>
      </c>
    </row>
    <row r="59" spans="1:43">
      <c r="A59" s="81" t="s">
        <v>2177</v>
      </c>
      <c r="B59" t="s">
        <v>2426</v>
      </c>
      <c r="C59" t="s">
        <v>2427</v>
      </c>
      <c r="D59" t="s">
        <v>2428</v>
      </c>
      <c r="E59" t="s">
        <v>2429</v>
      </c>
      <c r="F59" t="s">
        <v>2430</v>
      </c>
      <c r="G59" t="s">
        <v>2431</v>
      </c>
      <c r="H59" t="s">
        <v>2432</v>
      </c>
      <c r="I59" t="s">
        <v>2432</v>
      </c>
      <c r="J59" t="s">
        <v>2429</v>
      </c>
      <c r="K59" t="s">
        <v>2433</v>
      </c>
      <c r="L59" t="s">
        <v>2434</v>
      </c>
      <c r="M59" t="s">
        <v>2435</v>
      </c>
      <c r="N59" t="s">
        <v>2436</v>
      </c>
      <c r="O59" t="s">
        <v>2437</v>
      </c>
      <c r="P59" t="s">
        <v>2434</v>
      </c>
      <c r="Q59" t="s">
        <v>2438</v>
      </c>
      <c r="R59" t="s">
        <v>2439</v>
      </c>
      <c r="S59" t="s">
        <v>2440</v>
      </c>
      <c r="T59" t="s">
        <v>2177</v>
      </c>
      <c r="U59" t="s">
        <v>2441</v>
      </c>
      <c r="V59" t="s">
        <v>2177</v>
      </c>
      <c r="W59" t="s">
        <v>2442</v>
      </c>
      <c r="X59" t="s">
        <v>2443</v>
      </c>
      <c r="Y59" t="s">
        <v>2430</v>
      </c>
      <c r="Z59" t="s">
        <v>2444</v>
      </c>
      <c r="AA59" t="s">
        <v>2177</v>
      </c>
      <c r="AB59" t="s">
        <v>2427</v>
      </c>
      <c r="AC59" t="s">
        <v>2445</v>
      </c>
      <c r="AD59" t="s">
        <v>2431</v>
      </c>
      <c r="AE59" t="s">
        <v>2177</v>
      </c>
      <c r="AF59" t="s">
        <v>2430</v>
      </c>
      <c r="AG59" t="s">
        <v>2430</v>
      </c>
      <c r="AH59" t="s">
        <v>2433</v>
      </c>
      <c r="AI59" t="s">
        <v>2446</v>
      </c>
      <c r="AJ59" t="s">
        <v>2447</v>
      </c>
      <c r="AK59" t="s">
        <v>2481</v>
      </c>
      <c r="AL59" t="s">
        <v>2448</v>
      </c>
      <c r="AM59" t="s">
        <v>2449</v>
      </c>
      <c r="AN59" t="s">
        <v>2177</v>
      </c>
      <c r="AO59" t="s">
        <v>2450</v>
      </c>
      <c r="AP59" t="s">
        <v>2451</v>
      </c>
      <c r="AQ59" t="s">
        <v>2430</v>
      </c>
    </row>
    <row r="60" spans="1:43">
      <c r="A60" s="81" t="s">
        <v>2169</v>
      </c>
      <c r="B60" t="s">
        <v>2452</v>
      </c>
      <c r="C60" t="s">
        <v>2453</v>
      </c>
      <c r="D60" t="s">
        <v>2454</v>
      </c>
      <c r="E60" t="s">
        <v>2455</v>
      </c>
      <c r="F60" t="s">
        <v>2456</v>
      </c>
      <c r="G60" t="s">
        <v>2457</v>
      </c>
      <c r="H60" t="s">
        <v>2458</v>
      </c>
      <c r="I60" t="s">
        <v>2458</v>
      </c>
      <c r="J60" t="s">
        <v>2459</v>
      </c>
      <c r="K60" t="s">
        <v>2169</v>
      </c>
      <c r="L60" t="s">
        <v>2460</v>
      </c>
      <c r="M60" t="s">
        <v>2461</v>
      </c>
      <c r="N60" t="s">
        <v>2461</v>
      </c>
      <c r="O60" t="s">
        <v>2462</v>
      </c>
      <c r="P60" t="s">
        <v>2463</v>
      </c>
      <c r="Q60" t="s">
        <v>2464</v>
      </c>
      <c r="R60" t="s">
        <v>2465</v>
      </c>
      <c r="S60" t="s">
        <v>2466</v>
      </c>
      <c r="T60" t="s">
        <v>2467</v>
      </c>
      <c r="U60" t="s">
        <v>2468</v>
      </c>
      <c r="V60" t="s">
        <v>2469</v>
      </c>
      <c r="W60" t="s">
        <v>2470</v>
      </c>
      <c r="X60" t="s">
        <v>2471</v>
      </c>
      <c r="Y60" t="s">
        <v>2456</v>
      </c>
      <c r="Z60" t="s">
        <v>2472</v>
      </c>
      <c r="AA60" t="s">
        <v>2169</v>
      </c>
      <c r="AB60" t="s">
        <v>2453</v>
      </c>
      <c r="AC60" t="s">
        <v>2473</v>
      </c>
      <c r="AD60" t="s">
        <v>2474</v>
      </c>
      <c r="AE60" t="s">
        <v>2473</v>
      </c>
      <c r="AF60" t="s">
        <v>2456</v>
      </c>
      <c r="AG60" t="s">
        <v>2475</v>
      </c>
      <c r="AH60" t="s">
        <v>2169</v>
      </c>
      <c r="AI60" t="s">
        <v>2473</v>
      </c>
      <c r="AJ60" t="s">
        <v>2476</v>
      </c>
      <c r="AK60" t="s">
        <v>2460</v>
      </c>
      <c r="AL60" t="s">
        <v>2477</v>
      </c>
      <c r="AM60" t="s">
        <v>2478</v>
      </c>
      <c r="AN60" t="s">
        <v>2479</v>
      </c>
      <c r="AO60" t="s">
        <v>2480</v>
      </c>
      <c r="AP60" t="s">
        <v>2453</v>
      </c>
      <c r="AQ60" t="s">
        <v>2456</v>
      </c>
    </row>
    <row r="61" spans="1:43">
      <c r="A61" s="81" t="s">
        <v>1440</v>
      </c>
      <c r="B61" t="s">
        <v>1440</v>
      </c>
      <c r="C61" t="s">
        <v>1441</v>
      </c>
      <c r="D61" t="s">
        <v>1442</v>
      </c>
      <c r="E61" t="s">
        <v>1443</v>
      </c>
      <c r="F61" t="s">
        <v>1444</v>
      </c>
      <c r="G61" t="s">
        <v>1440</v>
      </c>
      <c r="H61" t="s">
        <v>1445</v>
      </c>
      <c r="I61" t="s">
        <v>1445</v>
      </c>
      <c r="J61" t="s">
        <v>1440</v>
      </c>
      <c r="K61" t="s">
        <v>1446</v>
      </c>
      <c r="L61" t="s">
        <v>1440</v>
      </c>
      <c r="M61" t="s">
        <v>1440</v>
      </c>
      <c r="N61" t="s">
        <v>1440</v>
      </c>
      <c r="O61" t="s">
        <v>1447</v>
      </c>
      <c r="P61" t="s">
        <v>1440</v>
      </c>
      <c r="Q61" t="s">
        <v>1448</v>
      </c>
      <c r="R61" t="s">
        <v>1449</v>
      </c>
      <c r="S61" t="s">
        <v>1450</v>
      </c>
      <c r="T61" t="s">
        <v>1440</v>
      </c>
      <c r="U61" t="s">
        <v>1451</v>
      </c>
      <c r="V61" t="s">
        <v>1440</v>
      </c>
      <c r="W61" t="s">
        <v>1452</v>
      </c>
      <c r="X61" t="s">
        <v>1453</v>
      </c>
      <c r="Y61" t="s">
        <v>1444</v>
      </c>
      <c r="Z61" t="s">
        <v>1440</v>
      </c>
      <c r="AA61" t="s">
        <v>1440</v>
      </c>
      <c r="AB61" t="s">
        <v>1454</v>
      </c>
      <c r="AC61" t="s">
        <v>1440</v>
      </c>
      <c r="AD61" t="s">
        <v>1455</v>
      </c>
      <c r="AE61" t="s">
        <v>1440</v>
      </c>
      <c r="AF61" t="s">
        <v>1444</v>
      </c>
      <c r="AG61" t="s">
        <v>1444</v>
      </c>
      <c r="AH61" t="s">
        <v>1450</v>
      </c>
      <c r="AI61" t="s">
        <v>1440</v>
      </c>
      <c r="AJ61" t="s">
        <v>1450</v>
      </c>
      <c r="AK61" t="s">
        <v>1440</v>
      </c>
      <c r="AL61" t="s">
        <v>1456</v>
      </c>
      <c r="AM61" t="s">
        <v>1443</v>
      </c>
      <c r="AN61" t="s">
        <v>1440</v>
      </c>
      <c r="AO61" t="s">
        <v>1457</v>
      </c>
      <c r="AP61" t="s">
        <v>1454</v>
      </c>
      <c r="AQ61" t="s">
        <v>1458</v>
      </c>
    </row>
    <row r="62" spans="1:43">
      <c r="A62" s="81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 t="s">
        <v>1465</v>
      </c>
      <c r="H62" t="s">
        <v>1466</v>
      </c>
      <c r="I62" t="s">
        <v>1466</v>
      </c>
      <c r="J62" t="s">
        <v>1459</v>
      </c>
      <c r="K62" t="s">
        <v>1467</v>
      </c>
      <c r="L62" t="s">
        <v>1468</v>
      </c>
      <c r="M62" t="s">
        <v>1469</v>
      </c>
      <c r="N62" t="s">
        <v>1470</v>
      </c>
      <c r="O62" t="s">
        <v>1471</v>
      </c>
      <c r="P62" t="s">
        <v>1468</v>
      </c>
      <c r="Q62" t="s">
        <v>1472</v>
      </c>
      <c r="R62" t="s">
        <v>1473</v>
      </c>
      <c r="S62" t="s">
        <v>1474</v>
      </c>
      <c r="T62" t="s">
        <v>1459</v>
      </c>
      <c r="U62" t="s">
        <v>1475</v>
      </c>
      <c r="V62" t="s">
        <v>1476</v>
      </c>
      <c r="W62" t="s">
        <v>1477</v>
      </c>
      <c r="X62" t="s">
        <v>1478</v>
      </c>
      <c r="Y62" t="s">
        <v>1479</v>
      </c>
      <c r="Z62" t="s">
        <v>1480</v>
      </c>
      <c r="AA62" t="s">
        <v>1465</v>
      </c>
      <c r="AB62" t="s">
        <v>1481</v>
      </c>
      <c r="AC62" t="s">
        <v>1482</v>
      </c>
      <c r="AD62" t="s">
        <v>1465</v>
      </c>
      <c r="AE62" t="s">
        <v>1483</v>
      </c>
      <c r="AF62" t="s">
        <v>1464</v>
      </c>
      <c r="AG62" t="s">
        <v>1459</v>
      </c>
      <c r="AH62" t="s">
        <v>1474</v>
      </c>
      <c r="AI62" t="s">
        <v>1478</v>
      </c>
      <c r="AJ62" t="s">
        <v>1465</v>
      </c>
      <c r="AK62" t="s">
        <v>1468</v>
      </c>
      <c r="AL62" t="s">
        <v>1484</v>
      </c>
      <c r="AM62" t="s">
        <v>1485</v>
      </c>
      <c r="AN62" t="s">
        <v>1486</v>
      </c>
      <c r="AO62" t="s">
        <v>1487</v>
      </c>
      <c r="AP62" t="s">
        <v>1488</v>
      </c>
      <c r="AQ62" t="s">
        <v>1464</v>
      </c>
    </row>
    <row r="63" spans="1:43">
      <c r="A63" s="81" t="s">
        <v>1489</v>
      </c>
      <c r="B63" t="s">
        <v>1490</v>
      </c>
      <c r="C63" t="s">
        <v>1491</v>
      </c>
      <c r="D63" t="s">
        <v>1492</v>
      </c>
      <c r="E63" t="s">
        <v>1493</v>
      </c>
      <c r="F63" t="s">
        <v>1494</v>
      </c>
      <c r="G63" t="s">
        <v>1495</v>
      </c>
      <c r="H63" t="s">
        <v>1496</v>
      </c>
      <c r="I63" t="s">
        <v>1497</v>
      </c>
      <c r="J63" t="s">
        <v>1498</v>
      </c>
      <c r="K63" t="s">
        <v>1499</v>
      </c>
      <c r="L63" t="s">
        <v>1500</v>
      </c>
      <c r="M63" t="s">
        <v>1501</v>
      </c>
      <c r="N63" t="s">
        <v>1502</v>
      </c>
      <c r="O63" t="s">
        <v>1503</v>
      </c>
      <c r="P63" t="s">
        <v>1500</v>
      </c>
      <c r="Q63" t="s">
        <v>1504</v>
      </c>
      <c r="R63" t="s">
        <v>1505</v>
      </c>
      <c r="S63" t="s">
        <v>1489</v>
      </c>
      <c r="T63" t="s">
        <v>1506</v>
      </c>
      <c r="U63" t="s">
        <v>1489</v>
      </c>
      <c r="V63" t="s">
        <v>1507</v>
      </c>
      <c r="W63" t="s">
        <v>1508</v>
      </c>
      <c r="X63" t="s">
        <v>1498</v>
      </c>
      <c r="Y63" t="s">
        <v>1509</v>
      </c>
      <c r="Z63" t="s">
        <v>2482</v>
      </c>
      <c r="AA63" t="s">
        <v>1506</v>
      </c>
      <c r="AB63" t="s">
        <v>1510</v>
      </c>
      <c r="AC63" t="s">
        <v>1506</v>
      </c>
      <c r="AD63" t="s">
        <v>1511</v>
      </c>
      <c r="AE63" t="s">
        <v>1506</v>
      </c>
      <c r="AF63" t="s">
        <v>1512</v>
      </c>
      <c r="AG63" t="s">
        <v>1513</v>
      </c>
      <c r="AH63" t="s">
        <v>1514</v>
      </c>
      <c r="AI63" t="s">
        <v>1498</v>
      </c>
      <c r="AJ63" t="s">
        <v>1511</v>
      </c>
      <c r="AK63" t="s">
        <v>1500</v>
      </c>
      <c r="AL63" t="s">
        <v>1515</v>
      </c>
      <c r="AM63" t="s">
        <v>1493</v>
      </c>
      <c r="AN63" t="s">
        <v>1516</v>
      </c>
      <c r="AO63" t="s">
        <v>1517</v>
      </c>
      <c r="AP63" t="s">
        <v>1518</v>
      </c>
      <c r="AQ63" t="s">
        <v>1512</v>
      </c>
    </row>
    <row r="64" spans="1:43">
      <c r="A64" s="81" t="s">
        <v>2170</v>
      </c>
      <c r="B64" t="s">
        <v>2484</v>
      </c>
      <c r="C64" t="s">
        <v>2485</v>
      </c>
      <c r="D64" t="s">
        <v>2486</v>
      </c>
      <c r="E64" t="s">
        <v>2508</v>
      </c>
      <c r="F64" t="s">
        <v>2487</v>
      </c>
      <c r="G64" t="s">
        <v>2488</v>
      </c>
      <c r="H64" t="s">
        <v>2489</v>
      </c>
      <c r="I64" t="s">
        <v>2489</v>
      </c>
      <c r="J64" t="s">
        <v>2490</v>
      </c>
      <c r="K64" t="s">
        <v>2490</v>
      </c>
      <c r="L64" t="s">
        <v>2491</v>
      </c>
      <c r="M64" t="s">
        <v>2491</v>
      </c>
      <c r="N64" t="s">
        <v>2492</v>
      </c>
      <c r="O64" t="s">
        <v>2493</v>
      </c>
      <c r="P64" t="s">
        <v>2491</v>
      </c>
      <c r="Q64" t="s">
        <v>2494</v>
      </c>
      <c r="R64" t="s">
        <v>2495</v>
      </c>
      <c r="S64" t="s">
        <v>2496</v>
      </c>
      <c r="T64" t="s">
        <v>2490</v>
      </c>
      <c r="U64" t="s">
        <v>2496</v>
      </c>
      <c r="V64" t="s">
        <v>2497</v>
      </c>
      <c r="W64" t="s">
        <v>2498</v>
      </c>
      <c r="X64" t="s">
        <v>2499</v>
      </c>
      <c r="Y64" t="s">
        <v>2487</v>
      </c>
      <c r="Z64" t="s">
        <v>2500</v>
      </c>
      <c r="AA64" t="s">
        <v>2491</v>
      </c>
      <c r="AB64" t="s">
        <v>2501</v>
      </c>
      <c r="AC64" t="s">
        <v>2490</v>
      </c>
      <c r="AD64" t="s">
        <v>2502</v>
      </c>
      <c r="AE64" t="s">
        <v>2492</v>
      </c>
      <c r="AF64" t="s">
        <v>2503</v>
      </c>
      <c r="AG64" t="s">
        <v>2487</v>
      </c>
      <c r="AH64" t="s">
        <v>2490</v>
      </c>
      <c r="AI64" t="s">
        <v>2490</v>
      </c>
      <c r="AJ64" t="s">
        <v>2504</v>
      </c>
      <c r="AK64" t="s">
        <v>2505</v>
      </c>
      <c r="AL64" t="s">
        <v>2506</v>
      </c>
      <c r="AM64" t="s">
        <v>2507</v>
      </c>
      <c r="AN64" t="s">
        <v>2170</v>
      </c>
      <c r="AO64" t="s">
        <v>2503</v>
      </c>
      <c r="AP64" t="s">
        <v>2501</v>
      </c>
      <c r="AQ64" t="s">
        <v>2503</v>
      </c>
    </row>
    <row r="65" spans="1:43">
      <c r="A65" s="81" t="s">
        <v>1519</v>
      </c>
      <c r="B65" t="s">
        <v>1520</v>
      </c>
      <c r="C65" t="s">
        <v>1521</v>
      </c>
      <c r="D65" t="s">
        <v>1522</v>
      </c>
      <c r="E65" t="s">
        <v>1523</v>
      </c>
      <c r="F65" t="s">
        <v>1524</v>
      </c>
      <c r="G65" t="s">
        <v>1519</v>
      </c>
      <c r="H65" t="s">
        <v>1525</v>
      </c>
      <c r="I65" t="s">
        <v>1525</v>
      </c>
      <c r="J65" t="s">
        <v>1526</v>
      </c>
      <c r="K65" t="s">
        <v>1527</v>
      </c>
      <c r="L65" t="s">
        <v>1519</v>
      </c>
      <c r="M65" t="s">
        <v>1519</v>
      </c>
      <c r="N65" t="s">
        <v>1519</v>
      </c>
      <c r="O65" t="s">
        <v>1528</v>
      </c>
      <c r="P65" t="s">
        <v>1519</v>
      </c>
      <c r="Q65" t="s">
        <v>1529</v>
      </c>
      <c r="R65" t="s">
        <v>1530</v>
      </c>
      <c r="S65" t="s">
        <v>1531</v>
      </c>
      <c r="T65" t="s">
        <v>1519</v>
      </c>
      <c r="U65" t="s">
        <v>1519</v>
      </c>
      <c r="V65" t="s">
        <v>1532</v>
      </c>
      <c r="W65" t="s">
        <v>1533</v>
      </c>
      <c r="X65" t="s">
        <v>1526</v>
      </c>
      <c r="Y65" t="s">
        <v>1534</v>
      </c>
      <c r="Z65" t="s">
        <v>1535</v>
      </c>
      <c r="AA65" t="s">
        <v>1519</v>
      </c>
      <c r="AB65" t="s">
        <v>1536</v>
      </c>
      <c r="AC65" t="s">
        <v>1537</v>
      </c>
      <c r="AD65" t="s">
        <v>1519</v>
      </c>
      <c r="AE65" t="s">
        <v>1537</v>
      </c>
      <c r="AF65" t="s">
        <v>1524</v>
      </c>
      <c r="AG65" t="s">
        <v>1534</v>
      </c>
      <c r="AH65" t="s">
        <v>1527</v>
      </c>
      <c r="AI65" t="s">
        <v>1538</v>
      </c>
      <c r="AJ65" t="s">
        <v>1519</v>
      </c>
      <c r="AK65" t="s">
        <v>1519</v>
      </c>
      <c r="AL65" t="s">
        <v>1539</v>
      </c>
      <c r="AM65" t="s">
        <v>1540</v>
      </c>
      <c r="AN65" t="s">
        <v>1541</v>
      </c>
      <c r="AO65" t="s">
        <v>1542</v>
      </c>
      <c r="AP65" t="s">
        <v>1543</v>
      </c>
      <c r="AQ65" t="s">
        <v>1524</v>
      </c>
    </row>
    <row r="66" spans="1:43">
      <c r="A66" s="81" t="s">
        <v>1544</v>
      </c>
      <c r="B66" t="s">
        <v>1545</v>
      </c>
      <c r="C66" t="s">
        <v>1546</v>
      </c>
      <c r="D66" t="s">
        <v>1547</v>
      </c>
      <c r="E66" t="s">
        <v>1548</v>
      </c>
      <c r="F66" t="s">
        <v>1549</v>
      </c>
      <c r="G66" t="s">
        <v>1550</v>
      </c>
      <c r="H66" t="s">
        <v>1551</v>
      </c>
      <c r="I66" t="s">
        <v>1551</v>
      </c>
      <c r="J66" t="s">
        <v>1552</v>
      </c>
      <c r="K66" t="s">
        <v>1553</v>
      </c>
      <c r="L66" t="s">
        <v>1554</v>
      </c>
      <c r="M66" t="s">
        <v>1555</v>
      </c>
      <c r="N66" t="s">
        <v>1556</v>
      </c>
      <c r="O66" t="s">
        <v>1557</v>
      </c>
      <c r="P66" t="s">
        <v>1554</v>
      </c>
      <c r="Q66" t="s">
        <v>1558</v>
      </c>
      <c r="R66" t="s">
        <v>1559</v>
      </c>
      <c r="S66" t="s">
        <v>1560</v>
      </c>
      <c r="T66" t="s">
        <v>1561</v>
      </c>
      <c r="U66" t="s">
        <v>1562</v>
      </c>
      <c r="V66" t="s">
        <v>1563</v>
      </c>
      <c r="W66" t="s">
        <v>1564</v>
      </c>
      <c r="X66" t="s">
        <v>1565</v>
      </c>
      <c r="Y66" t="s">
        <v>1566</v>
      </c>
      <c r="Z66" t="s">
        <v>1567</v>
      </c>
      <c r="AA66" t="s">
        <v>1568</v>
      </c>
      <c r="AB66" t="s">
        <v>1569</v>
      </c>
      <c r="AC66" t="s">
        <v>1570</v>
      </c>
      <c r="AD66" t="s">
        <v>1571</v>
      </c>
      <c r="AE66" t="s">
        <v>1568</v>
      </c>
      <c r="AF66" t="s">
        <v>1549</v>
      </c>
      <c r="AG66" t="s">
        <v>1566</v>
      </c>
      <c r="AH66" t="s">
        <v>1572</v>
      </c>
      <c r="AI66" t="s">
        <v>1573</v>
      </c>
      <c r="AJ66" t="s">
        <v>1574</v>
      </c>
      <c r="AK66" t="s">
        <v>1554</v>
      </c>
      <c r="AL66" t="s">
        <v>1575</v>
      </c>
      <c r="AM66" t="s">
        <v>1576</v>
      </c>
      <c r="AN66" t="s">
        <v>1577</v>
      </c>
      <c r="AO66" t="s">
        <v>1578</v>
      </c>
      <c r="AP66" t="s">
        <v>1579</v>
      </c>
      <c r="AQ66" t="s">
        <v>1549</v>
      </c>
    </row>
    <row r="67" spans="1:43">
      <c r="A67" s="81" t="s">
        <v>1580</v>
      </c>
      <c r="B67" t="s">
        <v>1581</v>
      </c>
      <c r="C67" t="s">
        <v>1582</v>
      </c>
      <c r="D67" t="s">
        <v>1583</v>
      </c>
      <c r="E67" t="s">
        <v>1584</v>
      </c>
      <c r="F67" t="s">
        <v>1585</v>
      </c>
      <c r="G67" t="s">
        <v>1586</v>
      </c>
      <c r="H67" t="s">
        <v>1587</v>
      </c>
      <c r="I67" t="s">
        <v>1587</v>
      </c>
      <c r="J67" t="s">
        <v>1588</v>
      </c>
      <c r="K67" t="s">
        <v>1589</v>
      </c>
      <c r="L67" t="s">
        <v>1590</v>
      </c>
      <c r="M67" t="s">
        <v>1591</v>
      </c>
      <c r="N67" t="s">
        <v>1592</v>
      </c>
      <c r="O67" t="s">
        <v>1580</v>
      </c>
      <c r="P67" t="s">
        <v>1590</v>
      </c>
      <c r="Q67" t="s">
        <v>1593</v>
      </c>
      <c r="R67" t="s">
        <v>1594</v>
      </c>
      <c r="S67" t="s">
        <v>1595</v>
      </c>
      <c r="T67" t="s">
        <v>1596</v>
      </c>
      <c r="U67" t="s">
        <v>1597</v>
      </c>
      <c r="V67" t="s">
        <v>1598</v>
      </c>
      <c r="W67" t="s">
        <v>1599</v>
      </c>
      <c r="X67" t="s">
        <v>1600</v>
      </c>
      <c r="Y67" t="s">
        <v>1601</v>
      </c>
      <c r="Z67" t="s">
        <v>1602</v>
      </c>
      <c r="AA67" t="s">
        <v>1603</v>
      </c>
      <c r="AB67" t="s">
        <v>1604</v>
      </c>
      <c r="AC67" t="s">
        <v>1605</v>
      </c>
      <c r="AD67" t="s">
        <v>1606</v>
      </c>
      <c r="AE67" t="s">
        <v>1607</v>
      </c>
      <c r="AF67" t="s">
        <v>1585</v>
      </c>
      <c r="AG67" t="s">
        <v>1608</v>
      </c>
      <c r="AH67" t="s">
        <v>1609</v>
      </c>
      <c r="AI67" t="s">
        <v>1610</v>
      </c>
      <c r="AJ67" t="s">
        <v>1611</v>
      </c>
      <c r="AK67" t="s">
        <v>1590</v>
      </c>
      <c r="AL67" t="s">
        <v>1612</v>
      </c>
      <c r="AM67" t="s">
        <v>1613</v>
      </c>
      <c r="AN67" t="s">
        <v>1614</v>
      </c>
      <c r="AO67" t="s">
        <v>1615</v>
      </c>
      <c r="AP67" t="s">
        <v>1616</v>
      </c>
      <c r="AQ67" t="s">
        <v>1585</v>
      </c>
    </row>
    <row r="68" spans="1:43">
      <c r="A68" s="81" t="s">
        <v>2176</v>
      </c>
      <c r="B68" t="s">
        <v>2176</v>
      </c>
      <c r="C68" t="s">
        <v>2509</v>
      </c>
      <c r="D68" t="s">
        <v>2510</v>
      </c>
      <c r="E68" t="s">
        <v>2176</v>
      </c>
      <c r="F68" t="s">
        <v>2511</v>
      </c>
      <c r="G68" t="s">
        <v>2512</v>
      </c>
      <c r="H68" t="s">
        <v>2513</v>
      </c>
      <c r="I68" t="s">
        <v>2514</v>
      </c>
      <c r="J68" t="s">
        <v>2176</v>
      </c>
      <c r="K68" t="s">
        <v>2176</v>
      </c>
      <c r="L68" t="s">
        <v>2176</v>
      </c>
      <c r="M68" t="s">
        <v>2176</v>
      </c>
      <c r="N68" t="s">
        <v>2176</v>
      </c>
      <c r="O68" t="s">
        <v>2515</v>
      </c>
      <c r="P68" t="s">
        <v>2176</v>
      </c>
      <c r="Q68" t="s">
        <v>2516</v>
      </c>
      <c r="R68" t="s">
        <v>2517</v>
      </c>
      <c r="S68" t="s">
        <v>2176</v>
      </c>
      <c r="T68" t="s">
        <v>2176</v>
      </c>
      <c r="U68" t="s">
        <v>2176</v>
      </c>
      <c r="V68" t="s">
        <v>2176</v>
      </c>
      <c r="W68" t="s">
        <v>2518</v>
      </c>
      <c r="X68" t="s">
        <v>2176</v>
      </c>
      <c r="Y68" t="s">
        <v>2511</v>
      </c>
      <c r="Z68" t="s">
        <v>2176</v>
      </c>
      <c r="AA68" t="s">
        <v>2176</v>
      </c>
      <c r="AB68" t="s">
        <v>2519</v>
      </c>
      <c r="AC68" t="s">
        <v>2176</v>
      </c>
      <c r="AD68" t="s">
        <v>2520</v>
      </c>
      <c r="AE68" t="s">
        <v>2176</v>
      </c>
      <c r="AF68" t="s">
        <v>2511</v>
      </c>
      <c r="AG68" t="s">
        <v>2511</v>
      </c>
      <c r="AH68" t="s">
        <v>2176</v>
      </c>
      <c r="AI68" t="s">
        <v>2176</v>
      </c>
      <c r="AJ68" t="s">
        <v>2520</v>
      </c>
      <c r="AK68" t="s">
        <v>2176</v>
      </c>
      <c r="AL68" t="s">
        <v>2521</v>
      </c>
      <c r="AM68" t="s">
        <v>2176</v>
      </c>
      <c r="AN68" t="s">
        <v>2176</v>
      </c>
      <c r="AO68" t="s">
        <v>2511</v>
      </c>
      <c r="AP68" t="s">
        <v>2519</v>
      </c>
      <c r="AQ68" t="s">
        <v>2511</v>
      </c>
    </row>
    <row r="69" spans="1:43">
      <c r="A69" s="81" t="s">
        <v>2168</v>
      </c>
      <c r="B69" t="s">
        <v>2522</v>
      </c>
      <c r="C69" t="s">
        <v>2523</v>
      </c>
      <c r="D69" t="s">
        <v>2524</v>
      </c>
      <c r="E69" t="s">
        <v>2525</v>
      </c>
      <c r="F69" t="s">
        <v>2526</v>
      </c>
      <c r="G69" t="s">
        <v>2527</v>
      </c>
      <c r="H69" t="s">
        <v>2528</v>
      </c>
      <c r="I69" t="s">
        <v>2528</v>
      </c>
      <c r="J69" t="s">
        <v>2529</v>
      </c>
      <c r="K69" t="s">
        <v>2530</v>
      </c>
      <c r="L69" t="s">
        <v>2531</v>
      </c>
      <c r="M69" t="s">
        <v>2532</v>
      </c>
      <c r="N69" t="s">
        <v>2533</v>
      </c>
      <c r="O69" t="s">
        <v>2534</v>
      </c>
      <c r="P69" t="s">
        <v>2531</v>
      </c>
      <c r="Q69" t="s">
        <v>2535</v>
      </c>
      <c r="R69" t="s">
        <v>2536</v>
      </c>
      <c r="S69" t="s">
        <v>2537</v>
      </c>
      <c r="T69" t="s">
        <v>2538</v>
      </c>
      <c r="U69" t="s">
        <v>2539</v>
      </c>
      <c r="V69" t="s">
        <v>2540</v>
      </c>
      <c r="W69" t="s">
        <v>2541</v>
      </c>
      <c r="X69" t="s">
        <v>2542</v>
      </c>
      <c r="Y69" t="s">
        <v>2543</v>
      </c>
      <c r="Z69" t="s">
        <v>2544</v>
      </c>
      <c r="AA69" t="s">
        <v>2545</v>
      </c>
      <c r="AB69" t="s">
        <v>2546</v>
      </c>
      <c r="AC69" t="s">
        <v>2547</v>
      </c>
      <c r="AD69" t="s">
        <v>2548</v>
      </c>
      <c r="AE69" t="s">
        <v>2549</v>
      </c>
      <c r="AF69" t="s">
        <v>2550</v>
      </c>
      <c r="AG69" t="s">
        <v>2551</v>
      </c>
      <c r="AH69" t="s">
        <v>2552</v>
      </c>
      <c r="AI69" t="s">
        <v>2553</v>
      </c>
      <c r="AJ69" t="s">
        <v>2540</v>
      </c>
      <c r="AK69" t="s">
        <v>2554</v>
      </c>
      <c r="AL69" t="s">
        <v>2555</v>
      </c>
      <c r="AM69" t="s">
        <v>2556</v>
      </c>
      <c r="AN69" t="s">
        <v>2557</v>
      </c>
      <c r="AO69" t="s">
        <v>2558</v>
      </c>
      <c r="AP69" t="s">
        <v>2559</v>
      </c>
      <c r="AQ69" t="s">
        <v>2550</v>
      </c>
    </row>
    <row r="70" spans="1:43">
      <c r="A70" s="81" t="s">
        <v>1617</v>
      </c>
      <c r="B70" t="s">
        <v>1617</v>
      </c>
      <c r="C70" t="s">
        <v>1617</v>
      </c>
      <c r="D70" t="s">
        <v>1617</v>
      </c>
      <c r="E70" t="s">
        <v>1617</v>
      </c>
      <c r="F70" t="s">
        <v>1617</v>
      </c>
      <c r="G70" t="s">
        <v>1617</v>
      </c>
      <c r="H70" t="s">
        <v>1617</v>
      </c>
      <c r="I70" t="s">
        <v>1617</v>
      </c>
      <c r="J70" t="s">
        <v>1617</v>
      </c>
      <c r="K70" t="s">
        <v>1617</v>
      </c>
      <c r="L70" t="s">
        <v>1617</v>
      </c>
      <c r="M70" t="s">
        <v>1618</v>
      </c>
      <c r="N70" t="s">
        <v>1617</v>
      </c>
      <c r="O70" t="s">
        <v>1617</v>
      </c>
      <c r="P70" t="s">
        <v>1617</v>
      </c>
      <c r="Q70" t="s">
        <v>1617</v>
      </c>
      <c r="R70" t="s">
        <v>1617</v>
      </c>
      <c r="S70" t="s">
        <v>1617</v>
      </c>
      <c r="T70" t="s">
        <v>1617</v>
      </c>
      <c r="U70" t="s">
        <v>1617</v>
      </c>
      <c r="V70" t="s">
        <v>1617</v>
      </c>
      <c r="W70" t="s">
        <v>1619</v>
      </c>
      <c r="X70" t="s">
        <v>1617</v>
      </c>
      <c r="Y70" t="s">
        <v>1617</v>
      </c>
      <c r="Z70" t="s">
        <v>1617</v>
      </c>
      <c r="AA70" t="s">
        <v>1617</v>
      </c>
      <c r="AB70" t="s">
        <v>1620</v>
      </c>
      <c r="AC70" t="s">
        <v>1617</v>
      </c>
      <c r="AD70" t="s">
        <v>1617</v>
      </c>
      <c r="AE70" t="s">
        <v>1617</v>
      </c>
      <c r="AF70" t="s">
        <v>1617</v>
      </c>
      <c r="AG70" t="s">
        <v>1617</v>
      </c>
      <c r="AH70" t="s">
        <v>1617</v>
      </c>
      <c r="AI70" t="s">
        <v>1617</v>
      </c>
      <c r="AJ70" t="s">
        <v>1617</v>
      </c>
      <c r="AK70" t="s">
        <v>1617</v>
      </c>
      <c r="AL70" t="s">
        <v>1621</v>
      </c>
      <c r="AM70" t="s">
        <v>1618</v>
      </c>
      <c r="AN70" t="s">
        <v>1617</v>
      </c>
      <c r="AO70" t="s">
        <v>1617</v>
      </c>
      <c r="AP70" t="s">
        <v>1622</v>
      </c>
      <c r="AQ70" t="s">
        <v>1617</v>
      </c>
    </row>
    <row r="71" spans="1:43">
      <c r="A71" s="81" t="s">
        <v>1623</v>
      </c>
      <c r="B71" t="s">
        <v>1623</v>
      </c>
      <c r="C71" t="s">
        <v>1623</v>
      </c>
      <c r="D71" t="s">
        <v>1623</v>
      </c>
      <c r="E71" t="s">
        <v>1623</v>
      </c>
      <c r="F71" t="s">
        <v>1623</v>
      </c>
      <c r="G71" t="s">
        <v>1623</v>
      </c>
      <c r="H71" t="s">
        <v>1623</v>
      </c>
      <c r="I71" t="s">
        <v>1623</v>
      </c>
      <c r="J71" t="s">
        <v>1623</v>
      </c>
      <c r="K71" t="s">
        <v>1623</v>
      </c>
      <c r="L71" t="s">
        <v>1623</v>
      </c>
      <c r="M71" t="s">
        <v>1624</v>
      </c>
      <c r="N71" t="s">
        <v>1623</v>
      </c>
      <c r="O71" t="s">
        <v>1623</v>
      </c>
      <c r="P71" t="s">
        <v>1623</v>
      </c>
      <c r="Q71" t="s">
        <v>1623</v>
      </c>
      <c r="R71" t="s">
        <v>1623</v>
      </c>
      <c r="S71" t="s">
        <v>1623</v>
      </c>
      <c r="T71" t="s">
        <v>1623</v>
      </c>
      <c r="U71" t="s">
        <v>1623</v>
      </c>
      <c r="V71" t="s">
        <v>1623</v>
      </c>
      <c r="W71" t="s">
        <v>1625</v>
      </c>
      <c r="X71" t="s">
        <v>1623</v>
      </c>
      <c r="Y71" t="s">
        <v>1623</v>
      </c>
      <c r="Z71" t="s">
        <v>1623</v>
      </c>
      <c r="AA71" t="s">
        <v>1623</v>
      </c>
      <c r="AB71" t="s">
        <v>1626</v>
      </c>
      <c r="AC71" t="s">
        <v>1623</v>
      </c>
      <c r="AD71" t="s">
        <v>1623</v>
      </c>
      <c r="AE71" t="s">
        <v>1623</v>
      </c>
      <c r="AF71" t="s">
        <v>1623</v>
      </c>
      <c r="AG71" t="s">
        <v>1623</v>
      </c>
      <c r="AH71" t="s">
        <v>1623</v>
      </c>
      <c r="AI71" t="s">
        <v>1623</v>
      </c>
      <c r="AJ71" t="s">
        <v>1623</v>
      </c>
      <c r="AK71" t="s">
        <v>1623</v>
      </c>
      <c r="AL71" t="s">
        <v>1627</v>
      </c>
      <c r="AM71" t="s">
        <v>1624</v>
      </c>
      <c r="AN71" t="s">
        <v>1623</v>
      </c>
      <c r="AO71" t="s">
        <v>1623</v>
      </c>
      <c r="AP71" t="s">
        <v>1628</v>
      </c>
      <c r="AQ71" t="s">
        <v>1623</v>
      </c>
    </row>
    <row r="72" spans="1:43">
      <c r="A72" s="81" t="s">
        <v>1629</v>
      </c>
      <c r="B72" t="s">
        <v>1629</v>
      </c>
      <c r="C72" t="s">
        <v>1629</v>
      </c>
      <c r="D72" t="s">
        <v>1629</v>
      </c>
      <c r="E72" t="s">
        <v>1629</v>
      </c>
      <c r="F72" t="s">
        <v>1629</v>
      </c>
      <c r="G72" t="s">
        <v>1629</v>
      </c>
      <c r="H72" t="s">
        <v>1629</v>
      </c>
      <c r="I72" t="s">
        <v>1629</v>
      </c>
      <c r="J72" t="s">
        <v>1629</v>
      </c>
      <c r="K72" t="s">
        <v>1629</v>
      </c>
      <c r="L72" t="s">
        <v>1629</v>
      </c>
      <c r="M72" t="s">
        <v>1630</v>
      </c>
      <c r="N72" t="s">
        <v>1629</v>
      </c>
      <c r="O72" t="s">
        <v>1629</v>
      </c>
      <c r="P72" t="s">
        <v>1629</v>
      </c>
      <c r="Q72" t="s">
        <v>1629</v>
      </c>
      <c r="R72" t="s">
        <v>1629</v>
      </c>
      <c r="S72" t="s">
        <v>1629</v>
      </c>
      <c r="T72" t="s">
        <v>1629</v>
      </c>
      <c r="U72" t="s">
        <v>1629</v>
      </c>
      <c r="V72" t="s">
        <v>1629</v>
      </c>
      <c r="W72" t="s">
        <v>1631</v>
      </c>
      <c r="X72" t="s">
        <v>1629</v>
      </c>
      <c r="Y72" t="s">
        <v>1629</v>
      </c>
      <c r="Z72" t="s">
        <v>1629</v>
      </c>
      <c r="AA72" t="s">
        <v>1629</v>
      </c>
      <c r="AB72" t="s">
        <v>1632</v>
      </c>
      <c r="AC72" t="s">
        <v>1629</v>
      </c>
      <c r="AD72" t="s">
        <v>1629</v>
      </c>
      <c r="AE72" t="s">
        <v>1629</v>
      </c>
      <c r="AF72" t="s">
        <v>1629</v>
      </c>
      <c r="AG72" t="s">
        <v>1629</v>
      </c>
      <c r="AH72" t="s">
        <v>1629</v>
      </c>
      <c r="AI72" t="s">
        <v>1629</v>
      </c>
      <c r="AJ72" t="s">
        <v>1629</v>
      </c>
      <c r="AK72" t="s">
        <v>1629</v>
      </c>
      <c r="AL72" t="s">
        <v>1633</v>
      </c>
      <c r="AM72" t="s">
        <v>1630</v>
      </c>
      <c r="AN72" t="s">
        <v>1629</v>
      </c>
      <c r="AO72" t="s">
        <v>1629</v>
      </c>
      <c r="AP72" t="s">
        <v>1634</v>
      </c>
      <c r="AQ72" t="s">
        <v>1629</v>
      </c>
    </row>
    <row r="73" spans="1:43">
      <c r="A73" s="81" t="s">
        <v>1635</v>
      </c>
      <c r="B73" t="s">
        <v>1635</v>
      </c>
      <c r="C73" t="s">
        <v>1635</v>
      </c>
      <c r="D73" t="s">
        <v>1635</v>
      </c>
      <c r="E73" t="s">
        <v>1635</v>
      </c>
      <c r="F73" t="s">
        <v>1635</v>
      </c>
      <c r="G73" t="s">
        <v>1635</v>
      </c>
      <c r="H73" t="s">
        <v>1635</v>
      </c>
      <c r="I73" t="s">
        <v>1635</v>
      </c>
      <c r="J73" t="s">
        <v>1635</v>
      </c>
      <c r="K73" t="s">
        <v>1635</v>
      </c>
      <c r="L73" t="s">
        <v>1635</v>
      </c>
      <c r="M73" t="s">
        <v>1636</v>
      </c>
      <c r="N73" t="s">
        <v>1635</v>
      </c>
      <c r="O73" t="s">
        <v>1635</v>
      </c>
      <c r="P73" t="s">
        <v>1635</v>
      </c>
      <c r="Q73" t="s">
        <v>1635</v>
      </c>
      <c r="R73" t="s">
        <v>1635</v>
      </c>
      <c r="S73" t="s">
        <v>1635</v>
      </c>
      <c r="T73" t="s">
        <v>1635</v>
      </c>
      <c r="U73" t="s">
        <v>1635</v>
      </c>
      <c r="V73" t="s">
        <v>1635</v>
      </c>
      <c r="W73" t="s">
        <v>1637</v>
      </c>
      <c r="X73" t="s">
        <v>1635</v>
      </c>
      <c r="Y73" t="s">
        <v>1635</v>
      </c>
      <c r="Z73" t="s">
        <v>1635</v>
      </c>
      <c r="AA73" t="s">
        <v>1635</v>
      </c>
      <c r="AB73" t="s">
        <v>1638</v>
      </c>
      <c r="AC73" t="s">
        <v>1635</v>
      </c>
      <c r="AD73" t="s">
        <v>1635</v>
      </c>
      <c r="AE73" t="s">
        <v>1635</v>
      </c>
      <c r="AF73" t="s">
        <v>1635</v>
      </c>
      <c r="AG73" t="s">
        <v>1635</v>
      </c>
      <c r="AH73" t="s">
        <v>1635</v>
      </c>
      <c r="AI73" t="s">
        <v>1635</v>
      </c>
      <c r="AJ73" t="s">
        <v>1635</v>
      </c>
      <c r="AK73" t="s">
        <v>1635</v>
      </c>
      <c r="AL73" t="s">
        <v>1639</v>
      </c>
      <c r="AM73" t="s">
        <v>1636</v>
      </c>
      <c r="AN73" t="s">
        <v>1635</v>
      </c>
      <c r="AO73" t="s">
        <v>1635</v>
      </c>
      <c r="AP73" t="s">
        <v>1640</v>
      </c>
      <c r="AQ73" t="s">
        <v>1635</v>
      </c>
    </row>
    <row r="74" spans="1:43">
      <c r="A74" s="81" t="s">
        <v>1641</v>
      </c>
      <c r="B74" t="s">
        <v>1641</v>
      </c>
      <c r="C74" t="s">
        <v>1641</v>
      </c>
      <c r="D74" t="s">
        <v>1641</v>
      </c>
      <c r="E74" t="s">
        <v>1641</v>
      </c>
      <c r="F74" t="s">
        <v>1641</v>
      </c>
      <c r="G74" t="s">
        <v>1641</v>
      </c>
      <c r="H74" t="s">
        <v>1641</v>
      </c>
      <c r="I74" t="s">
        <v>1641</v>
      </c>
      <c r="J74" t="s">
        <v>1641</v>
      </c>
      <c r="K74" t="s">
        <v>1641</v>
      </c>
      <c r="L74" t="s">
        <v>1641</v>
      </c>
      <c r="M74" t="s">
        <v>1642</v>
      </c>
      <c r="N74" t="s">
        <v>1641</v>
      </c>
      <c r="O74" t="s">
        <v>1641</v>
      </c>
      <c r="P74" t="s">
        <v>1641</v>
      </c>
      <c r="Q74" t="s">
        <v>1643</v>
      </c>
      <c r="R74" t="s">
        <v>1641</v>
      </c>
      <c r="S74" t="s">
        <v>1641</v>
      </c>
      <c r="T74" t="s">
        <v>1641</v>
      </c>
      <c r="U74" t="s">
        <v>1641</v>
      </c>
      <c r="V74" t="s">
        <v>1641</v>
      </c>
      <c r="W74" t="s">
        <v>1644</v>
      </c>
      <c r="X74" t="s">
        <v>1641</v>
      </c>
      <c r="Y74" t="s">
        <v>1641</v>
      </c>
      <c r="Z74" t="s">
        <v>1645</v>
      </c>
      <c r="AA74" t="s">
        <v>1641</v>
      </c>
      <c r="AB74" t="s">
        <v>1646</v>
      </c>
      <c r="AC74" t="s">
        <v>1641</v>
      </c>
      <c r="AD74" t="s">
        <v>1641</v>
      </c>
      <c r="AE74" t="s">
        <v>1641</v>
      </c>
      <c r="AF74" t="s">
        <v>1641</v>
      </c>
      <c r="AG74" t="s">
        <v>1641</v>
      </c>
      <c r="AH74" t="s">
        <v>1641</v>
      </c>
      <c r="AI74" t="s">
        <v>1641</v>
      </c>
      <c r="AJ74" t="s">
        <v>1641</v>
      </c>
      <c r="AK74" t="s">
        <v>1641</v>
      </c>
      <c r="AL74" t="s">
        <v>1647</v>
      </c>
      <c r="AM74" t="s">
        <v>1642</v>
      </c>
      <c r="AN74" t="s">
        <v>1641</v>
      </c>
      <c r="AO74" t="s">
        <v>1641</v>
      </c>
      <c r="AP74" t="s">
        <v>1648</v>
      </c>
      <c r="AQ74" t="s">
        <v>1641</v>
      </c>
    </row>
    <row r="75" spans="1:43">
      <c r="A75" s="81" t="s">
        <v>1649</v>
      </c>
      <c r="B75" t="s">
        <v>1649</v>
      </c>
      <c r="C75" t="s">
        <v>1649</v>
      </c>
      <c r="D75" t="s">
        <v>1649</v>
      </c>
      <c r="E75" t="s">
        <v>1649</v>
      </c>
      <c r="F75" t="s">
        <v>1649</v>
      </c>
      <c r="G75" t="s">
        <v>1649</v>
      </c>
      <c r="H75" t="s">
        <v>1649</v>
      </c>
      <c r="I75" t="s">
        <v>1649</v>
      </c>
      <c r="J75" t="s">
        <v>1649</v>
      </c>
      <c r="K75" t="s">
        <v>1649</v>
      </c>
      <c r="L75" t="s">
        <v>1649</v>
      </c>
      <c r="M75" t="s">
        <v>1650</v>
      </c>
      <c r="N75" t="s">
        <v>1649</v>
      </c>
      <c r="O75" t="s">
        <v>1649</v>
      </c>
      <c r="P75" t="s">
        <v>1649</v>
      </c>
      <c r="Q75" t="s">
        <v>1651</v>
      </c>
      <c r="R75" t="s">
        <v>1649</v>
      </c>
      <c r="S75" t="s">
        <v>1649</v>
      </c>
      <c r="T75" t="s">
        <v>1649</v>
      </c>
      <c r="U75" t="s">
        <v>1649</v>
      </c>
      <c r="V75" t="s">
        <v>1649</v>
      </c>
      <c r="W75" t="s">
        <v>1652</v>
      </c>
      <c r="X75" t="s">
        <v>1649</v>
      </c>
      <c r="Y75" t="s">
        <v>1649</v>
      </c>
      <c r="Z75" t="s">
        <v>1653</v>
      </c>
      <c r="AA75" t="s">
        <v>1649</v>
      </c>
      <c r="AB75" t="s">
        <v>1654</v>
      </c>
      <c r="AC75" t="s">
        <v>1649</v>
      </c>
      <c r="AD75" t="s">
        <v>1649</v>
      </c>
      <c r="AE75" t="s">
        <v>1649</v>
      </c>
      <c r="AF75" t="s">
        <v>1649</v>
      </c>
      <c r="AG75" t="s">
        <v>1649</v>
      </c>
      <c r="AH75" t="s">
        <v>1649</v>
      </c>
      <c r="AI75" t="s">
        <v>1649</v>
      </c>
      <c r="AJ75" t="s">
        <v>1649</v>
      </c>
      <c r="AK75" t="s">
        <v>1649</v>
      </c>
      <c r="AL75" t="s">
        <v>1655</v>
      </c>
      <c r="AM75" t="s">
        <v>1650</v>
      </c>
      <c r="AN75" t="s">
        <v>1649</v>
      </c>
      <c r="AO75" t="s">
        <v>1649</v>
      </c>
      <c r="AP75" t="s">
        <v>1656</v>
      </c>
      <c r="AQ75" t="s">
        <v>1649</v>
      </c>
    </row>
    <row r="76" spans="1:43">
      <c r="A76" s="81" t="s">
        <v>1657</v>
      </c>
      <c r="B76" t="s">
        <v>1657</v>
      </c>
      <c r="C76" t="s">
        <v>1657</v>
      </c>
      <c r="D76" t="s">
        <v>1657</v>
      </c>
      <c r="E76" t="s">
        <v>1657</v>
      </c>
      <c r="F76" t="s">
        <v>1657</v>
      </c>
      <c r="G76" t="s">
        <v>1657</v>
      </c>
      <c r="H76" t="s">
        <v>1657</v>
      </c>
      <c r="I76" t="s">
        <v>1657</v>
      </c>
      <c r="J76" t="s">
        <v>1657</v>
      </c>
      <c r="K76" t="s">
        <v>1657</v>
      </c>
      <c r="L76" t="s">
        <v>1657</v>
      </c>
      <c r="M76" t="s">
        <v>1658</v>
      </c>
      <c r="N76" t="s">
        <v>1657</v>
      </c>
      <c r="O76" t="s">
        <v>1657</v>
      </c>
      <c r="P76" t="s">
        <v>1657</v>
      </c>
      <c r="Q76" t="s">
        <v>1659</v>
      </c>
      <c r="R76" t="s">
        <v>1657</v>
      </c>
      <c r="S76" t="s">
        <v>1657</v>
      </c>
      <c r="T76" t="s">
        <v>1657</v>
      </c>
      <c r="U76" t="s">
        <v>1657</v>
      </c>
      <c r="V76" t="s">
        <v>1657</v>
      </c>
      <c r="W76" t="s">
        <v>1660</v>
      </c>
      <c r="X76" t="s">
        <v>1657</v>
      </c>
      <c r="Y76" t="s">
        <v>1657</v>
      </c>
      <c r="Z76" t="s">
        <v>1657</v>
      </c>
      <c r="AA76" t="s">
        <v>1657</v>
      </c>
      <c r="AB76" t="s">
        <v>1661</v>
      </c>
      <c r="AC76" t="s">
        <v>1657</v>
      </c>
      <c r="AD76" t="s">
        <v>1657</v>
      </c>
      <c r="AE76" t="s">
        <v>1657</v>
      </c>
      <c r="AF76" t="s">
        <v>1657</v>
      </c>
      <c r="AG76" t="s">
        <v>1657</v>
      </c>
      <c r="AH76" t="s">
        <v>1657</v>
      </c>
      <c r="AI76" t="s">
        <v>1657</v>
      </c>
      <c r="AJ76" t="s">
        <v>1657</v>
      </c>
      <c r="AK76" t="s">
        <v>1657</v>
      </c>
      <c r="AL76" t="s">
        <v>1662</v>
      </c>
      <c r="AM76" t="s">
        <v>1658</v>
      </c>
      <c r="AN76" t="s">
        <v>1657</v>
      </c>
      <c r="AO76" t="s">
        <v>1657</v>
      </c>
      <c r="AP76" t="s">
        <v>1663</v>
      </c>
      <c r="AQ76" t="s">
        <v>1657</v>
      </c>
    </row>
    <row r="77" spans="1:43">
      <c r="A77" s="81" t="s">
        <v>1664</v>
      </c>
      <c r="B77" t="s">
        <v>1664</v>
      </c>
      <c r="C77" t="s">
        <v>1664</v>
      </c>
      <c r="D77" t="s">
        <v>1664</v>
      </c>
      <c r="E77" t="s">
        <v>1664</v>
      </c>
      <c r="F77" t="s">
        <v>1664</v>
      </c>
      <c r="G77" t="s">
        <v>1664</v>
      </c>
      <c r="H77" t="s">
        <v>1664</v>
      </c>
      <c r="I77" t="s">
        <v>1664</v>
      </c>
      <c r="J77" t="s">
        <v>1664</v>
      </c>
      <c r="K77" t="s">
        <v>1664</v>
      </c>
      <c r="L77" t="s">
        <v>1664</v>
      </c>
      <c r="M77" t="s">
        <v>1665</v>
      </c>
      <c r="N77" t="s">
        <v>1664</v>
      </c>
      <c r="O77" t="s">
        <v>1664</v>
      </c>
      <c r="P77" t="s">
        <v>1664</v>
      </c>
      <c r="Q77" t="s">
        <v>1666</v>
      </c>
      <c r="R77" t="s">
        <v>1664</v>
      </c>
      <c r="S77" t="s">
        <v>1664</v>
      </c>
      <c r="T77" t="s">
        <v>1664</v>
      </c>
      <c r="U77" t="s">
        <v>1664</v>
      </c>
      <c r="V77" t="s">
        <v>1664</v>
      </c>
      <c r="W77" t="s">
        <v>1667</v>
      </c>
      <c r="X77" t="s">
        <v>1664</v>
      </c>
      <c r="Y77" t="s">
        <v>1664</v>
      </c>
      <c r="Z77" t="s">
        <v>1664</v>
      </c>
      <c r="AA77" t="s">
        <v>1664</v>
      </c>
      <c r="AB77" t="s">
        <v>1668</v>
      </c>
      <c r="AC77" t="s">
        <v>1664</v>
      </c>
      <c r="AD77" t="s">
        <v>1664</v>
      </c>
      <c r="AE77" t="s">
        <v>1664</v>
      </c>
      <c r="AF77" t="s">
        <v>1664</v>
      </c>
      <c r="AG77" t="s">
        <v>1664</v>
      </c>
      <c r="AH77" t="s">
        <v>1664</v>
      </c>
      <c r="AI77" t="s">
        <v>1664</v>
      </c>
      <c r="AJ77" t="s">
        <v>1664</v>
      </c>
      <c r="AK77" t="s">
        <v>1664</v>
      </c>
      <c r="AL77" t="s">
        <v>1669</v>
      </c>
      <c r="AM77" t="s">
        <v>1665</v>
      </c>
      <c r="AN77" t="s">
        <v>1664</v>
      </c>
      <c r="AO77" t="s">
        <v>1664</v>
      </c>
      <c r="AP77" t="s">
        <v>1670</v>
      </c>
      <c r="AQ77" t="s">
        <v>1664</v>
      </c>
    </row>
    <row r="78" spans="1:43">
      <c r="A78" s="81" t="s">
        <v>1671</v>
      </c>
      <c r="B78" t="s">
        <v>1671</v>
      </c>
      <c r="C78" t="s">
        <v>1671</v>
      </c>
      <c r="D78" t="s">
        <v>1671</v>
      </c>
      <c r="E78" t="s">
        <v>1671</v>
      </c>
      <c r="F78" t="s">
        <v>1671</v>
      </c>
      <c r="G78" t="s">
        <v>1671</v>
      </c>
      <c r="H78" t="s">
        <v>1671</v>
      </c>
      <c r="I78" t="s">
        <v>1671</v>
      </c>
      <c r="J78" t="s">
        <v>1671</v>
      </c>
      <c r="K78" t="s">
        <v>1671</v>
      </c>
      <c r="L78" t="s">
        <v>1671</v>
      </c>
      <c r="M78" t="s">
        <v>1672</v>
      </c>
      <c r="N78" t="s">
        <v>1671</v>
      </c>
      <c r="O78" t="s">
        <v>1671</v>
      </c>
      <c r="P78" t="s">
        <v>1671</v>
      </c>
      <c r="Q78" t="s">
        <v>1673</v>
      </c>
      <c r="R78" t="s">
        <v>1671</v>
      </c>
      <c r="S78" t="s">
        <v>1671</v>
      </c>
      <c r="T78" t="s">
        <v>1671</v>
      </c>
      <c r="U78" t="s">
        <v>1671</v>
      </c>
      <c r="V78" t="s">
        <v>1671</v>
      </c>
      <c r="W78" t="s">
        <v>1674</v>
      </c>
      <c r="X78" t="s">
        <v>1671</v>
      </c>
      <c r="Y78" t="s">
        <v>1671</v>
      </c>
      <c r="Z78" t="s">
        <v>1671</v>
      </c>
      <c r="AA78" t="s">
        <v>1671</v>
      </c>
      <c r="AB78" t="s">
        <v>1675</v>
      </c>
      <c r="AC78" t="s">
        <v>1671</v>
      </c>
      <c r="AD78" t="s">
        <v>1671</v>
      </c>
      <c r="AE78" t="s">
        <v>1671</v>
      </c>
      <c r="AF78" t="s">
        <v>1671</v>
      </c>
      <c r="AG78" t="s">
        <v>1671</v>
      </c>
      <c r="AH78" t="s">
        <v>1671</v>
      </c>
      <c r="AI78" t="s">
        <v>1671</v>
      </c>
      <c r="AJ78" t="s">
        <v>1671</v>
      </c>
      <c r="AK78" t="s">
        <v>1671</v>
      </c>
      <c r="AL78" t="s">
        <v>1676</v>
      </c>
      <c r="AM78" t="s">
        <v>1672</v>
      </c>
      <c r="AN78" t="s">
        <v>1671</v>
      </c>
      <c r="AO78" t="s">
        <v>1671</v>
      </c>
      <c r="AP78" t="s">
        <v>1677</v>
      </c>
      <c r="AQ78" t="s">
        <v>1671</v>
      </c>
    </row>
    <row r="79" spans="1:43">
      <c r="A79" s="81" t="s">
        <v>1678</v>
      </c>
      <c r="B79" t="s">
        <v>1678</v>
      </c>
      <c r="C79" t="s">
        <v>1678</v>
      </c>
      <c r="D79" t="s">
        <v>1678</v>
      </c>
      <c r="E79" t="s">
        <v>1678</v>
      </c>
      <c r="F79" t="s">
        <v>1678</v>
      </c>
      <c r="G79" t="s">
        <v>1678</v>
      </c>
      <c r="H79" t="s">
        <v>1678</v>
      </c>
      <c r="I79" t="s">
        <v>1678</v>
      </c>
      <c r="J79" t="s">
        <v>1678</v>
      </c>
      <c r="K79" t="s">
        <v>1678</v>
      </c>
      <c r="L79" t="s">
        <v>1678</v>
      </c>
      <c r="M79" t="s">
        <v>1679</v>
      </c>
      <c r="N79" t="s">
        <v>1678</v>
      </c>
      <c r="O79" t="s">
        <v>1678</v>
      </c>
      <c r="P79" t="s">
        <v>1678</v>
      </c>
      <c r="Q79" t="s">
        <v>1680</v>
      </c>
      <c r="R79" t="s">
        <v>1678</v>
      </c>
      <c r="S79" t="s">
        <v>1678</v>
      </c>
      <c r="T79" t="s">
        <v>1678</v>
      </c>
      <c r="U79" t="s">
        <v>1678</v>
      </c>
      <c r="V79" t="s">
        <v>1678</v>
      </c>
      <c r="W79" t="s">
        <v>1681</v>
      </c>
      <c r="X79" t="s">
        <v>1678</v>
      </c>
      <c r="Y79" t="s">
        <v>1678</v>
      </c>
      <c r="Z79" t="s">
        <v>1678</v>
      </c>
      <c r="AA79" t="s">
        <v>1678</v>
      </c>
      <c r="AB79" t="s">
        <v>1682</v>
      </c>
      <c r="AC79" t="s">
        <v>1678</v>
      </c>
      <c r="AD79" t="s">
        <v>1678</v>
      </c>
      <c r="AE79" t="s">
        <v>1678</v>
      </c>
      <c r="AF79" t="s">
        <v>1678</v>
      </c>
      <c r="AG79" t="s">
        <v>1678</v>
      </c>
      <c r="AH79" t="s">
        <v>1678</v>
      </c>
      <c r="AI79" t="s">
        <v>1678</v>
      </c>
      <c r="AJ79" t="s">
        <v>1678</v>
      </c>
      <c r="AK79" t="s">
        <v>1678</v>
      </c>
      <c r="AL79" t="s">
        <v>1683</v>
      </c>
      <c r="AM79" t="s">
        <v>1679</v>
      </c>
      <c r="AN79" t="s">
        <v>1678</v>
      </c>
      <c r="AO79" t="s">
        <v>1678</v>
      </c>
      <c r="AP79" t="s">
        <v>1684</v>
      </c>
      <c r="AQ79" t="s">
        <v>1678</v>
      </c>
    </row>
    <row r="80" spans="1:43">
      <c r="A80" s="81" t="s">
        <v>1685</v>
      </c>
      <c r="B80" t="s">
        <v>1685</v>
      </c>
      <c r="C80" t="s">
        <v>1685</v>
      </c>
      <c r="D80" t="s">
        <v>1685</v>
      </c>
      <c r="E80" t="s">
        <v>1685</v>
      </c>
      <c r="F80" t="s">
        <v>1685</v>
      </c>
      <c r="G80" t="s">
        <v>1685</v>
      </c>
      <c r="H80" t="s">
        <v>1685</v>
      </c>
      <c r="I80" t="s">
        <v>1685</v>
      </c>
      <c r="J80" t="s">
        <v>1685</v>
      </c>
      <c r="K80" t="s">
        <v>1685</v>
      </c>
      <c r="L80" t="s">
        <v>1685</v>
      </c>
      <c r="M80" t="s">
        <v>1686</v>
      </c>
      <c r="N80" t="s">
        <v>1685</v>
      </c>
      <c r="O80" t="s">
        <v>1685</v>
      </c>
      <c r="P80" t="s">
        <v>1685</v>
      </c>
      <c r="Q80" t="s">
        <v>1687</v>
      </c>
      <c r="R80" t="s">
        <v>1685</v>
      </c>
      <c r="S80" t="s">
        <v>1685</v>
      </c>
      <c r="T80" t="s">
        <v>1685</v>
      </c>
      <c r="U80" t="s">
        <v>1685</v>
      </c>
      <c r="V80" t="s">
        <v>1685</v>
      </c>
      <c r="W80" t="s">
        <v>1688</v>
      </c>
      <c r="X80" t="s">
        <v>1685</v>
      </c>
      <c r="Y80" t="s">
        <v>1685</v>
      </c>
      <c r="Z80" t="s">
        <v>1685</v>
      </c>
      <c r="AA80" t="s">
        <v>1685</v>
      </c>
      <c r="AB80" t="s">
        <v>1689</v>
      </c>
      <c r="AC80" t="s">
        <v>1685</v>
      </c>
      <c r="AD80" t="s">
        <v>1685</v>
      </c>
      <c r="AE80" t="s">
        <v>1685</v>
      </c>
      <c r="AF80" t="s">
        <v>1685</v>
      </c>
      <c r="AG80" t="s">
        <v>1685</v>
      </c>
      <c r="AH80" t="s">
        <v>1685</v>
      </c>
      <c r="AI80" t="s">
        <v>1685</v>
      </c>
      <c r="AJ80" t="s">
        <v>1685</v>
      </c>
      <c r="AK80" t="s">
        <v>1685</v>
      </c>
      <c r="AL80" t="s">
        <v>1690</v>
      </c>
      <c r="AM80" t="s">
        <v>1686</v>
      </c>
      <c r="AN80" t="s">
        <v>1685</v>
      </c>
      <c r="AO80" t="s">
        <v>1685</v>
      </c>
      <c r="AP80" t="s">
        <v>1691</v>
      </c>
      <c r="AQ80" t="s">
        <v>1685</v>
      </c>
    </row>
    <row r="81" spans="1:43">
      <c r="A81" s="81" t="s">
        <v>1692</v>
      </c>
      <c r="B81" t="s">
        <v>1692</v>
      </c>
      <c r="C81" t="s">
        <v>1692</v>
      </c>
      <c r="D81" t="s">
        <v>1692</v>
      </c>
      <c r="E81" t="s">
        <v>1692</v>
      </c>
      <c r="F81" t="s">
        <v>1692</v>
      </c>
      <c r="G81" t="s">
        <v>1692</v>
      </c>
      <c r="H81" t="s">
        <v>1692</v>
      </c>
      <c r="I81" t="s">
        <v>1692</v>
      </c>
      <c r="J81" t="s">
        <v>1692</v>
      </c>
      <c r="K81" t="s">
        <v>1692</v>
      </c>
      <c r="L81" t="s">
        <v>1692</v>
      </c>
      <c r="M81" t="s">
        <v>1693</v>
      </c>
      <c r="N81" t="s">
        <v>1692</v>
      </c>
      <c r="O81" t="s">
        <v>1692</v>
      </c>
      <c r="P81" t="s">
        <v>1692</v>
      </c>
      <c r="Q81" t="s">
        <v>1694</v>
      </c>
      <c r="R81" t="s">
        <v>1692</v>
      </c>
      <c r="S81" t="s">
        <v>1692</v>
      </c>
      <c r="T81" t="s">
        <v>1692</v>
      </c>
      <c r="U81" t="s">
        <v>1692</v>
      </c>
      <c r="V81" t="s">
        <v>1692</v>
      </c>
      <c r="W81" t="s">
        <v>1695</v>
      </c>
      <c r="X81" t="s">
        <v>1692</v>
      </c>
      <c r="Y81" t="s">
        <v>1692</v>
      </c>
      <c r="Z81" t="s">
        <v>1692</v>
      </c>
      <c r="AA81" t="s">
        <v>1692</v>
      </c>
      <c r="AB81" t="s">
        <v>1696</v>
      </c>
      <c r="AC81" t="s">
        <v>1692</v>
      </c>
      <c r="AD81" t="s">
        <v>1692</v>
      </c>
      <c r="AE81" t="s">
        <v>1692</v>
      </c>
      <c r="AF81" t="s">
        <v>1692</v>
      </c>
      <c r="AG81" t="s">
        <v>1692</v>
      </c>
      <c r="AH81" t="s">
        <v>1692</v>
      </c>
      <c r="AI81" t="s">
        <v>1692</v>
      </c>
      <c r="AJ81" t="s">
        <v>1692</v>
      </c>
      <c r="AK81" t="s">
        <v>1692</v>
      </c>
      <c r="AL81" t="s">
        <v>1697</v>
      </c>
      <c r="AM81" t="s">
        <v>1693</v>
      </c>
      <c r="AN81" t="s">
        <v>1692</v>
      </c>
      <c r="AO81" t="s">
        <v>1692</v>
      </c>
      <c r="AP81" t="s">
        <v>1698</v>
      </c>
      <c r="AQ81" t="s">
        <v>1692</v>
      </c>
    </row>
    <row r="82" spans="1:43">
      <c r="A82" s="81" t="s">
        <v>1699</v>
      </c>
      <c r="B82" t="s">
        <v>1699</v>
      </c>
      <c r="C82" t="s">
        <v>1699</v>
      </c>
      <c r="D82" t="s">
        <v>1699</v>
      </c>
      <c r="E82" t="s">
        <v>1699</v>
      </c>
      <c r="F82" t="s">
        <v>1699</v>
      </c>
      <c r="G82" t="s">
        <v>1699</v>
      </c>
      <c r="H82" t="s">
        <v>1699</v>
      </c>
      <c r="I82" t="s">
        <v>1699</v>
      </c>
      <c r="J82" t="s">
        <v>1699</v>
      </c>
      <c r="K82" t="s">
        <v>1699</v>
      </c>
      <c r="L82" t="s">
        <v>1699</v>
      </c>
      <c r="M82" t="s">
        <v>1700</v>
      </c>
      <c r="N82" t="s">
        <v>1699</v>
      </c>
      <c r="O82" t="s">
        <v>1699</v>
      </c>
      <c r="P82" t="s">
        <v>1699</v>
      </c>
      <c r="Q82" t="s">
        <v>1701</v>
      </c>
      <c r="R82" t="s">
        <v>1699</v>
      </c>
      <c r="S82" t="s">
        <v>1699</v>
      </c>
      <c r="T82" t="s">
        <v>1699</v>
      </c>
      <c r="U82" t="s">
        <v>1699</v>
      </c>
      <c r="V82" t="s">
        <v>1699</v>
      </c>
      <c r="W82" t="s">
        <v>1702</v>
      </c>
      <c r="X82" t="s">
        <v>1699</v>
      </c>
      <c r="Y82" t="s">
        <v>1699</v>
      </c>
      <c r="Z82" t="s">
        <v>1703</v>
      </c>
      <c r="AA82" t="s">
        <v>1699</v>
      </c>
      <c r="AB82" t="s">
        <v>1704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L82" t="s">
        <v>1705</v>
      </c>
      <c r="AM82" t="s">
        <v>1700</v>
      </c>
      <c r="AN82" t="s">
        <v>1699</v>
      </c>
      <c r="AO82" t="s">
        <v>1699</v>
      </c>
      <c r="AP82" t="s">
        <v>1706</v>
      </c>
      <c r="AQ82" t="s">
        <v>1699</v>
      </c>
    </row>
    <row r="83" spans="1:43">
      <c r="A83" s="81" t="s">
        <v>1707</v>
      </c>
      <c r="B83" t="s">
        <v>1707</v>
      </c>
      <c r="C83" t="s">
        <v>1707</v>
      </c>
      <c r="D83" t="s">
        <v>1707</v>
      </c>
      <c r="E83" t="s">
        <v>1707</v>
      </c>
      <c r="F83" t="s">
        <v>1707</v>
      </c>
      <c r="G83" t="s">
        <v>1707</v>
      </c>
      <c r="H83" t="s">
        <v>1707</v>
      </c>
      <c r="I83" t="s">
        <v>1707</v>
      </c>
      <c r="J83" t="s">
        <v>1707</v>
      </c>
      <c r="K83" t="s">
        <v>1707</v>
      </c>
      <c r="L83" t="s">
        <v>1707</v>
      </c>
      <c r="M83" t="s">
        <v>1708</v>
      </c>
      <c r="N83" t="s">
        <v>1707</v>
      </c>
      <c r="O83" t="s">
        <v>1707</v>
      </c>
      <c r="P83" t="s">
        <v>1707</v>
      </c>
      <c r="Q83" t="s">
        <v>1709</v>
      </c>
      <c r="R83" t="s">
        <v>1707</v>
      </c>
      <c r="S83" t="s">
        <v>1707</v>
      </c>
      <c r="T83" t="s">
        <v>1707</v>
      </c>
      <c r="U83" t="s">
        <v>1707</v>
      </c>
      <c r="V83" t="s">
        <v>1707</v>
      </c>
      <c r="W83" t="s">
        <v>1710</v>
      </c>
      <c r="X83" t="s">
        <v>1707</v>
      </c>
      <c r="Y83" t="s">
        <v>1707</v>
      </c>
      <c r="Z83" t="s">
        <v>1711</v>
      </c>
      <c r="AA83" t="s">
        <v>1707</v>
      </c>
      <c r="AB83" t="s">
        <v>1712</v>
      </c>
      <c r="AC83" t="s">
        <v>1707</v>
      </c>
      <c r="AD83" t="s">
        <v>1707</v>
      </c>
      <c r="AE83" t="s">
        <v>1707</v>
      </c>
      <c r="AF83" t="s">
        <v>1707</v>
      </c>
      <c r="AG83" t="s">
        <v>1707</v>
      </c>
      <c r="AH83" t="s">
        <v>1707</v>
      </c>
      <c r="AI83" t="s">
        <v>1707</v>
      </c>
      <c r="AJ83" t="s">
        <v>1707</v>
      </c>
      <c r="AK83" t="s">
        <v>1707</v>
      </c>
      <c r="AL83" t="s">
        <v>1713</v>
      </c>
      <c r="AM83" t="s">
        <v>1708</v>
      </c>
      <c r="AN83" t="s">
        <v>1707</v>
      </c>
      <c r="AO83" t="s">
        <v>1707</v>
      </c>
      <c r="AP83" t="s">
        <v>1714</v>
      </c>
      <c r="AQ83" t="s">
        <v>1707</v>
      </c>
    </row>
    <row r="84" spans="1:43">
      <c r="A84" s="81" t="s">
        <v>1715</v>
      </c>
      <c r="B84" t="s">
        <v>1715</v>
      </c>
      <c r="C84" t="s">
        <v>1715</v>
      </c>
      <c r="D84" t="s">
        <v>1715</v>
      </c>
      <c r="E84" t="s">
        <v>1715</v>
      </c>
      <c r="F84" t="s">
        <v>1715</v>
      </c>
      <c r="G84" t="s">
        <v>1715</v>
      </c>
      <c r="H84" t="s">
        <v>1715</v>
      </c>
      <c r="I84" t="s">
        <v>1715</v>
      </c>
      <c r="J84" t="s">
        <v>1715</v>
      </c>
      <c r="K84" t="s">
        <v>1715</v>
      </c>
      <c r="L84" t="s">
        <v>1715</v>
      </c>
      <c r="M84" t="s">
        <v>1716</v>
      </c>
      <c r="N84" t="s">
        <v>1715</v>
      </c>
      <c r="O84" t="s">
        <v>1715</v>
      </c>
      <c r="P84" t="s">
        <v>1715</v>
      </c>
      <c r="Q84" t="s">
        <v>1715</v>
      </c>
      <c r="R84" t="s">
        <v>1715</v>
      </c>
      <c r="S84" t="s">
        <v>1715</v>
      </c>
      <c r="T84" t="s">
        <v>1715</v>
      </c>
      <c r="U84" t="s">
        <v>1715</v>
      </c>
      <c r="V84" t="s">
        <v>1715</v>
      </c>
      <c r="W84" t="s">
        <v>1717</v>
      </c>
      <c r="X84" t="s">
        <v>1715</v>
      </c>
      <c r="Y84" t="s">
        <v>1715</v>
      </c>
      <c r="Z84" t="s">
        <v>1718</v>
      </c>
      <c r="AA84" t="s">
        <v>1715</v>
      </c>
      <c r="AB84" t="s">
        <v>1719</v>
      </c>
      <c r="AC84" t="s">
        <v>1715</v>
      </c>
      <c r="AD84" t="s">
        <v>1715</v>
      </c>
      <c r="AE84" t="s">
        <v>1715</v>
      </c>
      <c r="AF84" t="s">
        <v>1715</v>
      </c>
      <c r="AG84" t="s">
        <v>1715</v>
      </c>
      <c r="AH84" t="s">
        <v>1715</v>
      </c>
      <c r="AI84" t="s">
        <v>1715</v>
      </c>
      <c r="AJ84" t="s">
        <v>1715</v>
      </c>
      <c r="AK84" t="s">
        <v>1715</v>
      </c>
      <c r="AL84" t="s">
        <v>1720</v>
      </c>
      <c r="AM84" t="s">
        <v>1716</v>
      </c>
      <c r="AN84" t="s">
        <v>1715</v>
      </c>
      <c r="AO84" t="s">
        <v>1715</v>
      </c>
      <c r="AP84" t="s">
        <v>1721</v>
      </c>
      <c r="AQ84" t="s">
        <v>1715</v>
      </c>
    </row>
    <row r="85" spans="1:43">
      <c r="A85" s="81" t="s">
        <v>1722</v>
      </c>
      <c r="B85" t="s">
        <v>1722</v>
      </c>
      <c r="C85" t="s">
        <v>1722</v>
      </c>
      <c r="D85" t="s">
        <v>1722</v>
      </c>
      <c r="E85" t="s">
        <v>1722</v>
      </c>
      <c r="F85" t="s">
        <v>1722</v>
      </c>
      <c r="G85" t="s">
        <v>1722</v>
      </c>
      <c r="H85" t="s">
        <v>1722</v>
      </c>
      <c r="I85" t="s">
        <v>1722</v>
      </c>
      <c r="J85" t="s">
        <v>1722</v>
      </c>
      <c r="K85" t="s">
        <v>1722</v>
      </c>
      <c r="L85" t="s">
        <v>1722</v>
      </c>
      <c r="M85" t="s">
        <v>1723</v>
      </c>
      <c r="N85" t="s">
        <v>1722</v>
      </c>
      <c r="O85" t="s">
        <v>1722</v>
      </c>
      <c r="P85" t="s">
        <v>1722</v>
      </c>
      <c r="Q85" t="s">
        <v>1722</v>
      </c>
      <c r="R85" t="s">
        <v>1722</v>
      </c>
      <c r="S85" t="s">
        <v>1722</v>
      </c>
      <c r="T85" t="s">
        <v>1722</v>
      </c>
      <c r="U85" t="s">
        <v>1722</v>
      </c>
      <c r="V85" t="s">
        <v>1722</v>
      </c>
      <c r="W85" t="s">
        <v>1724</v>
      </c>
      <c r="X85" t="s">
        <v>1722</v>
      </c>
      <c r="Y85" t="s">
        <v>1722</v>
      </c>
      <c r="Z85" t="s">
        <v>1718</v>
      </c>
      <c r="AA85" t="s">
        <v>1722</v>
      </c>
      <c r="AB85" t="s">
        <v>1725</v>
      </c>
      <c r="AC85" t="s">
        <v>1722</v>
      </c>
      <c r="AD85" t="s">
        <v>1722</v>
      </c>
      <c r="AE85" t="s">
        <v>1722</v>
      </c>
      <c r="AF85" t="s">
        <v>1722</v>
      </c>
      <c r="AG85" t="s">
        <v>1722</v>
      </c>
      <c r="AH85" t="s">
        <v>1722</v>
      </c>
      <c r="AI85" t="s">
        <v>1722</v>
      </c>
      <c r="AJ85" t="s">
        <v>1722</v>
      </c>
      <c r="AK85" t="s">
        <v>1722</v>
      </c>
      <c r="AL85" t="s">
        <v>1726</v>
      </c>
      <c r="AM85" t="s">
        <v>1723</v>
      </c>
      <c r="AN85" t="s">
        <v>1722</v>
      </c>
      <c r="AO85" t="s">
        <v>1722</v>
      </c>
      <c r="AP85" t="s">
        <v>1727</v>
      </c>
      <c r="AQ85" t="s">
        <v>1722</v>
      </c>
    </row>
    <row r="86" spans="1:43">
      <c r="A86" s="81" t="s">
        <v>1728</v>
      </c>
      <c r="B86" t="s">
        <v>1729</v>
      </c>
      <c r="C86" t="s">
        <v>1728</v>
      </c>
      <c r="D86" t="s">
        <v>1728</v>
      </c>
      <c r="E86" t="s">
        <v>1730</v>
      </c>
      <c r="F86" t="s">
        <v>1728</v>
      </c>
      <c r="G86" t="s">
        <v>1731</v>
      </c>
      <c r="H86" t="s">
        <v>1732</v>
      </c>
      <c r="I86" t="s">
        <v>1728</v>
      </c>
      <c r="J86" t="s">
        <v>1728</v>
      </c>
      <c r="K86" t="s">
        <v>1733</v>
      </c>
      <c r="L86" t="s">
        <v>1733</v>
      </c>
      <c r="M86" t="s">
        <v>1728</v>
      </c>
      <c r="N86" t="s">
        <v>1728</v>
      </c>
      <c r="O86" t="s">
        <v>1734</v>
      </c>
      <c r="P86" t="s">
        <v>1728</v>
      </c>
      <c r="Q86" t="s">
        <v>1735</v>
      </c>
      <c r="R86" t="s">
        <v>1728</v>
      </c>
      <c r="S86" t="s">
        <v>1736</v>
      </c>
      <c r="T86" t="s">
        <v>1728</v>
      </c>
      <c r="U86" t="s">
        <v>1728</v>
      </c>
      <c r="V86" t="s">
        <v>1728</v>
      </c>
      <c r="W86" t="s">
        <v>1737</v>
      </c>
      <c r="X86" t="s">
        <v>1738</v>
      </c>
      <c r="Y86" t="s">
        <v>1739</v>
      </c>
      <c r="Z86" t="s">
        <v>1740</v>
      </c>
      <c r="AA86" t="s">
        <v>1733</v>
      </c>
      <c r="AB86" t="s">
        <v>1741</v>
      </c>
      <c r="AC86" t="s">
        <v>1728</v>
      </c>
      <c r="AD86" t="s">
        <v>1728</v>
      </c>
      <c r="AE86" t="s">
        <v>1742</v>
      </c>
      <c r="AF86" t="s">
        <v>1728</v>
      </c>
      <c r="AG86" t="s">
        <v>1743</v>
      </c>
      <c r="AH86" t="s">
        <v>1733</v>
      </c>
      <c r="AI86" t="s">
        <v>1728</v>
      </c>
      <c r="AJ86" t="s">
        <v>1728</v>
      </c>
      <c r="AK86" t="s">
        <v>1728</v>
      </c>
      <c r="AL86" t="s">
        <v>1744</v>
      </c>
      <c r="AM86" t="s">
        <v>1731</v>
      </c>
      <c r="AN86" t="s">
        <v>1745</v>
      </c>
      <c r="AO86" t="s">
        <v>1746</v>
      </c>
      <c r="AP86" t="s">
        <v>1747</v>
      </c>
      <c r="AQ86" t="s">
        <v>1728</v>
      </c>
    </row>
    <row r="87" spans="1:43">
      <c r="A87" s="81" t="s">
        <v>1748</v>
      </c>
      <c r="B87" t="s">
        <v>1749</v>
      </c>
      <c r="C87" t="s">
        <v>1748</v>
      </c>
      <c r="D87" t="s">
        <v>1748</v>
      </c>
      <c r="E87" t="s">
        <v>1750</v>
      </c>
      <c r="F87" t="s">
        <v>1748</v>
      </c>
      <c r="G87" t="s">
        <v>1751</v>
      </c>
      <c r="H87" t="s">
        <v>1752</v>
      </c>
      <c r="I87" t="s">
        <v>1748</v>
      </c>
      <c r="J87" t="s">
        <v>1748</v>
      </c>
      <c r="K87" t="s">
        <v>1753</v>
      </c>
      <c r="L87" t="s">
        <v>1753</v>
      </c>
      <c r="M87" t="s">
        <v>1748</v>
      </c>
      <c r="N87" t="s">
        <v>1748</v>
      </c>
      <c r="O87" t="s">
        <v>1754</v>
      </c>
      <c r="P87" t="s">
        <v>1748</v>
      </c>
      <c r="Q87" t="s">
        <v>1755</v>
      </c>
      <c r="R87" t="s">
        <v>1748</v>
      </c>
      <c r="S87" t="s">
        <v>1756</v>
      </c>
      <c r="T87" t="s">
        <v>1748</v>
      </c>
      <c r="U87" t="s">
        <v>1748</v>
      </c>
      <c r="V87" t="s">
        <v>1748</v>
      </c>
      <c r="W87" t="s">
        <v>1757</v>
      </c>
      <c r="X87" t="s">
        <v>1758</v>
      </c>
      <c r="Y87" t="s">
        <v>1759</v>
      </c>
      <c r="Z87" t="s">
        <v>1760</v>
      </c>
      <c r="AA87" t="s">
        <v>1753</v>
      </c>
      <c r="AB87" t="s">
        <v>1761</v>
      </c>
      <c r="AC87" t="s">
        <v>1748</v>
      </c>
      <c r="AD87" t="s">
        <v>1748</v>
      </c>
      <c r="AE87" t="s">
        <v>1762</v>
      </c>
      <c r="AF87" t="s">
        <v>1748</v>
      </c>
      <c r="AG87" t="s">
        <v>1763</v>
      </c>
      <c r="AH87" t="s">
        <v>1753</v>
      </c>
      <c r="AI87" t="s">
        <v>1748</v>
      </c>
      <c r="AJ87" t="s">
        <v>1748</v>
      </c>
      <c r="AK87" t="s">
        <v>1748</v>
      </c>
      <c r="AL87" t="s">
        <v>1764</v>
      </c>
      <c r="AM87" t="s">
        <v>1751</v>
      </c>
      <c r="AN87" t="s">
        <v>1765</v>
      </c>
      <c r="AO87" t="s">
        <v>1766</v>
      </c>
      <c r="AP87" t="s">
        <v>1767</v>
      </c>
      <c r="AQ87" t="s">
        <v>1748</v>
      </c>
    </row>
    <row r="88" spans="1:43">
      <c r="A88" s="81" t="s">
        <v>1768</v>
      </c>
      <c r="B88" t="s">
        <v>1769</v>
      </c>
      <c r="C88" t="s">
        <v>1768</v>
      </c>
      <c r="D88" t="s">
        <v>1768</v>
      </c>
      <c r="E88" t="s">
        <v>1770</v>
      </c>
      <c r="F88" t="s">
        <v>1768</v>
      </c>
      <c r="G88" t="s">
        <v>1771</v>
      </c>
      <c r="H88" t="s">
        <v>1772</v>
      </c>
      <c r="I88" t="s">
        <v>1768</v>
      </c>
      <c r="J88" t="s">
        <v>1768</v>
      </c>
      <c r="K88" t="s">
        <v>1773</v>
      </c>
      <c r="L88" t="s">
        <v>1773</v>
      </c>
      <c r="M88" t="s">
        <v>1768</v>
      </c>
      <c r="N88" t="s">
        <v>1768</v>
      </c>
      <c r="O88" t="s">
        <v>1774</v>
      </c>
      <c r="P88" t="s">
        <v>1768</v>
      </c>
      <c r="Q88" t="s">
        <v>1775</v>
      </c>
      <c r="R88" t="s">
        <v>1768</v>
      </c>
      <c r="S88" t="s">
        <v>1776</v>
      </c>
      <c r="T88" t="s">
        <v>1768</v>
      </c>
      <c r="U88" t="s">
        <v>1768</v>
      </c>
      <c r="V88" t="s">
        <v>1768</v>
      </c>
      <c r="W88" t="s">
        <v>1777</v>
      </c>
      <c r="X88" t="s">
        <v>1778</v>
      </c>
      <c r="Y88" t="s">
        <v>1779</v>
      </c>
      <c r="Z88" t="s">
        <v>1780</v>
      </c>
      <c r="AA88" t="s">
        <v>1773</v>
      </c>
      <c r="AB88" t="s">
        <v>1781</v>
      </c>
      <c r="AC88" t="s">
        <v>1768</v>
      </c>
      <c r="AD88" t="s">
        <v>1768</v>
      </c>
      <c r="AE88" t="s">
        <v>1782</v>
      </c>
      <c r="AF88" t="s">
        <v>1768</v>
      </c>
      <c r="AG88" t="s">
        <v>1783</v>
      </c>
      <c r="AH88" t="s">
        <v>1773</v>
      </c>
      <c r="AI88" t="s">
        <v>1768</v>
      </c>
      <c r="AJ88" t="s">
        <v>1768</v>
      </c>
      <c r="AK88" t="s">
        <v>1768</v>
      </c>
      <c r="AL88" t="s">
        <v>1784</v>
      </c>
      <c r="AM88" t="s">
        <v>1771</v>
      </c>
      <c r="AN88" t="s">
        <v>1785</v>
      </c>
      <c r="AO88" t="s">
        <v>1786</v>
      </c>
      <c r="AP88" t="s">
        <v>1787</v>
      </c>
      <c r="AQ88" t="s">
        <v>1768</v>
      </c>
    </row>
    <row r="89" spans="1:43">
      <c r="A89" s="81" t="s">
        <v>1788</v>
      </c>
      <c r="B89" t="s">
        <v>1789</v>
      </c>
      <c r="C89" t="s">
        <v>1788</v>
      </c>
      <c r="D89" t="s">
        <v>1788</v>
      </c>
      <c r="E89" t="s">
        <v>1790</v>
      </c>
      <c r="F89" t="s">
        <v>1788</v>
      </c>
      <c r="G89" t="s">
        <v>1791</v>
      </c>
      <c r="H89" t="s">
        <v>1792</v>
      </c>
      <c r="I89" t="s">
        <v>1788</v>
      </c>
      <c r="J89" t="s">
        <v>1788</v>
      </c>
      <c r="K89" t="s">
        <v>1793</v>
      </c>
      <c r="L89" t="s">
        <v>1793</v>
      </c>
      <c r="M89" t="s">
        <v>1788</v>
      </c>
      <c r="N89" t="s">
        <v>1788</v>
      </c>
      <c r="O89" t="s">
        <v>1794</v>
      </c>
      <c r="P89" t="s">
        <v>1788</v>
      </c>
      <c r="Q89" t="s">
        <v>1795</v>
      </c>
      <c r="R89" t="s">
        <v>1788</v>
      </c>
      <c r="S89" t="s">
        <v>1796</v>
      </c>
      <c r="T89" t="s">
        <v>1788</v>
      </c>
      <c r="U89" t="s">
        <v>1788</v>
      </c>
      <c r="V89" t="s">
        <v>1788</v>
      </c>
      <c r="W89" t="s">
        <v>1797</v>
      </c>
      <c r="X89" t="s">
        <v>1798</v>
      </c>
      <c r="Y89" t="s">
        <v>1799</v>
      </c>
      <c r="Z89" t="s">
        <v>1800</v>
      </c>
      <c r="AA89" t="s">
        <v>1793</v>
      </c>
      <c r="AB89" t="s">
        <v>1801</v>
      </c>
      <c r="AC89" t="s">
        <v>1788</v>
      </c>
      <c r="AD89" t="s">
        <v>1788</v>
      </c>
      <c r="AE89" t="s">
        <v>1802</v>
      </c>
      <c r="AF89" t="s">
        <v>1788</v>
      </c>
      <c r="AG89" t="s">
        <v>1803</v>
      </c>
      <c r="AH89" t="s">
        <v>1793</v>
      </c>
      <c r="AI89" t="s">
        <v>1788</v>
      </c>
      <c r="AJ89" t="s">
        <v>1788</v>
      </c>
      <c r="AK89" t="s">
        <v>1788</v>
      </c>
      <c r="AL89" t="s">
        <v>1804</v>
      </c>
      <c r="AM89" t="s">
        <v>1791</v>
      </c>
      <c r="AN89" t="s">
        <v>1805</v>
      </c>
      <c r="AO89" t="s">
        <v>1806</v>
      </c>
      <c r="AP89" t="s">
        <v>1807</v>
      </c>
      <c r="AQ89" t="s">
        <v>1788</v>
      </c>
    </row>
    <row r="90" spans="1:43">
      <c r="A90" s="81" t="s">
        <v>1808</v>
      </c>
      <c r="B90" t="s">
        <v>1809</v>
      </c>
      <c r="C90" t="s">
        <v>1808</v>
      </c>
      <c r="D90" t="s">
        <v>1808</v>
      </c>
      <c r="E90" t="s">
        <v>1810</v>
      </c>
      <c r="F90" t="s">
        <v>1808</v>
      </c>
      <c r="G90" t="s">
        <v>1811</v>
      </c>
      <c r="H90" t="s">
        <v>1812</v>
      </c>
      <c r="I90" t="s">
        <v>1808</v>
      </c>
      <c r="J90" t="s">
        <v>1808</v>
      </c>
      <c r="K90" t="s">
        <v>1813</v>
      </c>
      <c r="L90" t="s">
        <v>1813</v>
      </c>
      <c r="M90" t="s">
        <v>1808</v>
      </c>
      <c r="N90" t="s">
        <v>1808</v>
      </c>
      <c r="O90" t="s">
        <v>1814</v>
      </c>
      <c r="P90" t="s">
        <v>1808</v>
      </c>
      <c r="Q90" t="s">
        <v>1815</v>
      </c>
      <c r="R90" t="s">
        <v>1808</v>
      </c>
      <c r="S90" t="s">
        <v>1816</v>
      </c>
      <c r="T90" t="s">
        <v>1808</v>
      </c>
      <c r="U90" t="s">
        <v>1808</v>
      </c>
      <c r="V90" t="s">
        <v>1808</v>
      </c>
      <c r="W90" t="s">
        <v>1817</v>
      </c>
      <c r="X90" t="s">
        <v>1818</v>
      </c>
      <c r="Y90" t="s">
        <v>1819</v>
      </c>
      <c r="Z90" t="s">
        <v>1820</v>
      </c>
      <c r="AA90" t="s">
        <v>1813</v>
      </c>
      <c r="AB90" t="s">
        <v>1821</v>
      </c>
      <c r="AC90" t="s">
        <v>1808</v>
      </c>
      <c r="AD90" t="s">
        <v>1808</v>
      </c>
      <c r="AE90" t="s">
        <v>1822</v>
      </c>
      <c r="AF90" t="s">
        <v>1808</v>
      </c>
      <c r="AG90" t="s">
        <v>1823</v>
      </c>
      <c r="AH90" t="s">
        <v>1813</v>
      </c>
      <c r="AI90" t="s">
        <v>1808</v>
      </c>
      <c r="AJ90" t="s">
        <v>1808</v>
      </c>
      <c r="AK90" t="s">
        <v>1808</v>
      </c>
      <c r="AL90" t="s">
        <v>1824</v>
      </c>
      <c r="AM90" t="s">
        <v>1811</v>
      </c>
      <c r="AN90" t="s">
        <v>1825</v>
      </c>
      <c r="AO90" t="s">
        <v>1826</v>
      </c>
      <c r="AP90" t="s">
        <v>1827</v>
      </c>
      <c r="AQ90" t="s">
        <v>1808</v>
      </c>
    </row>
    <row r="91" spans="1:43">
      <c r="A91" s="81" t="s">
        <v>1828</v>
      </c>
      <c r="B91" t="s">
        <v>1829</v>
      </c>
      <c r="C91" t="s">
        <v>1828</v>
      </c>
      <c r="D91" t="s">
        <v>1828</v>
      </c>
      <c r="E91" t="s">
        <v>1830</v>
      </c>
      <c r="F91" t="s">
        <v>1828</v>
      </c>
      <c r="G91" t="s">
        <v>1831</v>
      </c>
      <c r="H91" t="s">
        <v>1832</v>
      </c>
      <c r="I91" t="s">
        <v>1828</v>
      </c>
      <c r="J91" t="s">
        <v>1828</v>
      </c>
      <c r="K91" t="s">
        <v>1833</v>
      </c>
      <c r="L91" t="s">
        <v>1833</v>
      </c>
      <c r="M91" t="s">
        <v>1828</v>
      </c>
      <c r="N91" t="s">
        <v>1828</v>
      </c>
      <c r="O91" t="s">
        <v>1834</v>
      </c>
      <c r="P91" t="s">
        <v>1828</v>
      </c>
      <c r="Q91" t="s">
        <v>1835</v>
      </c>
      <c r="R91" t="s">
        <v>1828</v>
      </c>
      <c r="S91" t="s">
        <v>1836</v>
      </c>
      <c r="T91" t="s">
        <v>1828</v>
      </c>
      <c r="U91" t="s">
        <v>1828</v>
      </c>
      <c r="V91" t="s">
        <v>1828</v>
      </c>
      <c r="W91" t="s">
        <v>1837</v>
      </c>
      <c r="X91" t="s">
        <v>1838</v>
      </c>
      <c r="Y91" t="s">
        <v>1839</v>
      </c>
      <c r="Z91" t="s">
        <v>1840</v>
      </c>
      <c r="AA91" t="s">
        <v>1833</v>
      </c>
      <c r="AB91" t="s">
        <v>1841</v>
      </c>
      <c r="AC91" t="s">
        <v>1828</v>
      </c>
      <c r="AD91" t="s">
        <v>1828</v>
      </c>
      <c r="AE91" t="s">
        <v>1842</v>
      </c>
      <c r="AF91" t="s">
        <v>1828</v>
      </c>
      <c r="AG91" t="s">
        <v>1843</v>
      </c>
      <c r="AH91" t="s">
        <v>1833</v>
      </c>
      <c r="AI91" t="s">
        <v>1828</v>
      </c>
      <c r="AJ91" t="s">
        <v>1828</v>
      </c>
      <c r="AK91" t="s">
        <v>1828</v>
      </c>
      <c r="AL91" t="s">
        <v>1844</v>
      </c>
      <c r="AM91" t="s">
        <v>1831</v>
      </c>
      <c r="AN91" t="s">
        <v>1845</v>
      </c>
      <c r="AO91" t="s">
        <v>1846</v>
      </c>
      <c r="AP91" t="s">
        <v>1847</v>
      </c>
      <c r="AQ91" t="s">
        <v>1828</v>
      </c>
    </row>
    <row r="92" spans="1:43">
      <c r="A92" s="81" t="s">
        <v>1848</v>
      </c>
      <c r="B92" t="s">
        <v>1849</v>
      </c>
      <c r="C92" t="s">
        <v>1848</v>
      </c>
      <c r="D92" t="s">
        <v>1848</v>
      </c>
      <c r="E92" t="s">
        <v>1850</v>
      </c>
      <c r="F92" t="s">
        <v>1848</v>
      </c>
      <c r="G92" t="s">
        <v>1851</v>
      </c>
      <c r="H92" t="s">
        <v>1852</v>
      </c>
      <c r="I92" t="s">
        <v>1848</v>
      </c>
      <c r="J92" t="s">
        <v>1848</v>
      </c>
      <c r="K92" t="s">
        <v>1853</v>
      </c>
      <c r="L92" t="s">
        <v>1853</v>
      </c>
      <c r="M92" t="s">
        <v>1848</v>
      </c>
      <c r="N92" t="s">
        <v>1848</v>
      </c>
      <c r="O92" t="s">
        <v>1854</v>
      </c>
      <c r="P92" t="s">
        <v>1848</v>
      </c>
      <c r="Q92" t="s">
        <v>1855</v>
      </c>
      <c r="R92" t="s">
        <v>1848</v>
      </c>
      <c r="S92" t="s">
        <v>1856</v>
      </c>
      <c r="T92" t="s">
        <v>1848</v>
      </c>
      <c r="U92" t="s">
        <v>1848</v>
      </c>
      <c r="V92" t="s">
        <v>1848</v>
      </c>
      <c r="W92" t="s">
        <v>1857</v>
      </c>
      <c r="X92" t="s">
        <v>1858</v>
      </c>
      <c r="Y92" t="s">
        <v>1859</v>
      </c>
      <c r="Z92" t="s">
        <v>1860</v>
      </c>
      <c r="AA92" t="s">
        <v>1853</v>
      </c>
      <c r="AB92" t="s">
        <v>1861</v>
      </c>
      <c r="AC92" t="s">
        <v>1848</v>
      </c>
      <c r="AD92" t="s">
        <v>1848</v>
      </c>
      <c r="AE92" t="s">
        <v>1862</v>
      </c>
      <c r="AF92" t="s">
        <v>1848</v>
      </c>
      <c r="AG92" t="s">
        <v>1863</v>
      </c>
      <c r="AH92" t="s">
        <v>1853</v>
      </c>
      <c r="AI92" t="s">
        <v>1848</v>
      </c>
      <c r="AJ92" t="s">
        <v>1848</v>
      </c>
      <c r="AK92" t="s">
        <v>1848</v>
      </c>
      <c r="AL92" t="s">
        <v>1864</v>
      </c>
      <c r="AM92" t="s">
        <v>1851</v>
      </c>
      <c r="AN92" t="s">
        <v>1865</v>
      </c>
      <c r="AO92" t="s">
        <v>1866</v>
      </c>
      <c r="AP92" t="s">
        <v>1867</v>
      </c>
      <c r="AQ92" t="s">
        <v>1848</v>
      </c>
    </row>
    <row r="93" spans="1:43">
      <c r="A93" s="81" t="s">
        <v>1868</v>
      </c>
      <c r="B93" t="s">
        <v>1869</v>
      </c>
      <c r="C93" t="s">
        <v>1868</v>
      </c>
      <c r="D93" t="s">
        <v>1868</v>
      </c>
      <c r="E93" t="s">
        <v>1870</v>
      </c>
      <c r="F93" t="s">
        <v>1868</v>
      </c>
      <c r="G93" t="s">
        <v>1871</v>
      </c>
      <c r="H93" t="s">
        <v>1872</v>
      </c>
      <c r="I93" t="s">
        <v>1868</v>
      </c>
      <c r="J93" t="s">
        <v>1868</v>
      </c>
      <c r="K93" t="s">
        <v>1873</v>
      </c>
      <c r="L93" t="s">
        <v>1873</v>
      </c>
      <c r="M93" t="s">
        <v>1868</v>
      </c>
      <c r="N93" t="s">
        <v>1868</v>
      </c>
      <c r="O93" t="s">
        <v>1874</v>
      </c>
      <c r="P93" t="s">
        <v>1868</v>
      </c>
      <c r="Q93" t="s">
        <v>1875</v>
      </c>
      <c r="R93" t="s">
        <v>1868</v>
      </c>
      <c r="S93" t="s">
        <v>1876</v>
      </c>
      <c r="T93" t="s">
        <v>1868</v>
      </c>
      <c r="U93" t="s">
        <v>1868</v>
      </c>
      <c r="V93" t="s">
        <v>1868</v>
      </c>
      <c r="W93" t="s">
        <v>1877</v>
      </c>
      <c r="X93" t="s">
        <v>1878</v>
      </c>
      <c r="Y93" t="s">
        <v>1879</v>
      </c>
      <c r="Z93" t="s">
        <v>1880</v>
      </c>
      <c r="AA93" t="s">
        <v>1873</v>
      </c>
      <c r="AB93" t="s">
        <v>1881</v>
      </c>
      <c r="AC93" t="s">
        <v>1868</v>
      </c>
      <c r="AD93" t="s">
        <v>1868</v>
      </c>
      <c r="AE93" t="s">
        <v>1882</v>
      </c>
      <c r="AF93" t="s">
        <v>1868</v>
      </c>
      <c r="AG93" t="s">
        <v>1883</v>
      </c>
      <c r="AH93" t="s">
        <v>1873</v>
      </c>
      <c r="AI93" t="s">
        <v>1868</v>
      </c>
      <c r="AJ93" t="s">
        <v>1868</v>
      </c>
      <c r="AK93" t="s">
        <v>1868</v>
      </c>
      <c r="AL93" t="s">
        <v>1884</v>
      </c>
      <c r="AM93" t="s">
        <v>1871</v>
      </c>
      <c r="AN93" t="s">
        <v>1885</v>
      </c>
      <c r="AO93" t="s">
        <v>1886</v>
      </c>
      <c r="AP93" t="s">
        <v>1887</v>
      </c>
      <c r="AQ93" t="s">
        <v>1868</v>
      </c>
    </row>
    <row r="94" spans="1:43">
      <c r="A94" s="81" t="s">
        <v>1888</v>
      </c>
      <c r="B94" t="s">
        <v>1889</v>
      </c>
      <c r="C94" t="s">
        <v>1888</v>
      </c>
      <c r="D94" t="s">
        <v>1888</v>
      </c>
      <c r="E94" t="s">
        <v>1890</v>
      </c>
      <c r="F94" t="s">
        <v>1888</v>
      </c>
      <c r="G94" t="s">
        <v>1891</v>
      </c>
      <c r="H94" t="s">
        <v>1892</v>
      </c>
      <c r="I94" t="s">
        <v>1888</v>
      </c>
      <c r="J94" t="s">
        <v>1888</v>
      </c>
      <c r="K94" t="s">
        <v>1893</v>
      </c>
      <c r="L94" t="s">
        <v>1893</v>
      </c>
      <c r="M94" t="s">
        <v>1888</v>
      </c>
      <c r="N94" t="s">
        <v>1888</v>
      </c>
      <c r="O94" t="s">
        <v>1894</v>
      </c>
      <c r="P94" t="s">
        <v>1888</v>
      </c>
      <c r="Q94" t="s">
        <v>1895</v>
      </c>
      <c r="R94" t="s">
        <v>1888</v>
      </c>
      <c r="S94" t="s">
        <v>1896</v>
      </c>
      <c r="T94" t="s">
        <v>1888</v>
      </c>
      <c r="U94" t="s">
        <v>1888</v>
      </c>
      <c r="V94" t="s">
        <v>1888</v>
      </c>
      <c r="W94" t="s">
        <v>1897</v>
      </c>
      <c r="X94" t="s">
        <v>1898</v>
      </c>
      <c r="Y94" t="s">
        <v>1899</v>
      </c>
      <c r="Z94" t="s">
        <v>1900</v>
      </c>
      <c r="AA94" t="s">
        <v>1893</v>
      </c>
      <c r="AB94" t="s">
        <v>1901</v>
      </c>
      <c r="AC94" t="s">
        <v>1888</v>
      </c>
      <c r="AD94" t="s">
        <v>1888</v>
      </c>
      <c r="AE94" t="s">
        <v>1902</v>
      </c>
      <c r="AF94" t="s">
        <v>1888</v>
      </c>
      <c r="AG94" t="s">
        <v>1903</v>
      </c>
      <c r="AH94" t="s">
        <v>1893</v>
      </c>
      <c r="AI94" t="s">
        <v>1888</v>
      </c>
      <c r="AJ94" t="s">
        <v>1888</v>
      </c>
      <c r="AK94" t="s">
        <v>1888</v>
      </c>
      <c r="AL94" t="s">
        <v>1904</v>
      </c>
      <c r="AM94" t="s">
        <v>1891</v>
      </c>
      <c r="AN94" t="s">
        <v>1905</v>
      </c>
      <c r="AO94" t="s">
        <v>1906</v>
      </c>
      <c r="AP94" t="s">
        <v>1907</v>
      </c>
      <c r="AQ94" t="s">
        <v>1888</v>
      </c>
    </row>
    <row r="95" spans="1:43">
      <c r="A95" s="81" t="s">
        <v>1908</v>
      </c>
      <c r="B95" t="s">
        <v>1909</v>
      </c>
      <c r="C95" t="s">
        <v>1908</v>
      </c>
      <c r="D95" t="s">
        <v>1908</v>
      </c>
      <c r="E95" t="s">
        <v>1910</v>
      </c>
      <c r="F95" t="s">
        <v>1908</v>
      </c>
      <c r="G95" t="s">
        <v>1911</v>
      </c>
      <c r="H95" t="s">
        <v>1912</v>
      </c>
      <c r="I95" t="s">
        <v>1908</v>
      </c>
      <c r="J95" t="s">
        <v>1908</v>
      </c>
      <c r="K95" t="s">
        <v>1913</v>
      </c>
      <c r="L95" t="s">
        <v>1913</v>
      </c>
      <c r="M95" t="s">
        <v>1908</v>
      </c>
      <c r="N95" t="s">
        <v>1908</v>
      </c>
      <c r="O95" t="s">
        <v>1914</v>
      </c>
      <c r="P95" t="s">
        <v>1908</v>
      </c>
      <c r="Q95" t="s">
        <v>1915</v>
      </c>
      <c r="R95" t="s">
        <v>1908</v>
      </c>
      <c r="S95" t="s">
        <v>1916</v>
      </c>
      <c r="T95" t="s">
        <v>1908</v>
      </c>
      <c r="U95" t="s">
        <v>1908</v>
      </c>
      <c r="V95" t="s">
        <v>1908</v>
      </c>
      <c r="W95" t="s">
        <v>1917</v>
      </c>
      <c r="X95" t="s">
        <v>1918</v>
      </c>
      <c r="Y95" t="s">
        <v>1919</v>
      </c>
      <c r="Z95" t="s">
        <v>1920</v>
      </c>
      <c r="AA95" t="s">
        <v>1913</v>
      </c>
      <c r="AB95" t="s">
        <v>1921</v>
      </c>
      <c r="AC95" t="s">
        <v>1908</v>
      </c>
      <c r="AD95" t="s">
        <v>1908</v>
      </c>
      <c r="AE95" t="s">
        <v>1922</v>
      </c>
      <c r="AF95" t="s">
        <v>1908</v>
      </c>
      <c r="AG95" t="s">
        <v>1923</v>
      </c>
      <c r="AH95" t="s">
        <v>1913</v>
      </c>
      <c r="AI95" t="s">
        <v>1908</v>
      </c>
      <c r="AJ95" t="s">
        <v>1908</v>
      </c>
      <c r="AK95" t="s">
        <v>1908</v>
      </c>
      <c r="AL95" t="s">
        <v>1924</v>
      </c>
      <c r="AM95" t="s">
        <v>1911</v>
      </c>
      <c r="AN95" t="s">
        <v>1925</v>
      </c>
      <c r="AO95" t="s">
        <v>1926</v>
      </c>
      <c r="AP95" t="s">
        <v>1927</v>
      </c>
      <c r="AQ95" t="s">
        <v>1908</v>
      </c>
    </row>
    <row r="96" spans="1:43">
      <c r="A96" s="81" t="s">
        <v>1928</v>
      </c>
      <c r="B96" t="s">
        <v>1929</v>
      </c>
      <c r="C96" t="s">
        <v>1928</v>
      </c>
      <c r="D96" t="s">
        <v>1928</v>
      </c>
      <c r="E96" t="s">
        <v>1930</v>
      </c>
      <c r="F96" t="s">
        <v>1928</v>
      </c>
      <c r="G96" t="s">
        <v>1931</v>
      </c>
      <c r="H96" t="s">
        <v>1932</v>
      </c>
      <c r="I96" t="s">
        <v>1928</v>
      </c>
      <c r="J96" t="s">
        <v>1928</v>
      </c>
      <c r="K96" t="s">
        <v>1933</v>
      </c>
      <c r="L96" t="s">
        <v>1933</v>
      </c>
      <c r="M96" t="s">
        <v>1928</v>
      </c>
      <c r="N96" t="s">
        <v>1928</v>
      </c>
      <c r="O96" t="s">
        <v>1934</v>
      </c>
      <c r="P96" t="s">
        <v>1928</v>
      </c>
      <c r="Q96" t="s">
        <v>1935</v>
      </c>
      <c r="R96" t="s">
        <v>1928</v>
      </c>
      <c r="S96" t="s">
        <v>1936</v>
      </c>
      <c r="T96" t="s">
        <v>1928</v>
      </c>
      <c r="U96" t="s">
        <v>1928</v>
      </c>
      <c r="V96" t="s">
        <v>1928</v>
      </c>
      <c r="W96" t="s">
        <v>1937</v>
      </c>
      <c r="X96" t="s">
        <v>1938</v>
      </c>
      <c r="Y96" t="s">
        <v>1939</v>
      </c>
      <c r="Z96" t="s">
        <v>1940</v>
      </c>
      <c r="AA96" t="s">
        <v>1933</v>
      </c>
      <c r="AB96" t="s">
        <v>1941</v>
      </c>
      <c r="AC96" t="s">
        <v>1928</v>
      </c>
      <c r="AD96" t="s">
        <v>1928</v>
      </c>
      <c r="AE96" t="s">
        <v>1942</v>
      </c>
      <c r="AF96" t="s">
        <v>1928</v>
      </c>
      <c r="AG96" t="s">
        <v>1943</v>
      </c>
      <c r="AH96" t="s">
        <v>1933</v>
      </c>
      <c r="AI96" t="s">
        <v>1928</v>
      </c>
      <c r="AJ96" t="s">
        <v>1928</v>
      </c>
      <c r="AK96" t="s">
        <v>1928</v>
      </c>
      <c r="AL96" t="s">
        <v>1944</v>
      </c>
      <c r="AM96" t="s">
        <v>1931</v>
      </c>
      <c r="AN96" t="s">
        <v>1945</v>
      </c>
      <c r="AO96" t="s">
        <v>1946</v>
      </c>
      <c r="AP96" t="s">
        <v>1947</v>
      </c>
      <c r="AQ96" t="s">
        <v>1928</v>
      </c>
    </row>
    <row r="97" spans="1:43">
      <c r="A97" s="81" t="s">
        <v>1948</v>
      </c>
      <c r="B97" t="s">
        <v>1949</v>
      </c>
      <c r="C97" t="s">
        <v>1948</v>
      </c>
      <c r="D97" t="s">
        <v>1948</v>
      </c>
      <c r="E97" t="s">
        <v>1950</v>
      </c>
      <c r="F97" t="s">
        <v>1948</v>
      </c>
      <c r="G97" t="s">
        <v>1951</v>
      </c>
      <c r="H97" t="s">
        <v>1952</v>
      </c>
      <c r="I97" t="s">
        <v>1948</v>
      </c>
      <c r="J97" t="s">
        <v>1948</v>
      </c>
      <c r="K97" t="s">
        <v>1953</v>
      </c>
      <c r="L97" t="s">
        <v>1953</v>
      </c>
      <c r="M97" t="s">
        <v>1948</v>
      </c>
      <c r="N97" t="s">
        <v>1948</v>
      </c>
      <c r="O97" t="s">
        <v>1954</v>
      </c>
      <c r="P97" t="s">
        <v>1948</v>
      </c>
      <c r="Q97" t="s">
        <v>1955</v>
      </c>
      <c r="R97" t="s">
        <v>1948</v>
      </c>
      <c r="S97" t="s">
        <v>1956</v>
      </c>
      <c r="T97" t="s">
        <v>1948</v>
      </c>
      <c r="U97" t="s">
        <v>1948</v>
      </c>
      <c r="V97" t="s">
        <v>1948</v>
      </c>
      <c r="W97" t="s">
        <v>1957</v>
      </c>
      <c r="X97" t="s">
        <v>1958</v>
      </c>
      <c r="Y97" t="s">
        <v>1959</v>
      </c>
      <c r="Z97" t="s">
        <v>1960</v>
      </c>
      <c r="AA97" t="s">
        <v>1953</v>
      </c>
      <c r="AB97" t="s">
        <v>1961</v>
      </c>
      <c r="AC97" t="s">
        <v>1948</v>
      </c>
      <c r="AD97" t="s">
        <v>1948</v>
      </c>
      <c r="AE97" t="s">
        <v>1962</v>
      </c>
      <c r="AF97" t="s">
        <v>1948</v>
      </c>
      <c r="AG97" t="s">
        <v>1963</v>
      </c>
      <c r="AH97" t="s">
        <v>1953</v>
      </c>
      <c r="AI97" t="s">
        <v>1948</v>
      </c>
      <c r="AJ97" t="s">
        <v>1948</v>
      </c>
      <c r="AK97" t="s">
        <v>1948</v>
      </c>
      <c r="AL97" t="s">
        <v>1964</v>
      </c>
      <c r="AM97" t="s">
        <v>1951</v>
      </c>
      <c r="AN97" t="s">
        <v>1965</v>
      </c>
      <c r="AO97" t="s">
        <v>1966</v>
      </c>
      <c r="AP97" t="s">
        <v>1967</v>
      </c>
      <c r="AQ97" t="s">
        <v>1948</v>
      </c>
    </row>
    <row r="98" spans="1:43">
      <c r="A98" s="81" t="s">
        <v>1968</v>
      </c>
      <c r="B98" t="s">
        <v>1969</v>
      </c>
      <c r="C98" t="s">
        <v>1968</v>
      </c>
      <c r="D98" t="s">
        <v>1968</v>
      </c>
      <c r="E98" t="s">
        <v>1970</v>
      </c>
      <c r="F98" t="s">
        <v>1968</v>
      </c>
      <c r="G98" t="s">
        <v>1971</v>
      </c>
      <c r="H98" t="s">
        <v>1972</v>
      </c>
      <c r="I98" t="s">
        <v>1968</v>
      </c>
      <c r="J98" t="s">
        <v>1968</v>
      </c>
      <c r="K98" t="s">
        <v>1973</v>
      </c>
      <c r="L98" t="s">
        <v>1973</v>
      </c>
      <c r="M98" t="s">
        <v>1968</v>
      </c>
      <c r="N98" t="s">
        <v>1968</v>
      </c>
      <c r="O98" t="s">
        <v>1974</v>
      </c>
      <c r="P98" t="s">
        <v>1968</v>
      </c>
      <c r="Q98" t="s">
        <v>1975</v>
      </c>
      <c r="R98" t="s">
        <v>1968</v>
      </c>
      <c r="S98" t="s">
        <v>1976</v>
      </c>
      <c r="T98" t="s">
        <v>1968</v>
      </c>
      <c r="U98" t="s">
        <v>1968</v>
      </c>
      <c r="V98" t="s">
        <v>1968</v>
      </c>
      <c r="W98" t="s">
        <v>1977</v>
      </c>
      <c r="X98" t="s">
        <v>1978</v>
      </c>
      <c r="Y98" t="s">
        <v>1979</v>
      </c>
      <c r="Z98" t="s">
        <v>1980</v>
      </c>
      <c r="AA98" t="s">
        <v>1973</v>
      </c>
      <c r="AB98" t="s">
        <v>1981</v>
      </c>
      <c r="AC98" t="s">
        <v>1968</v>
      </c>
      <c r="AD98" t="s">
        <v>1968</v>
      </c>
      <c r="AE98" t="s">
        <v>1982</v>
      </c>
      <c r="AF98" t="s">
        <v>1968</v>
      </c>
      <c r="AG98" t="s">
        <v>1983</v>
      </c>
      <c r="AH98" t="s">
        <v>1973</v>
      </c>
      <c r="AI98" t="s">
        <v>1968</v>
      </c>
      <c r="AJ98" t="s">
        <v>1968</v>
      </c>
      <c r="AK98" t="s">
        <v>1968</v>
      </c>
      <c r="AL98" t="s">
        <v>1984</v>
      </c>
      <c r="AM98" t="s">
        <v>1971</v>
      </c>
      <c r="AN98" t="s">
        <v>1985</v>
      </c>
      <c r="AO98" t="s">
        <v>1986</v>
      </c>
      <c r="AP98" t="s">
        <v>1987</v>
      </c>
      <c r="AQ98" t="s">
        <v>1968</v>
      </c>
    </row>
    <row r="99" spans="1:43">
      <c r="A99" s="81" t="s">
        <v>1988</v>
      </c>
      <c r="B99" t="s">
        <v>1989</v>
      </c>
      <c r="C99" t="s">
        <v>1988</v>
      </c>
      <c r="D99" t="s">
        <v>1988</v>
      </c>
      <c r="E99" t="s">
        <v>1990</v>
      </c>
      <c r="F99" t="s">
        <v>1988</v>
      </c>
      <c r="G99" t="s">
        <v>1991</v>
      </c>
      <c r="H99" t="s">
        <v>1992</v>
      </c>
      <c r="I99" t="s">
        <v>1988</v>
      </c>
      <c r="J99" t="s">
        <v>1988</v>
      </c>
      <c r="K99" t="s">
        <v>1993</v>
      </c>
      <c r="L99" t="s">
        <v>1993</v>
      </c>
      <c r="M99" t="s">
        <v>1988</v>
      </c>
      <c r="N99" t="s">
        <v>1988</v>
      </c>
      <c r="O99" t="s">
        <v>1994</v>
      </c>
      <c r="P99" t="s">
        <v>1988</v>
      </c>
      <c r="Q99" t="s">
        <v>1995</v>
      </c>
      <c r="R99" t="s">
        <v>1988</v>
      </c>
      <c r="S99" t="s">
        <v>1996</v>
      </c>
      <c r="T99" t="s">
        <v>1988</v>
      </c>
      <c r="U99" t="s">
        <v>1988</v>
      </c>
      <c r="V99" t="s">
        <v>1988</v>
      </c>
      <c r="W99" t="s">
        <v>1997</v>
      </c>
      <c r="X99" t="s">
        <v>1998</v>
      </c>
      <c r="Y99" t="s">
        <v>1999</v>
      </c>
      <c r="Z99" t="s">
        <v>2000</v>
      </c>
      <c r="AA99" t="s">
        <v>1993</v>
      </c>
      <c r="AB99" t="s">
        <v>2001</v>
      </c>
      <c r="AC99" t="s">
        <v>1988</v>
      </c>
      <c r="AD99" t="s">
        <v>1988</v>
      </c>
      <c r="AE99" t="s">
        <v>2002</v>
      </c>
      <c r="AF99" t="s">
        <v>1988</v>
      </c>
      <c r="AG99" t="s">
        <v>2003</v>
      </c>
      <c r="AH99" t="s">
        <v>1993</v>
      </c>
      <c r="AI99" t="s">
        <v>1988</v>
      </c>
      <c r="AJ99" t="s">
        <v>1988</v>
      </c>
      <c r="AK99" t="s">
        <v>1988</v>
      </c>
      <c r="AL99" t="s">
        <v>2004</v>
      </c>
      <c r="AM99" t="s">
        <v>1991</v>
      </c>
      <c r="AN99" t="s">
        <v>2005</v>
      </c>
      <c r="AO99" t="s">
        <v>2006</v>
      </c>
      <c r="AP99" t="s">
        <v>2007</v>
      </c>
      <c r="AQ99" t="s">
        <v>1988</v>
      </c>
    </row>
    <row r="100" spans="1:43">
      <c r="A100" s="81" t="s">
        <v>1978</v>
      </c>
      <c r="B100" t="s">
        <v>2008</v>
      </c>
      <c r="C100" t="s">
        <v>1978</v>
      </c>
      <c r="D100" t="s">
        <v>1978</v>
      </c>
      <c r="E100" t="s">
        <v>2009</v>
      </c>
      <c r="F100" t="s">
        <v>1978</v>
      </c>
      <c r="G100" t="s">
        <v>1983</v>
      </c>
      <c r="H100" t="s">
        <v>2010</v>
      </c>
      <c r="I100" t="s">
        <v>1978</v>
      </c>
      <c r="J100" t="s">
        <v>1978</v>
      </c>
      <c r="K100" t="s">
        <v>1983</v>
      </c>
      <c r="L100" t="s">
        <v>1985</v>
      </c>
      <c r="M100" t="s">
        <v>1973</v>
      </c>
      <c r="N100" t="s">
        <v>1978</v>
      </c>
      <c r="O100" t="s">
        <v>2011</v>
      </c>
      <c r="P100" t="s">
        <v>1978</v>
      </c>
      <c r="Q100" t="s">
        <v>2012</v>
      </c>
      <c r="R100" t="s">
        <v>1978</v>
      </c>
      <c r="S100" t="s">
        <v>1973</v>
      </c>
      <c r="T100" t="s">
        <v>1978</v>
      </c>
      <c r="U100" t="s">
        <v>1978</v>
      </c>
      <c r="V100" t="s">
        <v>1978</v>
      </c>
      <c r="W100" t="s">
        <v>2013</v>
      </c>
      <c r="X100" t="s">
        <v>1983</v>
      </c>
      <c r="Y100" t="s">
        <v>2014</v>
      </c>
      <c r="Z100" t="s">
        <v>1985</v>
      </c>
      <c r="AA100" t="s">
        <v>1985</v>
      </c>
      <c r="AB100" t="s">
        <v>2015</v>
      </c>
      <c r="AC100" t="s">
        <v>1978</v>
      </c>
      <c r="AD100" t="s">
        <v>1978</v>
      </c>
      <c r="AE100" t="s">
        <v>1983</v>
      </c>
      <c r="AF100" t="s">
        <v>1978</v>
      </c>
      <c r="AG100" t="s">
        <v>2016</v>
      </c>
      <c r="AH100" t="s">
        <v>1983</v>
      </c>
      <c r="AI100" t="s">
        <v>1978</v>
      </c>
      <c r="AJ100" t="s">
        <v>1978</v>
      </c>
      <c r="AK100" t="s">
        <v>1978</v>
      </c>
      <c r="AL100" t="s">
        <v>2017</v>
      </c>
      <c r="AM100" t="s">
        <v>2009</v>
      </c>
      <c r="AN100" t="s">
        <v>2018</v>
      </c>
      <c r="AO100" t="s">
        <v>2019</v>
      </c>
      <c r="AP100" t="s">
        <v>2020</v>
      </c>
      <c r="AQ100" t="s">
        <v>1978</v>
      </c>
    </row>
    <row r="101" spans="1:43">
      <c r="A101" s="81" t="s">
        <v>1998</v>
      </c>
      <c r="B101" t="s">
        <v>2021</v>
      </c>
      <c r="C101" t="s">
        <v>1998</v>
      </c>
      <c r="D101" t="s">
        <v>1998</v>
      </c>
      <c r="E101" t="s">
        <v>2022</v>
      </c>
      <c r="F101" t="s">
        <v>1998</v>
      </c>
      <c r="G101" t="s">
        <v>2003</v>
      </c>
      <c r="H101" t="s">
        <v>2023</v>
      </c>
      <c r="I101" t="s">
        <v>1998</v>
      </c>
      <c r="J101" t="s">
        <v>1998</v>
      </c>
      <c r="K101" t="s">
        <v>2003</v>
      </c>
      <c r="L101" t="s">
        <v>2005</v>
      </c>
      <c r="M101" t="s">
        <v>1993</v>
      </c>
      <c r="N101" t="s">
        <v>1998</v>
      </c>
      <c r="O101" t="s">
        <v>2024</v>
      </c>
      <c r="P101" t="s">
        <v>1998</v>
      </c>
      <c r="Q101" t="s">
        <v>2025</v>
      </c>
      <c r="R101" t="s">
        <v>1998</v>
      </c>
      <c r="S101" t="s">
        <v>1993</v>
      </c>
      <c r="T101" t="s">
        <v>1998</v>
      </c>
      <c r="U101" t="s">
        <v>1998</v>
      </c>
      <c r="V101" t="s">
        <v>1998</v>
      </c>
      <c r="W101" t="s">
        <v>2026</v>
      </c>
      <c r="X101" t="s">
        <v>2003</v>
      </c>
      <c r="Y101" t="s">
        <v>2027</v>
      </c>
      <c r="Z101" t="s">
        <v>2005</v>
      </c>
      <c r="AA101" t="s">
        <v>2005</v>
      </c>
      <c r="AB101" t="s">
        <v>2028</v>
      </c>
      <c r="AC101" t="s">
        <v>1998</v>
      </c>
      <c r="AD101" t="s">
        <v>1998</v>
      </c>
      <c r="AE101" t="s">
        <v>2003</v>
      </c>
      <c r="AF101" t="s">
        <v>1998</v>
      </c>
      <c r="AG101" t="s">
        <v>2029</v>
      </c>
      <c r="AH101" t="s">
        <v>2003</v>
      </c>
      <c r="AI101" t="s">
        <v>1998</v>
      </c>
      <c r="AJ101" t="s">
        <v>1998</v>
      </c>
      <c r="AK101" t="s">
        <v>1998</v>
      </c>
      <c r="AL101" t="s">
        <v>2030</v>
      </c>
      <c r="AM101" t="s">
        <v>2022</v>
      </c>
      <c r="AN101" t="s">
        <v>2031</v>
      </c>
      <c r="AO101" t="s">
        <v>2032</v>
      </c>
      <c r="AP101" t="s">
        <v>2033</v>
      </c>
      <c r="AQ101" t="s">
        <v>1998</v>
      </c>
    </row>
    <row r="102" spans="1:43">
      <c r="A102" s="81" t="s">
        <v>2192</v>
      </c>
      <c r="B102" t="s">
        <v>2034</v>
      </c>
      <c r="C102" t="s">
        <v>2193</v>
      </c>
      <c r="D102" t="s">
        <v>2194</v>
      </c>
      <c r="E102" t="s">
        <v>2195</v>
      </c>
      <c r="F102" t="s">
        <v>2196</v>
      </c>
      <c r="G102" t="s">
        <v>2197</v>
      </c>
      <c r="H102" t="s">
        <v>2198</v>
      </c>
      <c r="I102" t="s">
        <v>2192</v>
      </c>
      <c r="J102" t="s">
        <v>2199</v>
      </c>
      <c r="K102" t="s">
        <v>2200</v>
      </c>
      <c r="L102" t="s">
        <v>2201</v>
      </c>
      <c r="M102" t="s">
        <v>2202</v>
      </c>
      <c r="N102" t="s">
        <v>2203</v>
      </c>
      <c r="O102" t="s">
        <v>2204</v>
      </c>
      <c r="P102" t="s">
        <v>2205</v>
      </c>
      <c r="Q102" t="s">
        <v>2206</v>
      </c>
      <c r="R102" t="s">
        <v>2207</v>
      </c>
      <c r="S102" t="s">
        <v>2035</v>
      </c>
      <c r="T102" t="s">
        <v>2208</v>
      </c>
      <c r="U102" t="s">
        <v>2209</v>
      </c>
      <c r="V102" t="s">
        <v>2210</v>
      </c>
      <c r="W102" t="s">
        <v>2211</v>
      </c>
      <c r="X102" t="s">
        <v>2212</v>
      </c>
      <c r="Y102" t="s">
        <v>2213</v>
      </c>
      <c r="Z102" t="s">
        <v>2214</v>
      </c>
      <c r="AA102" t="s">
        <v>2215</v>
      </c>
      <c r="AB102" t="s">
        <v>2216</v>
      </c>
      <c r="AC102" t="s">
        <v>2217</v>
      </c>
      <c r="AD102" t="s">
        <v>2218</v>
      </c>
      <c r="AE102" t="s">
        <v>2219</v>
      </c>
      <c r="AF102" t="s">
        <v>2220</v>
      </c>
      <c r="AG102" t="s">
        <v>2221</v>
      </c>
      <c r="AH102" t="s">
        <v>2222</v>
      </c>
      <c r="AI102" t="s">
        <v>2223</v>
      </c>
      <c r="AJ102" t="s">
        <v>2224</v>
      </c>
      <c r="AK102" t="s">
        <v>2225</v>
      </c>
      <c r="AL102" t="s">
        <v>2226</v>
      </c>
      <c r="AM102" t="s">
        <v>2227</v>
      </c>
      <c r="AN102" t="s">
        <v>2228</v>
      </c>
      <c r="AO102" t="s">
        <v>2229</v>
      </c>
      <c r="AP102" t="s">
        <v>2036</v>
      </c>
      <c r="AQ102" t="s">
        <v>2230</v>
      </c>
    </row>
    <row r="103" spans="1:43">
      <c r="A103" s="82"/>
    </row>
    <row r="104" spans="1:43">
      <c r="A104" s="82"/>
    </row>
    <row r="105" spans="1:43">
      <c r="A105" s="82"/>
    </row>
    <row r="106" spans="1:43">
      <c r="A106" s="82"/>
    </row>
    <row r="107" spans="1:43">
      <c r="A107" s="82"/>
    </row>
    <row r="108" spans="1:43">
      <c r="A108" s="82"/>
    </row>
    <row r="109" spans="1:43">
      <c r="A109" s="82"/>
    </row>
    <row r="110" spans="1:43">
      <c r="A110" s="82"/>
    </row>
    <row r="111" spans="1:43">
      <c r="A111" s="82"/>
    </row>
    <row r="112" spans="1:43">
      <c r="A112" s="82"/>
    </row>
    <row r="113" spans="1:42">
      <c r="A113" s="82"/>
    </row>
    <row r="114" spans="1:42">
      <c r="A114" s="82"/>
    </row>
    <row r="115" spans="1:42">
      <c r="A115" s="81" t="s">
        <v>2037</v>
      </c>
      <c r="B115" t="s">
        <v>2038</v>
      </c>
      <c r="C115" t="s">
        <v>2039</v>
      </c>
      <c r="D115" t="s">
        <v>2040</v>
      </c>
      <c r="E115" t="s">
        <v>2041</v>
      </c>
      <c r="F115" t="s">
        <v>2042</v>
      </c>
      <c r="G115" t="s">
        <v>2043</v>
      </c>
      <c r="H115" t="s">
        <v>2044</v>
      </c>
      <c r="I115" t="s">
        <v>2045</v>
      </c>
      <c r="J115" t="s">
        <v>2046</v>
      </c>
      <c r="K115" t="s">
        <v>2047</v>
      </c>
      <c r="L115" t="s">
        <v>2048</v>
      </c>
      <c r="M115" t="s">
        <v>2049</v>
      </c>
      <c r="N115" t="s">
        <v>2050</v>
      </c>
      <c r="O115" t="s">
        <v>2051</v>
      </c>
      <c r="P115" t="s">
        <v>2052</v>
      </c>
      <c r="Q115" t="s">
        <v>2053</v>
      </c>
      <c r="R115" t="s">
        <v>2054</v>
      </c>
      <c r="S115" t="s">
        <v>2055</v>
      </c>
      <c r="T115" t="s">
        <v>2056</v>
      </c>
      <c r="U115" t="s">
        <v>2057</v>
      </c>
      <c r="V115" t="s">
        <v>2058</v>
      </c>
      <c r="W115" t="s">
        <v>2059</v>
      </c>
      <c r="X115" t="s">
        <v>2060</v>
      </c>
      <c r="Y115" t="s">
        <v>2061</v>
      </c>
      <c r="Z115" t="s">
        <v>2062</v>
      </c>
      <c r="AA115" t="s">
        <v>2063</v>
      </c>
      <c r="AB115" t="s">
        <v>2064</v>
      </c>
      <c r="AC115" t="s">
        <v>2065</v>
      </c>
      <c r="AD115" t="s">
        <v>2066</v>
      </c>
      <c r="AE115" t="s">
        <v>2067</v>
      </c>
      <c r="AF115" t="s">
        <v>2068</v>
      </c>
      <c r="AG115" t="s">
        <v>2069</v>
      </c>
      <c r="AH115" t="s">
        <v>2070</v>
      </c>
      <c r="AI115" t="s">
        <v>2071</v>
      </c>
      <c r="AJ115" t="s">
        <v>2072</v>
      </c>
      <c r="AK115" t="s">
        <v>2073</v>
      </c>
      <c r="AL115" t="s">
        <v>2074</v>
      </c>
      <c r="AM115" t="s">
        <v>2075</v>
      </c>
      <c r="AN115" t="s">
        <v>2076</v>
      </c>
      <c r="AO115" t="s">
        <v>2077</v>
      </c>
      <c r="AP115" t="s">
        <v>2078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topLeftCell="A10" workbookViewId="0">
      <selection activeCell="B29" sqref="B29:B37"/>
    </sheetView>
  </sheetViews>
  <sheetFormatPr baseColWidth="10" defaultColWidth="8.83203125" defaultRowHeight="14" x14ac:dyDescent="0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/>
    <row r="2" spans="2:9" ht="16" thickBot="1">
      <c r="B2" s="83" t="s">
        <v>2121</v>
      </c>
      <c r="C2" s="84"/>
      <c r="D2" s="85"/>
      <c r="F2" s="83" t="s">
        <v>2122</v>
      </c>
      <c r="G2" s="84"/>
      <c r="H2" s="85"/>
    </row>
    <row r="3" spans="2:9" ht="9" customHeight="1">
      <c r="B3" s="86"/>
      <c r="C3" s="87"/>
      <c r="D3" s="88"/>
      <c r="F3" s="86"/>
      <c r="G3" s="87"/>
      <c r="H3" s="88"/>
    </row>
    <row r="4" spans="2:9">
      <c r="B4" s="98" t="s">
        <v>2123</v>
      </c>
      <c r="C4" s="107" t="s">
        <v>0</v>
      </c>
      <c r="D4" s="88"/>
      <c r="F4" s="86"/>
      <c r="G4" s="89"/>
      <c r="H4" s="88"/>
    </row>
    <row r="5" spans="2:9">
      <c r="B5" s="86"/>
      <c r="C5" s="87"/>
      <c r="D5" s="88"/>
      <c r="F5" s="90" t="s">
        <v>2124</v>
      </c>
      <c r="G5" s="91" t="s">
        <v>2125</v>
      </c>
      <c r="H5" s="88"/>
    </row>
    <row r="6" spans="2:9">
      <c r="B6" s="98" t="s">
        <v>2126</v>
      </c>
      <c r="C6" s="107" t="s">
        <v>2190</v>
      </c>
      <c r="D6" s="88"/>
      <c r="F6" s="90" t="s">
        <v>2127</v>
      </c>
      <c r="G6" s="92" t="s">
        <v>2128</v>
      </c>
      <c r="H6" s="88"/>
    </row>
    <row r="7" spans="2:9">
      <c r="B7" s="86"/>
      <c r="C7" s="87"/>
      <c r="D7" s="88"/>
      <c r="F7" s="90" t="s">
        <v>2129</v>
      </c>
      <c r="G7" s="92" t="s">
        <v>2130</v>
      </c>
      <c r="H7" s="88"/>
    </row>
    <row r="8" spans="2:9">
      <c r="B8" s="98" t="s">
        <v>2131</v>
      </c>
      <c r="C8" s="107" t="s">
        <v>2132</v>
      </c>
      <c r="D8" s="88"/>
      <c r="F8" s="90" t="s">
        <v>2133</v>
      </c>
      <c r="G8" s="92" t="s">
        <v>2134</v>
      </c>
      <c r="H8" s="88"/>
    </row>
    <row r="9" spans="2:9">
      <c r="B9" s="86"/>
      <c r="C9" s="87"/>
      <c r="D9" s="88"/>
      <c r="F9" s="90" t="s">
        <v>2135</v>
      </c>
      <c r="G9" s="93" t="s">
        <v>2136</v>
      </c>
      <c r="H9" s="88"/>
    </row>
    <row r="10" spans="2:9">
      <c r="B10" s="98" t="s">
        <v>2137</v>
      </c>
      <c r="C10" s="107" t="s">
        <v>2138</v>
      </c>
      <c r="D10" s="88"/>
      <c r="F10" s="86"/>
      <c r="G10" s="94"/>
      <c r="H10" s="88"/>
    </row>
    <row r="11" spans="2:9">
      <c r="B11" s="86"/>
      <c r="C11" s="87"/>
      <c r="D11" s="88"/>
      <c r="F11" s="95"/>
      <c r="G11" s="96"/>
      <c r="H11" s="97"/>
    </row>
    <row r="12" spans="2:9">
      <c r="B12" s="98" t="s">
        <v>2191</v>
      </c>
      <c r="C12" s="107" t="s">
        <v>1153</v>
      </c>
      <c r="D12" s="88"/>
    </row>
    <row r="13" spans="2:9" ht="9" customHeight="1">
      <c r="B13" s="95"/>
      <c r="C13" s="96"/>
      <c r="D13" s="97"/>
    </row>
    <row r="14" spans="2:9" ht="9" customHeight="1"/>
    <row r="15" spans="2:9" ht="9" customHeight="1">
      <c r="B15" s="99"/>
      <c r="C15" s="100"/>
      <c r="D15" s="101"/>
      <c r="F15" s="108" t="s">
        <v>2139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6" thickBot="1">
      <c r="B16" s="86"/>
      <c r="C16" s="102" t="s">
        <v>2136</v>
      </c>
      <c r="D16" s="88"/>
      <c r="F16" s="108" t="s">
        <v>2140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1153</v>
      </c>
    </row>
    <row r="18" spans="2:9">
      <c r="B18" s="103" t="str">
        <f>VLOOKUP("Brazil",T,lang,FALSE)</f>
        <v>Brazil</v>
      </c>
      <c r="C18" s="105">
        <v>1483</v>
      </c>
      <c r="D18" s="88"/>
      <c r="F18" s="108" t="s">
        <v>2141</v>
      </c>
      <c r="G18" s="108">
        <v>0</v>
      </c>
      <c r="H18" s="108"/>
      <c r="I18" s="108" t="s">
        <v>1333</v>
      </c>
    </row>
    <row r="19" spans="2:9">
      <c r="B19" s="103" t="str">
        <f>VLOOKUP("Portugal",T,lang,FALSE)</f>
        <v>Portugal</v>
      </c>
      <c r="C19" s="105">
        <v>1358</v>
      </c>
      <c r="D19" s="88"/>
      <c r="F19" s="108" t="s">
        <v>2142</v>
      </c>
      <c r="G19" s="108">
        <v>1</v>
      </c>
      <c r="H19" s="108"/>
      <c r="I19" s="108" t="s">
        <v>1489</v>
      </c>
    </row>
    <row r="20" spans="2:9">
      <c r="B20" s="103" t="str">
        <f>VLOOKUP("Argentina",T,lang,FALSE)</f>
        <v>Argentina</v>
      </c>
      <c r="C20" s="105">
        <v>1348</v>
      </c>
      <c r="D20" s="88"/>
      <c r="F20" s="108" t="s">
        <v>2143</v>
      </c>
      <c r="G20" s="108">
        <v>2</v>
      </c>
      <c r="H20" s="108"/>
      <c r="I20" s="108" t="s">
        <v>1459</v>
      </c>
    </row>
    <row r="21" spans="2:9">
      <c r="B21" s="103" t="str">
        <f>VLOOKUP("Belgium",T,lang,FALSE)</f>
        <v>Belgium</v>
      </c>
      <c r="C21" s="105">
        <v>1325</v>
      </c>
      <c r="D21" s="88"/>
      <c r="F21" s="108" t="s">
        <v>2144</v>
      </c>
      <c r="G21" s="108">
        <v>3</v>
      </c>
      <c r="H21" s="108"/>
      <c r="I21" s="108" t="s">
        <v>1363</v>
      </c>
    </row>
    <row r="22" spans="2:9">
      <c r="B22" s="103" t="str">
        <f>VLOOKUP("Spain",T,lang,FALSE)</f>
        <v>Spain</v>
      </c>
      <c r="C22" s="105">
        <v>1231</v>
      </c>
      <c r="D22" s="88"/>
      <c r="F22" s="108" t="s">
        <v>2145</v>
      </c>
      <c r="G22" s="108">
        <v>4</v>
      </c>
      <c r="H22" s="108"/>
      <c r="I22" s="108" t="s">
        <v>1389</v>
      </c>
    </row>
    <row r="23" spans="2:9">
      <c r="B23" s="103" t="str">
        <f>VLOOKUP("Poland",T,lang,FALSE)</f>
        <v>Poland</v>
      </c>
      <c r="C23" s="105">
        <v>1209</v>
      </c>
      <c r="D23" s="88"/>
      <c r="F23" s="108" t="s">
        <v>2146</v>
      </c>
      <c r="G23" s="108">
        <v>5</v>
      </c>
      <c r="H23" s="108"/>
      <c r="I23" s="108" t="s">
        <v>1039</v>
      </c>
    </row>
    <row r="24" spans="2:9">
      <c r="B24" s="103" t="str">
        <f>VLOOKUP("Switzerland",T,lang,FALSE)</f>
        <v>Switzerland</v>
      </c>
      <c r="C24" s="105">
        <v>1190</v>
      </c>
      <c r="D24" s="88"/>
      <c r="F24" s="108" t="s">
        <v>2147</v>
      </c>
      <c r="G24" s="108">
        <v>6</v>
      </c>
      <c r="H24" s="108"/>
      <c r="I24" s="108" t="s">
        <v>2172</v>
      </c>
    </row>
    <row r="25" spans="2:9">
      <c r="B25" s="103" t="str">
        <f>VLOOKUP("France",T,lang,FALSE)</f>
        <v>France</v>
      </c>
      <c r="C25" s="105">
        <v>1183</v>
      </c>
      <c r="D25" s="88"/>
      <c r="F25" s="108" t="s">
        <v>2148</v>
      </c>
      <c r="G25" s="108">
        <v>7</v>
      </c>
      <c r="H25" s="108"/>
      <c r="I25" s="108" t="s">
        <v>2169</v>
      </c>
    </row>
    <row r="26" spans="2:9">
      <c r="B26" s="103" t="str">
        <f>VLOOKUP("Peru",T,lang,FALSE)</f>
        <v>Peru</v>
      </c>
      <c r="C26" s="105">
        <v>1128</v>
      </c>
      <c r="D26" s="88"/>
      <c r="F26" s="108" t="s">
        <v>2149</v>
      </c>
      <c r="G26" s="108">
        <v>8</v>
      </c>
      <c r="H26" s="108"/>
      <c r="I26" s="108" t="s">
        <v>1235</v>
      </c>
    </row>
    <row r="27" spans="2:9">
      <c r="B27" s="103" t="str">
        <f>VLOOKUP("Denmark",T,lang,FALSE)</f>
        <v>Denmark</v>
      </c>
      <c r="C27" s="105">
        <v>1099</v>
      </c>
      <c r="D27" s="88"/>
      <c r="F27" s="108" t="s">
        <v>2150</v>
      </c>
      <c r="G27" s="108">
        <v>9</v>
      </c>
      <c r="H27" s="108"/>
      <c r="I27" s="108" t="s">
        <v>1122</v>
      </c>
    </row>
    <row r="28" spans="2:9">
      <c r="B28" s="103" t="str">
        <f>VLOOKUP("Colombia",T,lang,FALSE)</f>
        <v>Colombia</v>
      </c>
      <c r="C28" s="105">
        <v>1078</v>
      </c>
      <c r="D28" s="88"/>
      <c r="F28" s="108" t="s">
        <v>2151</v>
      </c>
      <c r="G28" s="108">
        <v>10</v>
      </c>
      <c r="H28" s="108"/>
      <c r="I28" s="108" t="s">
        <v>1297</v>
      </c>
    </row>
    <row r="29" spans="2:9">
      <c r="B29" s="103" t="str">
        <f>VLOOKUP("England",T,lang,FALSE)</f>
        <v>England</v>
      </c>
      <c r="C29" s="105">
        <v>1047</v>
      </c>
      <c r="D29" s="88"/>
      <c r="F29" s="108" t="s">
        <v>2132</v>
      </c>
      <c r="G29" s="108">
        <v>11</v>
      </c>
      <c r="H29" s="108"/>
      <c r="I29" s="108" t="s">
        <v>2173</v>
      </c>
    </row>
    <row r="30" spans="2:9">
      <c r="B30" s="103" t="str">
        <f>VLOOKUP("Mexico",T,lang,FALSE)</f>
        <v>Mexico</v>
      </c>
      <c r="C30" s="105">
        <v>1032</v>
      </c>
      <c r="D30" s="88"/>
      <c r="F30" s="108" t="s">
        <v>2152</v>
      </c>
      <c r="G30" s="108">
        <v>12</v>
      </c>
      <c r="H30" s="108"/>
      <c r="I30" s="108" t="s">
        <v>1440</v>
      </c>
    </row>
    <row r="31" spans="2:9">
      <c r="B31" s="103" t="str">
        <f>VLOOKUP("Croatia",T,lang,FALSE)</f>
        <v>Croatia</v>
      </c>
      <c r="C31" s="105">
        <v>1018</v>
      </c>
      <c r="D31" s="88"/>
      <c r="F31" s="108" t="s">
        <v>2153</v>
      </c>
      <c r="G31" s="108">
        <v>13</v>
      </c>
      <c r="H31" s="108"/>
      <c r="I31" s="108" t="s">
        <v>1411</v>
      </c>
    </row>
    <row r="32" spans="2:9">
      <c r="B32" s="103" t="str">
        <f>VLOOKUP("Sweden",T,lang,FALSE)</f>
        <v>Sweden</v>
      </c>
      <c r="C32" s="105">
        <v>998</v>
      </c>
      <c r="D32" s="88"/>
      <c r="F32" s="108" t="s">
        <v>2154</v>
      </c>
      <c r="G32" s="108">
        <v>14</v>
      </c>
      <c r="H32" s="108"/>
      <c r="I32" s="108" t="s">
        <v>1197</v>
      </c>
    </row>
    <row r="33" spans="2:9">
      <c r="B33" s="103" t="str">
        <f>VLOOKUP("Uruguay",T,lang,FALSE)</f>
        <v>Uruguay</v>
      </c>
      <c r="C33" s="105">
        <v>924</v>
      </c>
      <c r="D33" s="88"/>
      <c r="F33" s="108" t="s">
        <v>2155</v>
      </c>
      <c r="G33" s="108">
        <v>15</v>
      </c>
      <c r="H33" s="108"/>
      <c r="I33" s="108" t="s">
        <v>1076</v>
      </c>
    </row>
    <row r="34" spans="2:9">
      <c r="B34" s="103" t="str">
        <f>VLOOKUP("Iceland",T,lang,FALSE)</f>
        <v>Iceland</v>
      </c>
      <c r="C34" s="105">
        <v>910</v>
      </c>
      <c r="D34" s="88"/>
      <c r="F34" s="108" t="s">
        <v>2156</v>
      </c>
      <c r="G34" s="108">
        <v>16</v>
      </c>
      <c r="H34" s="108"/>
      <c r="I34" s="108" t="s">
        <v>2170</v>
      </c>
    </row>
    <row r="35" spans="2:9">
      <c r="B35" s="103" t="str">
        <f>VLOOKUP("Senegal",T,lang,FALSE)</f>
        <v>Senegal</v>
      </c>
      <c r="C35" s="105">
        <v>884</v>
      </c>
      <c r="D35" s="88"/>
      <c r="F35" s="108" t="s">
        <v>2157</v>
      </c>
      <c r="G35" s="108">
        <v>17</v>
      </c>
      <c r="H35" s="108"/>
      <c r="I35" s="108" t="s">
        <v>1174</v>
      </c>
    </row>
    <row r="36" spans="2:9">
      <c r="B36" s="103" t="str">
        <f>VLOOKUP("Costa Rica",T,lang,FALSE)</f>
        <v>Costa Rica</v>
      </c>
      <c r="C36" s="105">
        <v>850</v>
      </c>
      <c r="D36" s="88"/>
      <c r="F36" s="108" t="s">
        <v>2158</v>
      </c>
      <c r="G36" s="108">
        <v>18</v>
      </c>
      <c r="H36" s="108"/>
      <c r="I36" s="108" t="s">
        <v>2176</v>
      </c>
    </row>
    <row r="37" spans="2:9">
      <c r="B37" s="103" t="str">
        <f>VLOOKUP("Tunisia",T,lang,FALSE)</f>
        <v>Tunisia</v>
      </c>
      <c r="C37" s="105">
        <v>838</v>
      </c>
      <c r="D37" s="88"/>
      <c r="F37" s="108" t="s">
        <v>2159</v>
      </c>
      <c r="G37" s="108">
        <v>19</v>
      </c>
      <c r="H37" s="108"/>
      <c r="I37" s="108" t="s">
        <v>2171</v>
      </c>
    </row>
    <row r="38" spans="2:9">
      <c r="B38" s="103" t="str">
        <f>VLOOKUP("Egypt",T,lang,FALSE)</f>
        <v>Egypt</v>
      </c>
      <c r="C38" s="105">
        <v>805</v>
      </c>
      <c r="D38" s="88"/>
      <c r="F38" s="108" t="s">
        <v>2160</v>
      </c>
      <c r="G38" s="108">
        <v>20</v>
      </c>
      <c r="H38" s="108"/>
      <c r="I38" s="108" t="s">
        <v>2178</v>
      </c>
    </row>
    <row r="39" spans="2:9">
      <c r="B39" s="103" t="str">
        <f>VLOOKUP("Iran",T,lang,FALSE)</f>
        <v>Iran</v>
      </c>
      <c r="C39" s="105">
        <v>798</v>
      </c>
      <c r="D39" s="88"/>
      <c r="F39" s="108" t="s">
        <v>2161</v>
      </c>
      <c r="G39" s="108">
        <v>21</v>
      </c>
      <c r="H39" s="108"/>
      <c r="I39" s="108" t="s">
        <v>1519</v>
      </c>
    </row>
    <row r="40" spans="2:9">
      <c r="B40" s="103" t="str">
        <f>VLOOKUP("Serbia",T,lang,FALSE)</f>
        <v>Serbia</v>
      </c>
      <c r="C40" s="105">
        <v>756</v>
      </c>
      <c r="D40" s="88"/>
      <c r="F40" s="108" t="s">
        <v>2162</v>
      </c>
      <c r="G40" s="108">
        <v>22</v>
      </c>
      <c r="H40" s="108"/>
      <c r="I40" s="108" t="s">
        <v>1266</v>
      </c>
    </row>
    <row r="41" spans="2:9">
      <c r="B41" s="103" t="str">
        <f>VLOOKUP("Australia",T,lang,FALSE)</f>
        <v>Australia</v>
      </c>
      <c r="C41" s="105">
        <v>747</v>
      </c>
      <c r="D41" s="88"/>
      <c r="F41" s="108" t="s">
        <v>2163</v>
      </c>
      <c r="G41" s="108">
        <v>23</v>
      </c>
      <c r="H41" s="108"/>
      <c r="I41" s="108" t="s">
        <v>2168</v>
      </c>
    </row>
    <row r="42" spans="2:9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2179</v>
      </c>
    </row>
    <row r="43" spans="2:9">
      <c r="B43" s="103" t="str">
        <f>VLOOKUP("Nigeria",T,lang,FALSE)</f>
        <v>Nigeria</v>
      </c>
      <c r="C43" s="105">
        <v>640</v>
      </c>
      <c r="D43" s="88"/>
      <c r="F43" s="108" t="s">
        <v>2138</v>
      </c>
      <c r="G43" s="108">
        <v>0</v>
      </c>
      <c r="H43" s="108"/>
      <c r="I43" s="108" t="s">
        <v>2174</v>
      </c>
    </row>
    <row r="44" spans="2:9">
      <c r="B44" s="103" t="str">
        <f>VLOOKUP("Panama",T,lang,FALSE)</f>
        <v>Panama</v>
      </c>
      <c r="C44" s="105">
        <v>621</v>
      </c>
      <c r="D44" s="88"/>
      <c r="F44" s="108" t="s">
        <v>2164</v>
      </c>
      <c r="G44" s="108">
        <v>15</v>
      </c>
      <c r="H44" s="108"/>
      <c r="I44" s="108" t="s">
        <v>1544</v>
      </c>
    </row>
    <row r="45" spans="2:9">
      <c r="B45" s="103" t="str">
        <f>VLOOKUP("Japan",T,lang,FALSE)</f>
        <v>Japan</v>
      </c>
      <c r="C45" s="105">
        <v>600</v>
      </c>
      <c r="D45" s="88"/>
      <c r="F45" s="108" t="s">
        <v>2165</v>
      </c>
      <c r="G45" s="108">
        <v>30</v>
      </c>
      <c r="H45" s="108"/>
      <c r="I45" s="108" t="s">
        <v>2175</v>
      </c>
    </row>
    <row r="46" spans="2:9">
      <c r="B46" s="103" t="str">
        <f>VLOOKUP("Korea Republic",T,lang,FALSE)</f>
        <v>Korea Republic</v>
      </c>
      <c r="C46" s="105">
        <v>570</v>
      </c>
      <c r="D46" s="88"/>
      <c r="F46" s="108" t="s">
        <v>2166</v>
      </c>
      <c r="G46" s="108">
        <v>45</v>
      </c>
      <c r="H46" s="108"/>
      <c r="I46" s="108" t="s">
        <v>1580</v>
      </c>
    </row>
    <row r="47" spans="2:9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2177</v>
      </c>
    </row>
    <row r="48" spans="2:9">
      <c r="B48" s="103" t="str">
        <f>VLOOKUP("Russia",T,lang,FALSE)</f>
        <v>Russia</v>
      </c>
      <c r="C48" s="106">
        <v>534</v>
      </c>
      <c r="D48" s="88"/>
      <c r="F48" s="108" t="s">
        <v>2167</v>
      </c>
      <c r="G48" s="108">
        <f>IF(G4="Type 2",0,1)</f>
        <v>1</v>
      </c>
      <c r="H48" s="108"/>
      <c r="I48" s="108" t="s">
        <v>1101</v>
      </c>
    </row>
    <row r="49" spans="2:4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workbookViewId="0">
      <selection activeCell="F7" sqref="F7"/>
    </sheetView>
  </sheetViews>
  <sheetFormatPr baseColWidth="10" defaultColWidth="8.83203125" defaultRowHeight="14" x14ac:dyDescent="0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5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/>
    <row r="5" spans="1:72" ht="15" customHeight="1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2181</v>
      </c>
      <c r="K5" s="124"/>
      <c r="L5" s="124"/>
      <c r="M5" s="124"/>
      <c r="N5" s="124"/>
      <c r="O5" s="124"/>
      <c r="P5" s="125"/>
    </row>
    <row r="6" spans="1:72" ht="15" customHeight="1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2182</v>
      </c>
      <c r="V6" s="58" t="s">
        <v>2183</v>
      </c>
      <c r="W6" s="58" t="s">
        <v>2184</v>
      </c>
      <c r="AA6" s="58" t="s">
        <v>2185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2183</v>
      </c>
      <c r="AG6" s="58" t="s">
        <v>2184</v>
      </c>
      <c r="AH6" s="58" t="s">
        <v>2186</v>
      </c>
      <c r="AI6" s="58" t="s">
        <v>2186</v>
      </c>
      <c r="AK6" s="58" t="s">
        <v>2187</v>
      </c>
      <c r="AL6" s="58" t="s">
        <v>353</v>
      </c>
      <c r="AM6" s="58" t="s">
        <v>2188</v>
      </c>
      <c r="AN6" s="58" t="s">
        <v>2180</v>
      </c>
      <c r="AP6" s="61" t="s">
        <v>337</v>
      </c>
      <c r="AQ6" s="62" t="s">
        <v>374</v>
      </c>
      <c r="AR6" s="62" t="s">
        <v>2183</v>
      </c>
      <c r="AS6" s="62" t="s">
        <v>2184</v>
      </c>
      <c r="AT6" s="62" t="s">
        <v>2189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/>
      <c r="G7" s="17"/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/>
      </c>
      <c r="T7" s="65" t="str">
        <f t="shared" ref="T7:T54" si="3">IF(S7="","",IF(F7&lt;G7,H7&amp;"_win",IF(F7&gt;G7,H7&amp;"_lose",H7&amp;"_draw")))</f>
        <v/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 t="str">
        <f>IF(OR(F7="",G7=""),"",IF(F7&gt;G7,1,IF(F7&lt;G7,-1,0)))</f>
        <v/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/>
      <c r="G8" s="24"/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/>
      </c>
      <c r="T8" s="65" t="str">
        <f t="shared" si="3"/>
        <v/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 t="str">
        <f t="shared" ref="Y8:Y54" si="9">IF(OR(F8="",G8=""),"",IF(F8&gt;G8,1,IF(F8&lt;G8,-1,0)))</f>
        <v/>
      </c>
      <c r="AA8" s="58">
        <f>COUNTIF(AN8:AN11,CONCATENATE("&gt;=",AN8))</f>
        <v>4</v>
      </c>
      <c r="AB8" s="59" t="str">
        <f>VLOOKUP("Russia",T,lang,FALSE)</f>
        <v>Russia</v>
      </c>
      <c r="AC8" s="58">
        <f>COUNTIF($S$7:$T$54,"=" &amp; AB8 &amp; "_win")</f>
        <v>0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0</v>
      </c>
      <c r="AG8" s="58">
        <f>SUMIF($E$7:$E$54,$AB8,$G$7:$G$54) + SUMIF($H$7:$H$54,$AB8,$F$7:$F$54)</f>
        <v>0</v>
      </c>
      <c r="AH8" s="58">
        <f>(AF8-AG8)+1</f>
        <v>1</v>
      </c>
      <c r="AI8" s="58">
        <f>AF8-AG8</f>
        <v>0</v>
      </c>
      <c r="AJ8" s="58">
        <f>(AI8-AI13)/AI12</f>
        <v>0</v>
      </c>
      <c r="AK8" s="58">
        <f>AC8*3+AD8</f>
        <v>0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2.6699999999999998E-4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/>
      <c r="G9" s="24"/>
      <c r="H9" s="67" t="str">
        <f>AB15</f>
        <v>Spain</v>
      </c>
      <c r="J9" s="69" t="str">
        <f>VLOOKUP(1,AA8:AK11,2,FALSE)</f>
        <v>Uruguay</v>
      </c>
      <c r="K9" s="70">
        <f>L9+M9+N9</f>
        <v>0</v>
      </c>
      <c r="L9" s="70">
        <f>VLOOKUP(1,AA8:AK11,3,FALSE)</f>
        <v>0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0 - 0</v>
      </c>
      <c r="P9" s="71">
        <f>L9*3+M9</f>
        <v>0</v>
      </c>
      <c r="R9" s="58">
        <f>DATE(2018,6,15)+TIME(7,0,0)+gmt_delta</f>
        <v>43266.75</v>
      </c>
      <c r="S9" s="65" t="str">
        <f t="shared" si="2"/>
        <v/>
      </c>
      <c r="T9" s="65" t="str">
        <f t="shared" si="3"/>
        <v/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 t="str">
        <f t="shared" si="9"/>
        <v/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0</v>
      </c>
      <c r="AF9" s="58">
        <f>SUMIF($E$7:$E$54,$AB9,$F$7:$F$54) + SUMIF($H$7:$H$54,$AB9,$G$7:$G$54)</f>
        <v>0</v>
      </c>
      <c r="AG9" s="58">
        <f>SUMIF($E$7:$E$54,$AB9,$G$7:$G$54) + SUMIF($H$7:$H$54,$AB9,$F$7:$F$54)</f>
        <v>0</v>
      </c>
      <c r="AH9" s="58">
        <f>(AF9-AG9)+1</f>
        <v>1</v>
      </c>
      <c r="AI9" s="58">
        <f>AF9-AG9</f>
        <v>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TEXT(TIME(HOUR(R58),MINUTE(R58),0),"hh:mm")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/>
      <c r="G10" s="24"/>
      <c r="H10" s="67" t="str">
        <f>AB17</f>
        <v>Iran</v>
      </c>
      <c r="J10" s="72" t="str">
        <f>VLOOKUP(2,AA8:AK11,2,FALSE)</f>
        <v>Egypt</v>
      </c>
      <c r="K10" s="27">
        <f>L10+M10+N10</f>
        <v>0</v>
      </c>
      <c r="L10" s="27">
        <f>VLOOKUP(2,AA8:AK11,3,FALSE)</f>
        <v>0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0 - 0</v>
      </c>
      <c r="P10" s="73">
        <f>L10*3+M10</f>
        <v>0</v>
      </c>
      <c r="R10" s="58">
        <f>DATE(2018,6,15)+TIME(4,0,0)+gmt_delta</f>
        <v>43266.625</v>
      </c>
      <c r="S10" s="65" t="str">
        <f t="shared" si="2"/>
        <v/>
      </c>
      <c r="T10" s="65" t="str">
        <f t="shared" si="3"/>
        <v/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 t="str">
        <f t="shared" si="9"/>
        <v/>
      </c>
      <c r="AA10" s="58">
        <f>COUNTIF(AN8:AN11,CONCATENATE("&gt;=",AN10))</f>
        <v>2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0</v>
      </c>
      <c r="AF10" s="58">
        <f>SUMIF($E$7:$E$54,$AB10,$F$7:$F$54) + SUMIF($H$7:$H$54,$AB10,$G$7:$G$54)</f>
        <v>0</v>
      </c>
      <c r="AG10" s="58">
        <f>SUMIF($E$7:$E$54,$AB10,$G$7:$G$54) + SUMIF($H$7:$H$54,$AB10,$F$7:$F$54)</f>
        <v>0</v>
      </c>
      <c r="AH10" s="58">
        <f>(AF10-AG10)+1</f>
        <v>1</v>
      </c>
      <c r="AI10" s="58">
        <f>AF10-AG10</f>
        <v>0</v>
      </c>
      <c r="AJ10" s="58">
        <f>(AI10-AI13)/AI12</f>
        <v>0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4.0250000000000003E-4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/>
      <c r="G11" s="24"/>
      <c r="H11" s="67" t="str">
        <f>AB21</f>
        <v>Australia</v>
      </c>
      <c r="J11" s="72" t="str">
        <f>VLOOKUP(3,AA8:AK11,2,FALSE)</f>
        <v>Saudi Arabia</v>
      </c>
      <c r="K11" s="27">
        <f>L11+M11+N11</f>
        <v>0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0</v>
      </c>
      <c r="O11" s="27" t="str">
        <f>VLOOKUP(3,AA8:AK11,6,FALSE) &amp; " - " &amp; VLOOKUP(3,AA8:AK11,7,FALSE)</f>
        <v>0 - 0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/>
      </c>
      <c r="T11" s="65" t="str">
        <f t="shared" si="3"/>
        <v/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 t="str">
        <f t="shared" si="9"/>
        <v/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0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0</v>
      </c>
      <c r="AG11" s="58">
        <f>SUMIF($E$7:$E$54,$AB11,$G$7:$G$54) + SUMIF($H$7:$H$54,$AB11,$F$7:$F$54)</f>
        <v>0</v>
      </c>
      <c r="AH11" s="58">
        <f>(AF11-AG11)+1</f>
        <v>1</v>
      </c>
      <c r="AI11" s="58">
        <f>AF11-AG11</f>
        <v>0</v>
      </c>
      <c r="AJ11" s="58">
        <f>(AI11-AI13)/AI12</f>
        <v>0</v>
      </c>
      <c r="AK11" s="58">
        <f>AC11*3+AD11</f>
        <v>0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4.6200000000000001E-4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TEXT(TIME(HOUR(R69),MINUTE(R69),0),"hh:mm")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/>
      <c r="G12" s="24"/>
      <c r="H12" s="67" t="str">
        <f>AB23</f>
        <v>Denmark</v>
      </c>
      <c r="J12" s="74" t="str">
        <f>VLOOKUP(4,AA8:AK11,2,FALSE)</f>
        <v>Russia</v>
      </c>
      <c r="K12" s="75">
        <f>L12+M12+N12</f>
        <v>0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0</v>
      </c>
      <c r="O12" s="75" t="str">
        <f>VLOOKUP(4,AA8:AK11,6,FALSE) &amp; " - " &amp; VLOOKUP(4,AA8:AK11,7,FALSE)</f>
        <v>0 - 0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/>
      </c>
      <c r="T12" s="65" t="str">
        <f t="shared" si="3"/>
        <v/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 t="str">
        <f t="shared" si="9"/>
        <v/>
      </c>
      <c r="AC12" s="58">
        <f t="shared" ref="AC12:AL12" si="10">MAX(AC8:AC11)-MIN(AC8:AC11)+1</f>
        <v>1</v>
      </c>
      <c r="AD12" s="58">
        <f t="shared" si="10"/>
        <v>1</v>
      </c>
      <c r="AE12" s="58">
        <f t="shared" si="10"/>
        <v>1</v>
      </c>
      <c r="AF12" s="58">
        <f t="shared" si="10"/>
        <v>1</v>
      </c>
      <c r="AG12" s="58">
        <f t="shared" si="10"/>
        <v>1</v>
      </c>
      <c r="AH12" s="58">
        <f>MAX(AH8:AH11)-AH13+1</f>
        <v>1</v>
      </c>
      <c r="AI12" s="58">
        <f>MAX(AI8:AI11)-AI13+1</f>
        <v>1</v>
      </c>
      <c r="AK12" s="58">
        <f t="shared" si="10"/>
        <v>1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/>
      <c r="G13" s="24"/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/>
      </c>
      <c r="T13" s="65" t="str">
        <f t="shared" si="3"/>
        <v/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 t="str">
        <f t="shared" si="9"/>
        <v/>
      </c>
      <c r="AH13" s="58">
        <f>MIN(AH8:AH11)</f>
        <v>1</v>
      </c>
      <c r="AI13" s="58">
        <f>MIN(AI8:AI11)</f>
        <v>0</v>
      </c>
      <c r="AY13" s="25" t="str">
        <f>INDEX(T,24+MONTH(R59),lang) &amp; " " &amp; DAY(R59) &amp; ", " &amp; YEAR(R59) &amp; "   " &amp; TEXT(TIME(HOUR(R59),MINUTE(R59),0),"hh:mm")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/>
      <c r="G14" s="24"/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/>
      </c>
      <c r="T14" s="65" t="str">
        <f t="shared" si="3"/>
        <v/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 t="str">
        <f t="shared" si="9"/>
        <v/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0</v>
      </c>
      <c r="AD14" s="58">
        <f>COUNTIF($S$7:$T$54,"=" &amp; AB14 &amp; "_draw")</f>
        <v>0</v>
      </c>
      <c r="AE14" s="58">
        <f>COUNTIF($S$7:$T$54,"=" &amp; AB14 &amp; "_lose")</f>
        <v>0</v>
      </c>
      <c r="AF14" s="58">
        <f>SUMIF($E$7:$E$54,$AB14,$F$7:$F$54) + SUMIF($H$7:$H$54,$AB14,$G$7:$G$54)</f>
        <v>0</v>
      </c>
      <c r="AG14" s="58">
        <f>SUMIF($E$7:$E$54,$AB14,$G$7:$G$54) + SUMIF($H$7:$H$54,$AB14,$F$7:$F$54)</f>
        <v>0</v>
      </c>
      <c r="AH14" s="58">
        <f>(AF14-AG14)*100+AK14*10000+AF14</f>
        <v>0</v>
      </c>
      <c r="AI14" s="58">
        <f>AF14-AG14</f>
        <v>0</v>
      </c>
      <c r="AJ14" s="58">
        <f>(AI14-AI19)/AI18</f>
        <v>0</v>
      </c>
      <c r="AK14" s="58">
        <f>AC14*3+AD14</f>
        <v>0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6.7900000000000002E-4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/>
      <c r="G15" s="24"/>
      <c r="H15" s="67" t="str">
        <f>AB33</f>
        <v>Switzerland</v>
      </c>
      <c r="J15" s="69" t="str">
        <f>VLOOKUP(1,AA14:AK17,2,FALSE)</f>
        <v>Portugal</v>
      </c>
      <c r="K15" s="70">
        <f>L15+M15+N15</f>
        <v>0</v>
      </c>
      <c r="L15" s="70">
        <f>VLOOKUP(1,AA14:AK17,3,FALSE)</f>
        <v>0</v>
      </c>
      <c r="M15" s="70">
        <f>VLOOKUP(1,AA14:AK17,4,FALSE)</f>
        <v>0</v>
      </c>
      <c r="N15" s="70">
        <f>VLOOKUP(1,AA14:AK17,5,FALSE)</f>
        <v>0</v>
      </c>
      <c r="O15" s="70" t="str">
        <f>VLOOKUP(1,AA14:AK17,6,FALSE) &amp; " - " &amp; VLOOKUP(1,AA14:AK17,7,FALSE)</f>
        <v>0 - 0</v>
      </c>
      <c r="P15" s="71">
        <f>L15*3+M15</f>
        <v>0</v>
      </c>
      <c r="R15" s="58">
        <f>DATE(2018,6,17)+TIME(7,0,0)+gmt_delta</f>
        <v>43268.75</v>
      </c>
      <c r="S15" s="65" t="str">
        <f t="shared" si="2"/>
        <v/>
      </c>
      <c r="T15" s="65" t="str">
        <f t="shared" si="3"/>
        <v/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 t="str">
        <f t="shared" si="9"/>
        <v/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0</v>
      </c>
      <c r="AD15" s="58">
        <f>COUNTIF($S$7:$T$54,"=" &amp; AB15 &amp; "_draw")</f>
        <v>0</v>
      </c>
      <c r="AE15" s="58">
        <f>COUNTIF($S$7:$T$54,"=" &amp; AB15 &amp; "_lose")</f>
        <v>0</v>
      </c>
      <c r="AF15" s="58">
        <f>SUMIF($E$7:$E$54,$AB15,$F$7:$F$54) + SUMIF($H$7:$H$54,$AB15,$G$7:$G$54)</f>
        <v>0</v>
      </c>
      <c r="AG15" s="58">
        <f>SUMIF($E$7:$E$54,$AB15,$G$7:$G$54) + SUMIF($H$7:$H$54,$AB15,$F$7:$F$54)</f>
        <v>0</v>
      </c>
      <c r="AH15" s="58">
        <f>(AF15-AG15)*100+AK15*10000+AF15</f>
        <v>0</v>
      </c>
      <c r="AI15" s="58">
        <f>AF15-AG15</f>
        <v>0</v>
      </c>
      <c r="AJ15" s="58">
        <f>(AI15-AI19)/AI18</f>
        <v>0</v>
      </c>
      <c r="AK15" s="58">
        <f>AC15*3+AD15</f>
        <v>0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6.1550000000000005E-4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TEXT(TIME(HOUR(R76),MINUTE(R76),0),"hh:mm")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/>
      <c r="G16" s="24"/>
      <c r="H16" s="67" t="str">
        <f>AB35</f>
        <v>Serbia</v>
      </c>
      <c r="J16" s="72" t="str">
        <f>VLOOKUP(2,AA14:AK17,2,FALSE)</f>
        <v>Spain</v>
      </c>
      <c r="K16" s="27">
        <f>L16+M16+N16</f>
        <v>0</v>
      </c>
      <c r="L16" s="27">
        <f>VLOOKUP(2,AA14:AK17,3,FALSE)</f>
        <v>0</v>
      </c>
      <c r="M16" s="27">
        <f>VLOOKUP(2,AA14:AK17,4,FALSE)</f>
        <v>0</v>
      </c>
      <c r="N16" s="27">
        <f>VLOOKUP(2,AA14:AK17,5,FALSE)</f>
        <v>0</v>
      </c>
      <c r="O16" s="27" t="str">
        <f>VLOOKUP(2,AA14:AK17,6,FALSE) &amp; " - " &amp; VLOOKUP(2,AA14:AK17,7,FALSE)</f>
        <v>0 - 0</v>
      </c>
      <c r="P16" s="73">
        <f>L16*3+M16</f>
        <v>0</v>
      </c>
      <c r="R16" s="58">
        <f>DATE(2018,6,17)+TIME(1,0,0)+gmt_delta</f>
        <v>43268.5</v>
      </c>
      <c r="S16" s="65" t="str">
        <f t="shared" si="2"/>
        <v/>
      </c>
      <c r="T16" s="65" t="str">
        <f t="shared" si="3"/>
        <v/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 t="str">
        <f t="shared" si="9"/>
        <v/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0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0</v>
      </c>
      <c r="AH16" s="58">
        <f>(AF16-AG16)*100+AK16*10000+AF16</f>
        <v>0</v>
      </c>
      <c r="AI16" s="58">
        <f>AF16-AG16</f>
        <v>0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/>
      <c r="G17" s="24"/>
      <c r="H17" s="67" t="str">
        <f>AB39</f>
        <v>Mexico</v>
      </c>
      <c r="J17" s="72" t="str">
        <f>VLOOKUP(3,AA14:AK17,2,FALSE)</f>
        <v>Iran</v>
      </c>
      <c r="K17" s="27">
        <f>L17+M17+N17</f>
        <v>0</v>
      </c>
      <c r="L17" s="27">
        <f>VLOOKUP(3,AA14:AK17,3,FALSE)</f>
        <v>0</v>
      </c>
      <c r="M17" s="27">
        <f>VLOOKUP(3,AA14:AK17,4,FALSE)</f>
        <v>0</v>
      </c>
      <c r="N17" s="27">
        <f>VLOOKUP(3,AA14:AK17,5,FALSE)</f>
        <v>0</v>
      </c>
      <c r="O17" s="27" t="str">
        <f>VLOOKUP(3,AA14:AK17,6,FALSE) &amp; " - " &amp; VLOOKUP(3,AA14:AK17,7,FALSE)</f>
        <v>0 - 0</v>
      </c>
      <c r="P17" s="73">
        <f>L17*3+M17</f>
        <v>0</v>
      </c>
      <c r="R17" s="58">
        <f>DATE(2018,6,17)+TIME(4,0,0)+gmt_delta</f>
        <v>43268.625</v>
      </c>
      <c r="S17" s="65" t="str">
        <f t="shared" si="2"/>
        <v/>
      </c>
      <c r="T17" s="65" t="str">
        <f t="shared" si="3"/>
        <v/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 t="str">
        <f t="shared" si="9"/>
        <v/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0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0</v>
      </c>
      <c r="AH17" s="58">
        <f>(AF17-AG17)*100+AK17*10000+AF17</f>
        <v>0</v>
      </c>
      <c r="AI17" s="58">
        <f>AF17-AG17</f>
        <v>0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TEXT(TIME(HOUR(R62),MINUTE(R62),0),"hh:mm")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/>
      <c r="G18" s="24"/>
      <c r="H18" s="67" t="str">
        <f>AB41</f>
        <v>Korea Republic</v>
      </c>
      <c r="J18" s="74" t="str">
        <f>VLOOKUP(4,AA14:AK17,2,FALSE)</f>
        <v>Morocco</v>
      </c>
      <c r="K18" s="75">
        <f>L18+M18+N18</f>
        <v>0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0</v>
      </c>
      <c r="O18" s="75" t="str">
        <f>VLOOKUP(4,AA14:AK17,6,FALSE) &amp; " - " &amp; VLOOKUP(4,AA14:AK17,7,FALSE)</f>
        <v>0 - 0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/>
      </c>
      <c r="T18" s="65" t="str">
        <f t="shared" si="3"/>
        <v/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 t="str">
        <f t="shared" si="9"/>
        <v/>
      </c>
      <c r="AC18" s="58">
        <f t="shared" ref="AC18:AL18" si="11">MAX(AC14:AC17)-MIN(AC14:AC17)+1</f>
        <v>1</v>
      </c>
      <c r="AD18" s="58">
        <f t="shared" si="11"/>
        <v>1</v>
      </c>
      <c r="AE18" s="58">
        <f t="shared" si="11"/>
        <v>1</v>
      </c>
      <c r="AF18" s="58">
        <f t="shared" si="11"/>
        <v>1</v>
      </c>
      <c r="AG18" s="58">
        <f t="shared" si="11"/>
        <v>1</v>
      </c>
      <c r="AH18" s="58">
        <f>MAX(AH14:AH17)-AH19+1</f>
        <v>1</v>
      </c>
      <c r="AI18" s="58">
        <f>MAX(AI14:AI17)-AI19+1</f>
        <v>1</v>
      </c>
      <c r="AK18" s="58">
        <f t="shared" si="11"/>
        <v>1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/>
      <c r="G19" s="24"/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/>
      </c>
      <c r="T19" s="65" t="str">
        <f t="shared" si="3"/>
        <v/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 t="str">
        <f t="shared" si="9"/>
        <v/>
      </c>
      <c r="AH19" s="58">
        <f>MIN(AH14:AH17)</f>
        <v>0</v>
      </c>
      <c r="AI19" s="58">
        <f>MIN(AI14:AI17)</f>
        <v>0</v>
      </c>
      <c r="AY19" s="130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TEXT(TIME(HOUR(R70),MINUTE(R70),0),"hh:mm")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/>
      <c r="G20" s="24"/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/>
      </c>
      <c r="T20" s="65" t="str">
        <f t="shared" si="3"/>
        <v/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 t="str">
        <f t="shared" si="9"/>
        <v/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0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0</v>
      </c>
      <c r="AG20" s="58">
        <f>SUMIF($E$7:$E$54,$AB20,$G$7:$G$54) + SUMIF($H$7:$H$54,$AB20,$F$7:$F$54)</f>
        <v>0</v>
      </c>
      <c r="AH20" s="58">
        <f>(AF20-AG20)*100+AK20*10000+AF20</f>
        <v>0</v>
      </c>
      <c r="AI20" s="58">
        <f>AF20-AG20</f>
        <v>0</v>
      </c>
      <c r="AJ20" s="58">
        <f>(AI20-AI25)/AI24</f>
        <v>0</v>
      </c>
      <c r="AK20" s="58">
        <f>AC20*3+AD20</f>
        <v>0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5.9150000000000001E-4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/>
      <c r="G21" s="24"/>
      <c r="H21" s="67" t="str">
        <f>AB51</f>
        <v>Senegal</v>
      </c>
      <c r="J21" s="69" t="str">
        <f>VLOOKUP(1,AA20:AK23,2,FALSE)</f>
        <v>France</v>
      </c>
      <c r="K21" s="70">
        <f>L21+M21+N21</f>
        <v>0</v>
      </c>
      <c r="L21" s="70">
        <f>VLOOKUP(1,AA20:AK23,3,FALSE)</f>
        <v>0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0 - 0</v>
      </c>
      <c r="P21" s="71">
        <f>L21*3+M21</f>
        <v>0</v>
      </c>
      <c r="R21" s="58">
        <f>DATE(2018,6,19)+TIME(4,0,0)+gmt_delta</f>
        <v>43270.625</v>
      </c>
      <c r="S21" s="65" t="str">
        <f t="shared" si="2"/>
        <v/>
      </c>
      <c r="T21" s="65" t="str">
        <f t="shared" si="3"/>
        <v/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 t="str">
        <f t="shared" si="9"/>
        <v/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0</v>
      </c>
      <c r="AF21" s="58">
        <f>SUMIF($E$7:$E$54,$AB21,$F$7:$F$54) + SUMIF($H$7:$H$54,$AB21,$G$7:$G$54)</f>
        <v>0</v>
      </c>
      <c r="AG21" s="58">
        <f>SUMIF($E$7:$E$54,$AB21,$G$7:$G$54) + SUMIF($H$7:$H$54,$AB21,$F$7:$F$54)</f>
        <v>0</v>
      </c>
      <c r="AH21" s="58">
        <f>(AF21-AG21)*100+AK21*10000+AF21</f>
        <v>0</v>
      </c>
      <c r="AI21" s="58">
        <f>AF21-AG21</f>
        <v>0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3.7350000000000003E-4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TEXT(TIME(HOUR(R63),MINUTE(R63),0),"hh:mm")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/>
      <c r="G22" s="24"/>
      <c r="H22" s="67" t="str">
        <f>AB53</f>
        <v>Japan</v>
      </c>
      <c r="J22" s="72" t="str">
        <f>VLOOKUP(2,AA20:AK23,2,FALSE)</f>
        <v>Peru</v>
      </c>
      <c r="K22" s="27">
        <f>L22+M22+N22</f>
        <v>0</v>
      </c>
      <c r="L22" s="27">
        <f>VLOOKUP(2,AA20:AK23,3,FALSE)</f>
        <v>0</v>
      </c>
      <c r="M22" s="27">
        <f>VLOOKUP(2,AA20:AK23,4,FALSE)</f>
        <v>0</v>
      </c>
      <c r="N22" s="27">
        <f>VLOOKUP(2,AA20:AK23,5,FALSE)</f>
        <v>0</v>
      </c>
      <c r="O22" s="27" t="str">
        <f>VLOOKUP(2,AA20:AK23,6,FALSE) &amp; " - " &amp; VLOOKUP(2,AA20:AK23,7,FALSE)</f>
        <v>0 - 0</v>
      </c>
      <c r="P22" s="73">
        <f>L22*3+M22</f>
        <v>0</v>
      </c>
      <c r="R22" s="58">
        <f>DATE(2018,6,19)+TIME(1,0,0)+gmt_delta</f>
        <v>43270.5</v>
      </c>
      <c r="S22" s="65" t="str">
        <f t="shared" si="2"/>
        <v/>
      </c>
      <c r="T22" s="65" t="str">
        <f t="shared" si="3"/>
        <v/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 t="str">
        <f t="shared" si="9"/>
        <v/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0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0</v>
      </c>
      <c r="AH22" s="58">
        <f>(AF22-AG22)*100+AK22*10000+AF22</f>
        <v>0</v>
      </c>
      <c r="AI22" s="58">
        <f>AF22-AG22</f>
        <v>0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TEXT(TIME(HOUR(R85),MINUTE(R85),0),"hh:mm")</f>
        <v>Jul 15, 2018   15:00</v>
      </c>
      <c r="BR22" s="25"/>
      <c r="BS22" s="25"/>
      <c r="BT22" s="35"/>
    </row>
    <row r="23" spans="1:72" ht="15" customHeight="1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/>
      <c r="G23" s="24"/>
      <c r="H23" s="67" t="str">
        <f>AB10</f>
        <v>Egypt</v>
      </c>
      <c r="J23" s="72" t="str">
        <f>VLOOKUP(3,AA20:AK23,2,FALSE)</f>
        <v>Denmark</v>
      </c>
      <c r="K23" s="27">
        <f>L23+M23+N23</f>
        <v>0</v>
      </c>
      <c r="L23" s="27">
        <f>VLOOKUP(3,AA20:AK23,3,FALSE)</f>
        <v>0</v>
      </c>
      <c r="M23" s="27">
        <f>VLOOKUP(3,AA20:AK23,4,FALSE)</f>
        <v>0</v>
      </c>
      <c r="N23" s="27">
        <f>VLOOKUP(3,AA20:AK23,5,FALSE)</f>
        <v>0</v>
      </c>
      <c r="O23" s="27" t="str">
        <f>VLOOKUP(3,AA20:AK23,6,FALSE) &amp; " - " &amp; VLOOKUP(3,AA20:AK23,7,FALSE)</f>
        <v>0 - 0</v>
      </c>
      <c r="P23" s="73">
        <f>L23*3+M23</f>
        <v>0</v>
      </c>
      <c r="R23" s="58">
        <f>DATE(2018,6,19)+TIME(7,0,0)+gmt_delta</f>
        <v>43270.75</v>
      </c>
      <c r="S23" s="65" t="str">
        <f t="shared" si="2"/>
        <v/>
      </c>
      <c r="T23" s="65" t="str">
        <f t="shared" si="3"/>
        <v/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 t="str">
        <f t="shared" si="9"/>
        <v/>
      </c>
      <c r="AA23" s="58">
        <f>COUNTIF(AN20:AN23,CONCATENATE("&gt;=",AN23))</f>
        <v>3</v>
      </c>
      <c r="AB23" s="59" t="str">
        <f>VLOOKUP("Denmark",T,lang,FALSE)</f>
        <v>Denmark</v>
      </c>
      <c r="AC23" s="58">
        <f>COUNTIF($S$7:$T$54,"=" &amp; AB23 &amp; "_win")</f>
        <v>0</v>
      </c>
      <c r="AD23" s="58">
        <f>COUNTIF($S$7:$T$54,"=" &amp; AB23 &amp; "_draw")</f>
        <v>0</v>
      </c>
      <c r="AE23" s="58">
        <f>COUNTIF($S$7:$T$54,"=" &amp; AB23 &amp; "_lose")</f>
        <v>0</v>
      </c>
      <c r="AF23" s="58">
        <f>SUMIF($E$7:$E$54,$AB23,$F$7:$F$54) + SUMIF($H$7:$H$54,$AB23,$G$7:$G$54)</f>
        <v>0</v>
      </c>
      <c r="AG23" s="58">
        <f>SUMIF($E$7:$E$54,$AB23,$G$7:$G$54) + SUMIF($H$7:$H$54,$AB23,$F$7:$F$54)</f>
        <v>0</v>
      </c>
      <c r="AH23" s="58">
        <f>(AF23-AG23)*100+AK23*10000+AF23</f>
        <v>0</v>
      </c>
      <c r="AI23" s="58">
        <f>AF23-AG23</f>
        <v>0</v>
      </c>
      <c r="AJ23" s="58">
        <f>(AI23-AI25)/AI24</f>
        <v>0</v>
      </c>
      <c r="AK23" s="58">
        <f>AC23*3+AD23</f>
        <v>0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5.4949999999999997E-4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/>
      <c r="G24" s="24"/>
      <c r="H24" s="67" t="str">
        <f>AB9</f>
        <v>Saudi Arabia</v>
      </c>
      <c r="J24" s="74" t="str">
        <f>VLOOKUP(4,AA20:AK23,2,FALSE)</f>
        <v>Australia</v>
      </c>
      <c r="K24" s="75">
        <f>L24+M24+N24</f>
        <v>0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0</v>
      </c>
      <c r="O24" s="75" t="str">
        <f>VLOOKUP(4,AA20:AK23,6,FALSE) &amp; " - " &amp; VLOOKUP(4,AA20:AK23,7,FALSE)</f>
        <v>0 - 0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/>
      </c>
      <c r="T24" s="65" t="str">
        <f t="shared" si="3"/>
        <v/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 t="str">
        <f t="shared" si="9"/>
        <v/>
      </c>
      <c r="AC24" s="58">
        <f t="shared" ref="AC24:AL24" si="12">MAX(AC20:AC23)-MIN(AC20:AC23)+1</f>
        <v>1</v>
      </c>
      <c r="AD24" s="58">
        <f t="shared" si="12"/>
        <v>1</v>
      </c>
      <c r="AE24" s="58">
        <f t="shared" si="12"/>
        <v>1</v>
      </c>
      <c r="AF24" s="58">
        <f t="shared" si="12"/>
        <v>1</v>
      </c>
      <c r="AG24" s="58">
        <f t="shared" si="12"/>
        <v>1</v>
      </c>
      <c r="AH24" s="58">
        <f>MAX(AH20:AH23)-AH25+1</f>
        <v>1</v>
      </c>
      <c r="AI24" s="58">
        <f>MAX(AI20:AI23)-AI25+1</f>
        <v>1</v>
      </c>
      <c r="AK24" s="58">
        <f t="shared" si="12"/>
        <v>1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/>
      <c r="G25" s="24"/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/>
      </c>
      <c r="T25" s="65" t="str">
        <f t="shared" si="3"/>
        <v/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 t="str">
        <f t="shared" si="9"/>
        <v/>
      </c>
      <c r="AH25" s="58">
        <f>MIN(AH20:AH23)</f>
        <v>0</v>
      </c>
      <c r="AI25" s="58">
        <f>MIN(AI20:AI23)</f>
        <v>0</v>
      </c>
      <c r="AY25" s="25" t="str">
        <f>INDEX(T,24+MONTH(R60),lang) &amp; " " &amp; DAY(R60) &amp; ", " &amp; YEAR(R60) &amp; "   " &amp; TEXT(TIME(HOUR(R60),MINUTE(R60),0),"hh:mm")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/>
      <c r="G26" s="24"/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/>
      </c>
      <c r="T26" s="65" t="str">
        <f t="shared" si="3"/>
        <v/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 t="str">
        <f t="shared" si="9"/>
        <v/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0</v>
      </c>
      <c r="AE26" s="58">
        <f>COUNTIF($S$7:$T$54,"=" &amp; AB26 &amp; "_lose")</f>
        <v>0</v>
      </c>
      <c r="AF26" s="58">
        <f>SUMIF($E$7:$E$54,$AB26,$F$7:$F$54) + SUMIF($H$7:$H$54,$AB26,$G$7:$G$54)</f>
        <v>0</v>
      </c>
      <c r="AG26" s="58">
        <f>SUMIF($E$7:$E$54,$AB26,$G$7:$G$54) + SUMIF($H$7:$H$54,$AB26,$F$7:$F$54)</f>
        <v>0</v>
      </c>
      <c r="AH26" s="58">
        <f>(AF26-AG26)*100+AK26*10000+AF26</f>
        <v>0</v>
      </c>
      <c r="AI26" s="58">
        <f>AF26-AG26</f>
        <v>0</v>
      </c>
      <c r="AJ26" s="58">
        <f>(AI26-AI31)/AI30</f>
        <v>0</v>
      </c>
      <c r="AK26" s="58">
        <f>AC26*3+AD26</f>
        <v>0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6.7400000000000001E-4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/>
      <c r="G27" s="24"/>
      <c r="H27" s="67" t="str">
        <f>AB22</f>
        <v>Peru</v>
      </c>
      <c r="J27" s="69" t="str">
        <f>VLOOKUP(1,AA26:AK29,2,FALSE)</f>
        <v>Argentina</v>
      </c>
      <c r="K27" s="70">
        <f>L27+M27+N27</f>
        <v>0</v>
      </c>
      <c r="L27" s="70">
        <f>VLOOKUP(1,AA26:AK29,3,FALSE)</f>
        <v>0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0 - 0</v>
      </c>
      <c r="P27" s="71">
        <f>L27*3+M27</f>
        <v>0</v>
      </c>
      <c r="R27" s="58">
        <f>DATE(2018,6,21)+TIME(4,0,0)+gmt_delta</f>
        <v>43272.625</v>
      </c>
      <c r="S27" s="65" t="str">
        <f t="shared" si="2"/>
        <v/>
      </c>
      <c r="T27" s="65" t="str">
        <f t="shared" si="3"/>
        <v/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 t="str">
        <f t="shared" si="9"/>
        <v/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0</v>
      </c>
      <c r="AE27" s="58">
        <f>COUNTIF($S$7:$T$54,"=" &amp; AB27 &amp; "_lose")</f>
        <v>0</v>
      </c>
      <c r="AF27" s="58">
        <f>SUMIF($E$7:$E$54,$AB27,$F$7:$F$54) + SUMIF($H$7:$H$54,$AB27,$G$7:$G$54)</f>
        <v>0</v>
      </c>
      <c r="AG27" s="58">
        <f>SUMIF($E$7:$E$54,$AB27,$G$7:$G$54) + SUMIF($H$7:$H$54,$AB27,$F$7:$F$54)</f>
        <v>0</v>
      </c>
      <c r="AH27" s="58">
        <f>(AF27-AG27)*100+AK27*10000+AF27</f>
        <v>0</v>
      </c>
      <c r="AI27" s="58">
        <f>AF27-AG27</f>
        <v>0</v>
      </c>
      <c r="AJ27" s="58">
        <f>(AI27-AI31)/AI30</f>
        <v>0</v>
      </c>
      <c r="AK27" s="58">
        <f>AC27*3+AD27</f>
        <v>0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4.55E-4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TEXT(TIME(HOUR(R71),MINUTE(R71),0),"hh:mm")</f>
        <v>Jul 7, 2018   14:00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/>
      <c r="G28" s="24"/>
      <c r="H28" s="67" t="str">
        <f>AB21</f>
        <v>Australia</v>
      </c>
      <c r="J28" s="72" t="str">
        <f>VLOOKUP(2,AA26:AK29,2,FALSE)</f>
        <v>Croatia</v>
      </c>
      <c r="K28" s="27">
        <f>L28+M28+N28</f>
        <v>0</v>
      </c>
      <c r="L28" s="27">
        <f>VLOOKUP(2,AA26:AK29,3,FALSE)</f>
        <v>0</v>
      </c>
      <c r="M28" s="27">
        <f>VLOOKUP(2,AA26:AK29,4,FALSE)</f>
        <v>0</v>
      </c>
      <c r="N28" s="27">
        <f>VLOOKUP(2,AA26:AK29,5,FALSE)</f>
        <v>0</v>
      </c>
      <c r="O28" s="27" t="str">
        <f>VLOOKUP(2,AA26:AK29,6,FALSE) &amp; " - " &amp; VLOOKUP(2,AA26:AK29,7,FALSE)</f>
        <v>0 - 0</v>
      </c>
      <c r="P28" s="73">
        <f>L28*3+M28</f>
        <v>0</v>
      </c>
      <c r="R28" s="58">
        <f>DATE(2018,6,21)+TIME(1,0,0)+gmt_delta</f>
        <v>43272.5</v>
      </c>
      <c r="S28" s="65" t="str">
        <f t="shared" si="2"/>
        <v/>
      </c>
      <c r="T28" s="65" t="str">
        <f t="shared" si="3"/>
        <v/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 t="str">
        <f t="shared" si="9"/>
        <v/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0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0</v>
      </c>
      <c r="AG28" s="58">
        <f>SUMIF($E$7:$E$54,$AB28,$G$7:$G$54) + SUMIF($H$7:$H$54,$AB28,$F$7:$F$54)</f>
        <v>0</v>
      </c>
      <c r="AH28" s="58">
        <f>(AF28-AG28)*100+AK28*10000+AF28</f>
        <v>0</v>
      </c>
      <c r="AI28" s="58">
        <f>AF28-AG28</f>
        <v>0</v>
      </c>
      <c r="AJ28" s="58">
        <f>(AI28-AI31)/AI30</f>
        <v>0</v>
      </c>
      <c r="AK28" s="58">
        <f>AC28*3+AD28</f>
        <v>0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5.0900000000000001E-4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/>
      <c r="G29" s="24"/>
      <c r="H29" s="67" t="str">
        <f>AB28</f>
        <v>Croatia</v>
      </c>
      <c r="J29" s="72" t="str">
        <f>VLOOKUP(3,AA26:AK29,2,FALSE)</f>
        <v>Iceland</v>
      </c>
      <c r="K29" s="27">
        <f>L29+M29+N29</f>
        <v>0</v>
      </c>
      <c r="L29" s="27">
        <f>VLOOKUP(3,AA26:AK29,3,FALSE)</f>
        <v>0</v>
      </c>
      <c r="M29" s="27">
        <f>VLOOKUP(3,AA26:AK29,4,FALSE)</f>
        <v>0</v>
      </c>
      <c r="N29" s="27">
        <f>VLOOKUP(3,AA26:AK29,5,FALSE)</f>
        <v>0</v>
      </c>
      <c r="O29" s="27" t="str">
        <f>VLOOKUP(3,AA26:AK29,6,FALSE) &amp; " - " &amp; VLOOKUP(3,AA26:AK29,7,FALSE)</f>
        <v>0 - 0</v>
      </c>
      <c r="P29" s="73">
        <f>L29*3+M29</f>
        <v>0</v>
      </c>
      <c r="R29" s="58">
        <f>DATE(2018,6,21)+TIME(7,0,0)+gmt_delta</f>
        <v>43272.75</v>
      </c>
      <c r="S29" s="65" t="str">
        <f t="shared" si="2"/>
        <v/>
      </c>
      <c r="T29" s="65" t="str">
        <f t="shared" si="3"/>
        <v/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 t="str">
        <f t="shared" si="9"/>
        <v/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0</v>
      </c>
      <c r="AF29" s="58">
        <f>SUMIF($E$7:$E$54,$AB29,$F$7:$F$54) + SUMIF($H$7:$H$54,$AB29,$G$7:$G$54)</f>
        <v>0</v>
      </c>
      <c r="AG29" s="58">
        <f>SUMIF($E$7:$E$54,$AB29,$G$7:$G$54) + SUMIF($H$7:$H$54,$AB29,$F$7:$F$54)</f>
        <v>0</v>
      </c>
      <c r="AH29" s="58">
        <f>(AF29-AG29)*100+AK29*10000+AF29</f>
        <v>0</v>
      </c>
      <c r="AI29" s="58">
        <f>AF29-AG29</f>
        <v>0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3.2000000000000003E-4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TEXT(TIME(HOUR(R61),MINUTE(R61),0),"hh:mm")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/>
      <c r="G30" s="24"/>
      <c r="H30" s="67" t="str">
        <f>AB27</f>
        <v>Iceland</v>
      </c>
      <c r="J30" s="74" t="str">
        <f>VLOOKUP(4,AA26:AK29,2,FALSE)</f>
        <v>Nigeria</v>
      </c>
      <c r="K30" s="75">
        <f>L30+M30+N30</f>
        <v>0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0</v>
      </c>
      <c r="O30" s="75" t="str">
        <f>VLOOKUP(4,AA26:AK29,6,FALSE) &amp; " - " &amp; VLOOKUP(4,AA26:AK29,7,FALSE)</f>
        <v>0 - 0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/>
      </c>
      <c r="T30" s="65" t="str">
        <f t="shared" si="3"/>
        <v/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 t="str">
        <f t="shared" si="9"/>
        <v/>
      </c>
      <c r="AC30" s="58">
        <f t="shared" ref="AC30:AL30" si="13">MAX(AC26:AC29)-MIN(AC26:AC29)+1</f>
        <v>1</v>
      </c>
      <c r="AD30" s="58">
        <f t="shared" si="13"/>
        <v>1</v>
      </c>
      <c r="AE30" s="58">
        <f t="shared" si="13"/>
        <v>1</v>
      </c>
      <c r="AF30" s="58">
        <f t="shared" si="13"/>
        <v>1</v>
      </c>
      <c r="AG30" s="58">
        <f t="shared" si="13"/>
        <v>1</v>
      </c>
      <c r="AH30" s="58">
        <f>MAX(AH26:AH29)-AH31+1</f>
        <v>1</v>
      </c>
      <c r="AI30" s="58">
        <f>MAX(AI26:AI29)-AI31+1</f>
        <v>1</v>
      </c>
      <c r="AK30" s="58">
        <f t="shared" si="13"/>
        <v>1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/>
      <c r="G31" s="24"/>
      <c r="H31" s="67" t="str">
        <f>AB34</f>
        <v>Costa Rica</v>
      </c>
      <c r="R31" s="58">
        <f>DATE(2018,6,22)+TIME(1,0,0)+gmt_delta</f>
        <v>43273.5</v>
      </c>
      <c r="S31" s="65" t="str">
        <f t="shared" si="2"/>
        <v/>
      </c>
      <c r="T31" s="65" t="str">
        <f t="shared" si="3"/>
        <v/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 t="str">
        <f t="shared" si="9"/>
        <v/>
      </c>
      <c r="AH31" s="58">
        <f>MIN(AH26:AH29)</f>
        <v>0</v>
      </c>
      <c r="AI31" s="58">
        <f>MIN(AI26:AI29)</f>
        <v>0</v>
      </c>
      <c r="AY31" s="130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TEXT(TIME(HOUR(R77),MINUTE(R77),0),"hh:mm")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/>
      <c r="G32" s="24"/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/>
      </c>
      <c r="T32" s="65" t="str">
        <f t="shared" si="3"/>
        <v/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 t="str">
        <f t="shared" si="9"/>
        <v/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0</v>
      </c>
      <c r="AD32" s="58">
        <f>COUNTIF($S$7:$T$54,"=" &amp; AB32 &amp; "_draw")</f>
        <v>0</v>
      </c>
      <c r="AE32" s="58">
        <f>COUNTIF($S$7:$T$54,"=" &amp; AB32 &amp; "_lose")</f>
        <v>0</v>
      </c>
      <c r="AF32" s="58">
        <f>SUMIF($E$7:$E$54,$AB32,$F$7:$F$54) + SUMIF($H$7:$H$54,$AB32,$G$7:$G$54)</f>
        <v>0</v>
      </c>
      <c r="AG32" s="58">
        <f>SUMIF($E$7:$E$54,$AB32,$G$7:$G$54) + SUMIF($H$7:$H$54,$AB32,$F$7:$F$54)</f>
        <v>0</v>
      </c>
      <c r="AH32" s="58">
        <f>(AF32-AG32)*100+AK32*10000+AF32</f>
        <v>0</v>
      </c>
      <c r="AI32" s="58">
        <f>AF32-AG32</f>
        <v>0</v>
      </c>
      <c r="AJ32" s="58">
        <f>(AI32-AI37)/AI36</f>
        <v>0</v>
      </c>
      <c r="AK32" s="58">
        <f>AC32*3+AD32</f>
        <v>0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7.4149999999999997E-4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/>
      <c r="G33" s="24"/>
      <c r="H33" s="67" t="str">
        <f>AB40</f>
        <v>Sweden</v>
      </c>
      <c r="J33" s="69" t="str">
        <f>VLOOKUP(1,AA32:AK35,2,FALSE)</f>
        <v>Brazil</v>
      </c>
      <c r="K33" s="70">
        <f>L33+M33+N33</f>
        <v>0</v>
      </c>
      <c r="L33" s="70">
        <f>VLOOKUP(1,AA32:AK35,3,FALSE)</f>
        <v>0</v>
      </c>
      <c r="M33" s="70">
        <f>VLOOKUP(1,AA32:AK35,4,FALSE)</f>
        <v>0</v>
      </c>
      <c r="N33" s="70">
        <f>VLOOKUP(1,AA32:AK35,5,FALSE)</f>
        <v>0</v>
      </c>
      <c r="O33" s="70" t="str">
        <f>VLOOKUP(1,AA32:AK35,6,FALSE) &amp; " - " &amp; VLOOKUP(1,AA32:AK35,7,FALSE)</f>
        <v>0 - 0</v>
      </c>
      <c r="P33" s="71">
        <f>L33*3+M33</f>
        <v>0</v>
      </c>
      <c r="R33" s="58">
        <f>DATE(2018,6,23)+TIME(7,0,0)+gmt_delta</f>
        <v>43274.75</v>
      </c>
      <c r="S33" s="65" t="str">
        <f t="shared" si="2"/>
        <v/>
      </c>
      <c r="T33" s="65" t="str">
        <f t="shared" si="3"/>
        <v/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 t="str">
        <f t="shared" si="9"/>
        <v/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0</v>
      </c>
      <c r="AD33" s="58">
        <f>COUNTIF($S$7:$T$54,"=" &amp; AB33 &amp; "_draw")</f>
        <v>0</v>
      </c>
      <c r="AE33" s="58">
        <f>COUNTIF($S$7:$T$54,"=" &amp; AB33 &amp; "_lose")</f>
        <v>0</v>
      </c>
      <c r="AF33" s="58">
        <f>SUMIF($E$7:$E$54,$AB33,$F$7:$F$54) + SUMIF($H$7:$H$54,$AB33,$G$7:$G$54)</f>
        <v>0</v>
      </c>
      <c r="AG33" s="58">
        <f>SUMIF($E$7:$E$54,$AB33,$G$7:$G$54) + SUMIF($H$7:$H$54,$AB33,$F$7:$F$54)</f>
        <v>0</v>
      </c>
      <c r="AH33" s="58">
        <f>(AF33-AG33)*100+AK33*10000+AF33</f>
        <v>0</v>
      </c>
      <c r="AI33" s="58">
        <f>AF33-AG33</f>
        <v>0</v>
      </c>
      <c r="AJ33" s="58">
        <f>(AI33-AI37)/AI36</f>
        <v>0</v>
      </c>
      <c r="AK33" s="58">
        <f>AC33*3+AD33</f>
        <v>0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5.9500000000000004E-4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TEXT(TIME(HOUR(R64),MINUTE(R64),0),"hh:mm")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/>
      <c r="G34" s="24"/>
      <c r="H34" s="67" t="str">
        <f>AB39</f>
        <v>Mexico</v>
      </c>
      <c r="J34" s="72" t="str">
        <f>VLOOKUP(2,AA32:AK35,2,FALSE)</f>
        <v>Switzerland</v>
      </c>
      <c r="K34" s="27">
        <f>L34+M34+N34</f>
        <v>0</v>
      </c>
      <c r="L34" s="27">
        <f>VLOOKUP(2,AA32:AK35,3,FALSE)</f>
        <v>0</v>
      </c>
      <c r="M34" s="27">
        <f>VLOOKUP(2,AA32:AK35,4,FALSE)</f>
        <v>0</v>
      </c>
      <c r="N34" s="27">
        <f>VLOOKUP(2,AA32:AK35,5,FALSE)</f>
        <v>0</v>
      </c>
      <c r="O34" s="27" t="str">
        <f>VLOOKUP(2,AA32:AK35,6,FALSE) &amp; " - " &amp; VLOOKUP(2,AA32:AK35,7,FALSE)</f>
        <v>0 - 0</v>
      </c>
      <c r="P34" s="73">
        <f>L34*3+M34</f>
        <v>0</v>
      </c>
      <c r="R34" s="58">
        <f>DATE(2018,6,23)+TIME(4,0,0)+gmt_delta</f>
        <v>43274.625</v>
      </c>
      <c r="S34" s="65" t="str">
        <f t="shared" si="2"/>
        <v/>
      </c>
      <c r="T34" s="65" t="str">
        <f t="shared" si="3"/>
        <v/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 t="str">
        <f t="shared" si="9"/>
        <v/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0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0</v>
      </c>
      <c r="AH34" s="58">
        <f>(AF34-AG34)*100+AK34*10000+AF34</f>
        <v>0</v>
      </c>
      <c r="AI34" s="58">
        <f>AF34-AG34</f>
        <v>0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TEXT(TIME(HOUR(R81),MINUTE(R81),0),"hh:mm")</f>
        <v>Jul 14, 2018   14:00</v>
      </c>
      <c r="BR34" s="25"/>
      <c r="BS34" s="25"/>
      <c r="BT34" s="35"/>
    </row>
    <row r="35" spans="1:72" ht="15" customHeight="1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/>
      <c r="G35" s="24"/>
      <c r="H35" s="67" t="str">
        <f>AB46</f>
        <v>Tunisia</v>
      </c>
      <c r="J35" s="72" t="str">
        <f>VLOOKUP(3,AA32:AK35,2,FALSE)</f>
        <v>Costa Rica</v>
      </c>
      <c r="K35" s="27">
        <f>L35+M35+N35</f>
        <v>0</v>
      </c>
      <c r="L35" s="27">
        <f>VLOOKUP(3,AA32:AK35,3,FALSE)</f>
        <v>0</v>
      </c>
      <c r="M35" s="27">
        <f>VLOOKUP(3,AA32:AK35,4,FALSE)</f>
        <v>0</v>
      </c>
      <c r="N35" s="27">
        <f>VLOOKUP(3,AA32:AK35,5,FALSE)</f>
        <v>0</v>
      </c>
      <c r="O35" s="27" t="str">
        <f>VLOOKUP(3,AA32:AK35,6,FALSE) &amp; " - " &amp; VLOOKUP(3,AA32:AK35,7,FALSE)</f>
        <v>0 - 0</v>
      </c>
      <c r="P35" s="73">
        <f>L35*3+M35</f>
        <v>0</v>
      </c>
      <c r="R35" s="58">
        <f>DATE(2018,6,23)+TIME(1,0,0)+gmt_delta</f>
        <v>43274.5</v>
      </c>
      <c r="S35" s="65" t="str">
        <f t="shared" si="2"/>
        <v/>
      </c>
      <c r="T35" s="65" t="str">
        <f t="shared" si="3"/>
        <v/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 t="str">
        <f t="shared" si="9"/>
        <v/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0</v>
      </c>
      <c r="AE35" s="58">
        <f>COUNTIF($S$7:$T$54,"=" &amp; AB35 &amp; "_lose")</f>
        <v>0</v>
      </c>
      <c r="AF35" s="58">
        <f>SUMIF($E$7:$E$54,$AB35,$F$7:$F$54) + SUMIF($H$7:$H$54,$AB35,$G$7:$G$54)</f>
        <v>0</v>
      </c>
      <c r="AG35" s="58">
        <f>SUMIF($E$7:$E$54,$AB35,$G$7:$G$54) + SUMIF($H$7:$H$54,$AB35,$F$7:$F$54)</f>
        <v>0</v>
      </c>
      <c r="AH35" s="58">
        <f>(AF35-AG35)*100+AK35*10000+AF35</f>
        <v>0</v>
      </c>
      <c r="AI35" s="58">
        <f>AF35-AG35</f>
        <v>0</v>
      </c>
      <c r="AJ35" s="58">
        <f>(AI35-AI37)/AI36</f>
        <v>0</v>
      </c>
      <c r="AK35" s="58">
        <f>AC35*3+AD35</f>
        <v>0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3.7800000000000003E-4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TEXT(TIME(HOUR(R72),MINUTE(R72),0),"hh:mm")</f>
        <v>Jul 7, 2018   18:00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/>
      <c r="G36" s="24"/>
      <c r="H36" s="67" t="str">
        <f>AB45</f>
        <v>Panama</v>
      </c>
      <c r="J36" s="74" t="str">
        <f>VLOOKUP(4,AA32:AK35,2,FALSE)</f>
        <v>Serbia</v>
      </c>
      <c r="K36" s="75">
        <f>L36+M36+N36</f>
        <v>0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0</v>
      </c>
      <c r="O36" s="75" t="str">
        <f>VLOOKUP(4,AA32:AK35,6,FALSE) &amp; " - " &amp; VLOOKUP(4,AA32:AK35,7,FALSE)</f>
        <v>0 - 0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/>
      </c>
      <c r="T36" s="65" t="str">
        <f t="shared" si="3"/>
        <v/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 t="str">
        <f t="shared" si="9"/>
        <v/>
      </c>
      <c r="AC36" s="58">
        <f t="shared" ref="AC36:AL36" si="14">MAX(AC32:AC35)-MIN(AC32:AC35)+1</f>
        <v>1</v>
      </c>
      <c r="AD36" s="58">
        <f t="shared" si="14"/>
        <v>1</v>
      </c>
      <c r="AE36" s="58">
        <f t="shared" si="14"/>
        <v>1</v>
      </c>
      <c r="AF36" s="58">
        <f t="shared" si="14"/>
        <v>1</v>
      </c>
      <c r="AG36" s="58">
        <f t="shared" si="14"/>
        <v>1</v>
      </c>
      <c r="AH36" s="58">
        <f>MAX(AH32:AH35)-AH37+1</f>
        <v>1</v>
      </c>
      <c r="AI36" s="58">
        <f>MAX(AI32:AI35)-AI37+1</f>
        <v>1</v>
      </c>
      <c r="AK36" s="58">
        <f t="shared" si="14"/>
        <v>1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/>
      <c r="G37" s="24"/>
      <c r="H37" s="67" t="str">
        <f>AB52</f>
        <v>Colombia</v>
      </c>
      <c r="R37" s="58">
        <f>DATE(2018,6,24)+TIME(7,0,0)+gmt_delta</f>
        <v>43275.75</v>
      </c>
      <c r="S37" s="65" t="str">
        <f t="shared" si="2"/>
        <v/>
      </c>
      <c r="T37" s="65" t="str">
        <f t="shared" si="3"/>
        <v/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 t="str">
        <f t="shared" si="9"/>
        <v/>
      </c>
      <c r="AH37" s="58">
        <f>MIN(AH32:AH35)</f>
        <v>0</v>
      </c>
      <c r="AI37" s="58">
        <f>MIN(AI32:AI35)</f>
        <v>0</v>
      </c>
      <c r="AY37" s="25" t="str">
        <f>INDEX(T,24+MONTH(R65),lang) &amp; " " &amp; DAY(R65) &amp; ", " &amp; YEAR(R65) &amp; "   " &amp; TEXT(TIME(HOUR(R65),MINUTE(R65),0),"hh:mm")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/>
      <c r="G38" s="24"/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/>
      </c>
      <c r="T38" s="65" t="str">
        <f t="shared" si="3"/>
        <v/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 t="str">
        <f t="shared" si="9"/>
        <v/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0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0</v>
      </c>
      <c r="AG38" s="58">
        <f>SUMIF($E$7:$E$54,$AB38,$G$7:$G$54) + SUMIF($H$7:$H$54,$AB38,$F$7:$F$54)</f>
        <v>0</v>
      </c>
      <c r="AH38" s="58">
        <f>(AF38-AG38)*100+AK38*10000+AF38</f>
        <v>0</v>
      </c>
      <c r="AI38" s="58">
        <f>AF38-AG38</f>
        <v>0</v>
      </c>
      <c r="AJ38" s="58">
        <f>(AI38-AI43)/AI42</f>
        <v>0</v>
      </c>
      <c r="AK38" s="58">
        <f>AC38*3+AD38</f>
        <v>0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8.0099999999999995E-4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Germany</v>
      </c>
      <c r="K39" s="70">
        <f>L39+M39+N39</f>
        <v>0</v>
      </c>
      <c r="L39" s="70">
        <f>VLOOKUP(1,AA38:AK41,3,FALSE)</f>
        <v>0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0 - 0</v>
      </c>
      <c r="P39" s="71">
        <f>L39*3+M39</f>
        <v>0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0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0</v>
      </c>
      <c r="AG39" s="58">
        <f>SUMIF($E$7:$E$54,$AB39,$G$7:$G$54) + SUMIF($H$7:$H$54,$AB39,$F$7:$F$54)</f>
        <v>0</v>
      </c>
      <c r="AH39" s="58">
        <f>(AF39-AG39)*100+AK39*10000+AF39</f>
        <v>0</v>
      </c>
      <c r="AI39" s="58">
        <f>AF39-AG39</f>
        <v>0</v>
      </c>
      <c r="AJ39" s="58">
        <f>(AI39-AI43)/AI42</f>
        <v>0</v>
      </c>
      <c r="AK39" s="58">
        <f>AC39*3+AD39</f>
        <v>0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5.1599999999999997E-4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Mexico</v>
      </c>
      <c r="K40" s="27">
        <f>L40+M40+N40</f>
        <v>0</v>
      </c>
      <c r="L40" s="27">
        <f>VLOOKUP(2,AA38:AK41,3,FALSE)</f>
        <v>0</v>
      </c>
      <c r="M40" s="27">
        <f>VLOOKUP(2,AA38:AK41,4,FALSE)</f>
        <v>0</v>
      </c>
      <c r="N40" s="27">
        <f>VLOOKUP(2,AA38:AK41,5,FALSE)</f>
        <v>0</v>
      </c>
      <c r="O40" s="27" t="str">
        <f>VLOOKUP(2,AA38:AK41,6,FALSE) &amp; " - " &amp; VLOOKUP(2,AA38:AK41,7,FALSE)</f>
        <v>0 - 0</v>
      </c>
      <c r="P40" s="73">
        <f>L40*3+M40</f>
        <v>0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0</v>
      </c>
      <c r="AE40" s="58">
        <f>COUNTIF($S$7:$T$54,"=" &amp; AB40 &amp; "_lose")</f>
        <v>0</v>
      </c>
      <c r="AF40" s="58">
        <f>SUMIF($E$7:$E$54,$AB40,$F$7:$F$54) + SUMIF($H$7:$H$54,$AB40,$G$7:$G$54)</f>
        <v>0</v>
      </c>
      <c r="AG40" s="58">
        <f>SUMIF($E$7:$E$54,$AB40,$G$7:$G$54) + SUMIF($H$7:$H$54,$AB40,$F$7:$F$54)</f>
        <v>0</v>
      </c>
      <c r="AH40" s="58">
        <f>(AF40-AG40)*100+AK40*10000+AF40</f>
        <v>0</v>
      </c>
      <c r="AI40" s="58">
        <f>AF40-AG40</f>
        <v>0</v>
      </c>
      <c r="AJ40" s="58">
        <f>(AI40-AI43)/AI42</f>
        <v>0</v>
      </c>
      <c r="AK40" s="58">
        <f>AC40*3+AD40</f>
        <v>0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4.9899999999999999E-4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0</v>
      </c>
      <c r="L41" s="27">
        <f>VLOOKUP(3,AA38:AK41,3,FALSE)</f>
        <v>0</v>
      </c>
      <c r="M41" s="27">
        <f>VLOOKUP(3,AA38:AK41,4,FALSE)</f>
        <v>0</v>
      </c>
      <c r="N41" s="27">
        <f>VLOOKUP(3,AA38:AK41,5,FALSE)</f>
        <v>0</v>
      </c>
      <c r="O41" s="27" t="str">
        <f>VLOOKUP(3,AA38:AK41,6,FALSE) &amp; " - " &amp; VLOOKUP(3,AA38:AK41,7,FALSE)</f>
        <v>0 - 0</v>
      </c>
      <c r="P41" s="73">
        <f>L41*3+M41</f>
        <v>0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0</v>
      </c>
      <c r="AF41" s="58">
        <f>SUMIF($E$7:$E$54,$AB41,$F$7:$F$54) + SUMIF($H$7:$H$54,$AB41,$G$7:$G$54)</f>
        <v>0</v>
      </c>
      <c r="AG41" s="58">
        <f>SUMIF($E$7:$E$54,$AB41,$G$7:$G$54) + SUMIF($H$7:$H$54,$AB41,$F$7:$F$54)</f>
        <v>0</v>
      </c>
      <c r="AH41" s="58">
        <f>(AF41-AG41)*100+AK41*10000+AF41</f>
        <v>0</v>
      </c>
      <c r="AI41" s="58">
        <f>AF41-AG41</f>
        <v>0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2.8499999999999999E-4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0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0</v>
      </c>
      <c r="O42" s="75" t="str">
        <f>VLOOKUP(4,AA38:AK41,6,FALSE) &amp; " - " &amp; VLOOKUP(4,AA38:AK41,7,FALSE)</f>
        <v>0 - 0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1</v>
      </c>
      <c r="AD42" s="58">
        <f t="shared" si="15"/>
        <v>1</v>
      </c>
      <c r="AE42" s="58">
        <f t="shared" si="15"/>
        <v>1</v>
      </c>
      <c r="AF42" s="58">
        <f t="shared" si="15"/>
        <v>1</v>
      </c>
      <c r="AG42" s="58">
        <f t="shared" si="15"/>
        <v>1</v>
      </c>
      <c r="AH42" s="58">
        <f>MAX(AH38:AH41)-AH43+1</f>
        <v>1</v>
      </c>
      <c r="AI42" s="58">
        <f>MAX(AI38:AI41)-AI43+1</f>
        <v>1</v>
      </c>
      <c r="AK42" s="58">
        <f t="shared" si="15"/>
        <v>1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0</v>
      </c>
      <c r="AI43" s="58">
        <f>MIN(AI38:AI41)</f>
        <v>0</v>
      </c>
      <c r="AY43" s="80"/>
    </row>
    <row r="44" spans="1:72" ht="15" customHeight="1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0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0</v>
      </c>
      <c r="AG44" s="58">
        <f>SUMIF($E$7:$E$54,$AB44,$G$7:$G$54) + SUMIF($H$7:$H$54,$AB44,$F$7:$F$54)</f>
        <v>0</v>
      </c>
      <c r="AH44" s="58">
        <f>(AF44-AG44)*100+AK44*10000+AF44</f>
        <v>0</v>
      </c>
      <c r="AI44" s="58">
        <f>AF44-AG44</f>
        <v>0</v>
      </c>
      <c r="AJ44" s="58">
        <f>(AI44-AI49)/AI48</f>
        <v>0</v>
      </c>
      <c r="AK44" s="58">
        <f>AC44*3+AD44</f>
        <v>0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6.625E-4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0</v>
      </c>
      <c r="L45" s="70">
        <f>VLOOKUP(1,AA44:AK47,3,FALSE)</f>
        <v>0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0 - 0</v>
      </c>
      <c r="P45" s="71">
        <f>L45*3+M45</f>
        <v>0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0</v>
      </c>
      <c r="AF45" s="58">
        <f>SUMIF($E$7:$E$54,$AB45,$F$7:$F$54) + SUMIF($H$7:$H$54,$AB45,$G$7:$G$54)</f>
        <v>0</v>
      </c>
      <c r="AG45" s="58">
        <f>SUMIF($E$7:$E$54,$AB45,$G$7:$G$54) + SUMIF($H$7:$H$54,$AB45,$F$7:$F$54)</f>
        <v>0</v>
      </c>
      <c r="AH45" s="58">
        <f>(AF45-AG45)*100+AK45*10000+AF45</f>
        <v>0</v>
      </c>
      <c r="AI45" s="58">
        <f>AF45-AG45</f>
        <v>0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3.1050000000000001E-4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0</v>
      </c>
      <c r="L46" s="27">
        <f>VLOOKUP(2,AA44:AK47,3,FALSE)</f>
        <v>0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0 - 0</v>
      </c>
      <c r="P46" s="73">
        <f>L46*3+M46</f>
        <v>0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0</v>
      </c>
      <c r="AF46" s="58">
        <f>SUMIF($E$7:$E$54,$AB46,$F$7:$F$54) + SUMIF($H$7:$H$54,$AB46,$G$7:$G$54)</f>
        <v>0</v>
      </c>
      <c r="AG46" s="58">
        <f>SUMIF($E$7:$E$54,$AB46,$G$7:$G$54) + SUMIF($H$7:$H$54,$AB46,$F$7:$F$54)</f>
        <v>0</v>
      </c>
      <c r="AH46" s="58">
        <f>(AF46-AG46)*100+AK46*10000+AF46</f>
        <v>0</v>
      </c>
      <c r="AI46" s="58">
        <f>AF46-AG46</f>
        <v>0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4.1899999999999999E-4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2231</v>
      </c>
      <c r="AZ46" s="138"/>
      <c r="BA46" s="138"/>
      <c r="BB46" s="139"/>
    </row>
    <row r="47" spans="1:72" ht="15" customHeight="1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0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0</v>
      </c>
      <c r="O47" s="27" t="str">
        <f>VLOOKUP(3,AA44:AK47,6,FALSE) &amp; " - " &amp; VLOOKUP(3,AA44:AK47,7,FALSE)</f>
        <v>0 - 0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0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0</v>
      </c>
      <c r="AG47" s="58">
        <f>SUMIF($E$7:$E$54,$AB47,$G$7:$G$54) + SUMIF($H$7:$H$54,$AB47,$F$7:$F$54)</f>
        <v>0</v>
      </c>
      <c r="AH47" s="58">
        <f>(AF47-AG47)*100+AK47*10000+AF47</f>
        <v>0</v>
      </c>
      <c r="AI47" s="58">
        <f>AF47-AG47</f>
        <v>0</v>
      </c>
      <c r="AJ47" s="58">
        <f>(AI47-AI49)/AI48</f>
        <v>0</v>
      </c>
      <c r="AK47" s="58">
        <f>AC47*3+AD47</f>
        <v>0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5.2349999999999999E-4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0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0</v>
      </c>
      <c r="O48" s="75" t="str">
        <f>VLOOKUP(4,AA44:AK47,6,FALSE) &amp; " - " &amp; VLOOKUP(4,AA44:AK47,7,FALSE)</f>
        <v>0 - 0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1</v>
      </c>
      <c r="AD48" s="58">
        <f t="shared" si="16"/>
        <v>1</v>
      </c>
      <c r="AE48" s="58">
        <f t="shared" si="16"/>
        <v>1</v>
      </c>
      <c r="AF48" s="58">
        <f t="shared" si="16"/>
        <v>1</v>
      </c>
      <c r="AG48" s="58">
        <f t="shared" si="16"/>
        <v>1</v>
      </c>
      <c r="AH48" s="58">
        <f>MAX(AH44:AH47)-AH49+1</f>
        <v>1</v>
      </c>
      <c r="AI48" s="58">
        <f>MAX(AI44:AI47)-AI49+1</f>
        <v>1</v>
      </c>
      <c r="AK48" s="58">
        <f t="shared" si="16"/>
        <v>1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0</v>
      </c>
      <c r="AI49" s="58">
        <f>MIN(AI44:AI47)</f>
        <v>0</v>
      </c>
      <c r="AY49" s="140"/>
      <c r="AZ49" s="141"/>
      <c r="BA49" s="141"/>
      <c r="BB49" s="142"/>
    </row>
    <row r="50" spans="1:54" ht="15" customHeight="1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0</v>
      </c>
      <c r="AG50" s="58">
        <f>SUMIF($E$7:$E$54,$AB50,$G$7:$G$54) + SUMIF($H$7:$H$54,$AB50,$F$7:$F$54)</f>
        <v>0</v>
      </c>
      <c r="AH50" s="58">
        <f>(AF50-AG50)*100+AK50*10000+AF50</f>
        <v>0</v>
      </c>
      <c r="AI50" s="58">
        <f>AF50-AG50</f>
        <v>0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6.045E-4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Poland</v>
      </c>
      <c r="K51" s="70">
        <f>L51+M51+N51</f>
        <v>0</v>
      </c>
      <c r="L51" s="70">
        <f>VLOOKUP(1,AA50:AK53,3,FALSE)</f>
        <v>0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0 - 0</v>
      </c>
      <c r="P51" s="71">
        <f>L51*3+M51</f>
        <v>0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0</v>
      </c>
      <c r="AF51" s="58">
        <f>SUMIF($E$7:$E$54,$AB51,$F$7:$F$54) + SUMIF($H$7:$H$54,$AB51,$G$7:$G$54)</f>
        <v>0</v>
      </c>
      <c r="AG51" s="58">
        <f>SUMIF($E$7:$E$54,$AB51,$G$7:$G$54) + SUMIF($H$7:$H$54,$AB51,$F$7:$F$54)</f>
        <v>0</v>
      </c>
      <c r="AH51" s="58">
        <f>(AF51-AG51)*100+AK51*10000+AF51</f>
        <v>0</v>
      </c>
      <c r="AI51" s="58">
        <f>AF51-AG51</f>
        <v>0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4.4200000000000001E-4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Colombia</v>
      </c>
      <c r="K52" s="27">
        <f>L52+M52+N52</f>
        <v>0</v>
      </c>
      <c r="L52" s="27">
        <f>VLOOKUP(2,AA50:AK53,3,FALSE)</f>
        <v>0</v>
      </c>
      <c r="M52" s="27">
        <f>VLOOKUP(2,AA50:AK53,4,FALSE)</f>
        <v>0</v>
      </c>
      <c r="N52" s="27">
        <f>VLOOKUP(2,AA50:AK53,5,FALSE)</f>
        <v>0</v>
      </c>
      <c r="O52" s="27" t="str">
        <f>VLOOKUP(2,AA50:AK53,6,FALSE) &amp; " - " &amp; VLOOKUP(2,AA50:AK53,7,FALSE)</f>
        <v>0 - 0</v>
      </c>
      <c r="P52" s="73">
        <f>L52*3+M52</f>
        <v>0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0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0</v>
      </c>
      <c r="AG52" s="58">
        <f>SUMIF($E$7:$E$54,$AB52,$G$7:$G$54) + SUMIF($H$7:$H$54,$AB52,$F$7:$F$54)</f>
        <v>0</v>
      </c>
      <c r="AH52" s="58">
        <f>(AF52-AG52)*100+AK52*10000+AF52</f>
        <v>0</v>
      </c>
      <c r="AI52" s="58">
        <f>AF52-AG52</f>
        <v>0</v>
      </c>
      <c r="AJ52" s="58">
        <f>(AI52-AI55)/AI54</f>
        <v>0</v>
      </c>
      <c r="AK52" s="58">
        <f>AC52*3+AD52</f>
        <v>0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5.3899999999999998E-4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Senegal</v>
      </c>
      <c r="K53" s="27">
        <f>L53+M53+N53</f>
        <v>0</v>
      </c>
      <c r="L53" s="27">
        <f>VLOOKUP(3,AA50:AK53,3,FALSE)</f>
        <v>0</v>
      </c>
      <c r="M53" s="27">
        <f>VLOOKUP(3,AA50:AK53,4,FALSE)</f>
        <v>0</v>
      </c>
      <c r="N53" s="27">
        <f>VLOOKUP(3,AA50:AK53,5,FALSE)</f>
        <v>0</v>
      </c>
      <c r="O53" s="27" t="str">
        <f>VLOOKUP(3,AA50:AK53,6,FALSE) &amp; " - " &amp; VLOOKUP(3,AA50:AK53,7,FALSE)</f>
        <v>0 - 0</v>
      </c>
      <c r="P53" s="73">
        <f>L53*3+M53</f>
        <v>0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0</v>
      </c>
      <c r="AF53" s="58">
        <f>SUMIF($E$7:$E$54,$AB53,$F$7:$F$54) + SUMIF($H$7:$H$54,$AB53,$G$7:$G$54)</f>
        <v>0</v>
      </c>
      <c r="AG53" s="58">
        <f>SUMIF($E$7:$E$54,$AB53,$G$7:$G$54) + SUMIF($H$7:$H$54,$AB53,$F$7:$F$54)</f>
        <v>0</v>
      </c>
      <c r="AH53" s="58">
        <f>(AF53-AG53)*100+AK53*10000+AF53</f>
        <v>0</v>
      </c>
      <c r="AI53" s="58">
        <f>AF53-AG53</f>
        <v>0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2.9999999999999997E-4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Japan</v>
      </c>
      <c r="K54" s="75">
        <f>L54+M54+N54</f>
        <v>0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0</v>
      </c>
      <c r="O54" s="75" t="str">
        <f>VLOOKUP(4,AA50:AK53,6,FALSE) &amp; " - " &amp; VLOOKUP(4,AA50:AK53,7,FALSE)</f>
        <v>0 - 0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1</v>
      </c>
      <c r="AD54" s="58">
        <f t="shared" si="17"/>
        <v>1</v>
      </c>
      <c r="AE54" s="58">
        <f t="shared" si="17"/>
        <v>1</v>
      </c>
      <c r="AF54" s="58">
        <f t="shared" si="17"/>
        <v>1</v>
      </c>
      <c r="AG54" s="58">
        <f t="shared" si="17"/>
        <v>1</v>
      </c>
      <c r="AH54" s="58">
        <f>MAX(AH50:AH53)-AH55+1</f>
        <v>1</v>
      </c>
      <c r="AI54" s="58">
        <f>MAX(AI50:AI53)-AI55+1</f>
        <v>1</v>
      </c>
      <c r="AK54" s="58">
        <f t="shared" si="17"/>
        <v>1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0</v>
      </c>
      <c r="AI55" s="58">
        <f>MIN(AI50:AI53)</f>
        <v>0</v>
      </c>
    </row>
    <row r="56" spans="1:54" ht="12.75" customHeight="1"/>
    <row r="57" spans="1:54" ht="12.75" customHeight="1"/>
    <row r="58" spans="1:54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>
      <c r="R71" s="58">
        <f>DATE(2018,7,7)+TIME(3,0,0)+gmt_delta</f>
        <v>43288.583333333336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>
      <c r="R72" s="58">
        <f>DATE(2018,7,7)+TIME(7,0,0)+gmt_delta</f>
        <v>43288.75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/>
    <row r="80" spans="18:26" ht="12.75" customHeight="1"/>
    <row r="81" spans="18:20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/>
    <row r="84" spans="18:20" ht="12.75" customHeight="1"/>
    <row r="85" spans="18:20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PAglMCMPk026QNImqs5vht8iXkHMK+l+My+2rfGLtRZkio8JaaxdUcv1sFv6JUjNu8x8GCTRGfRxZo4OzEC8MA==" saltValue="oAWGgK7w1lThPFYybvkV5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/>
  <headerFooter>
    <oddFooter>&amp;Cwww.excely.com (c) 2018</oddFooter>
  </headerFooter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8" sqref="G8"/>
    </sheetView>
  </sheetViews>
  <sheetFormatPr baseColWidth="10" defaultRowHeight="14" x14ac:dyDescent="0"/>
  <cols>
    <col min="1" max="1" width="22.83203125" bestFit="1" customWidth="1"/>
    <col min="6" max="6" width="20.6640625" bestFit="1" customWidth="1"/>
  </cols>
  <sheetData>
    <row r="1" spans="1:7" ht="30">
      <c r="A1" s="150" t="s">
        <v>1297</v>
      </c>
      <c r="B1" t="s">
        <v>2560</v>
      </c>
      <c r="F1" s="150" t="s">
        <v>1235</v>
      </c>
      <c r="G1" t="s">
        <v>2560</v>
      </c>
    </row>
    <row r="2" spans="1:7" ht="30">
      <c r="A2" s="150" t="s">
        <v>1459</v>
      </c>
      <c r="B2" t="s">
        <v>2560</v>
      </c>
      <c r="F2" s="150" t="s">
        <v>1076</v>
      </c>
      <c r="G2" t="s">
        <v>2560</v>
      </c>
    </row>
    <row r="3" spans="1:7" ht="30">
      <c r="A3" s="150" t="s">
        <v>1519</v>
      </c>
      <c r="B3" t="s">
        <v>2560</v>
      </c>
      <c r="F3" s="150" t="s">
        <v>1039</v>
      </c>
      <c r="G3" t="s">
        <v>2560</v>
      </c>
    </row>
    <row r="4" spans="1:7" ht="30">
      <c r="A4" s="150" t="s">
        <v>1153</v>
      </c>
      <c r="B4" t="s">
        <v>2560</v>
      </c>
      <c r="F4" s="150" t="s">
        <v>2175</v>
      </c>
      <c r="G4" t="s">
        <v>2560</v>
      </c>
    </row>
    <row r="5" spans="1:7" ht="30">
      <c r="A5" s="150" t="s">
        <v>1489</v>
      </c>
      <c r="B5" t="s">
        <v>2560</v>
      </c>
      <c r="F5" s="150" t="s">
        <v>1101</v>
      </c>
      <c r="G5" t="s">
        <v>2560</v>
      </c>
    </row>
    <row r="6" spans="1:7" ht="30">
      <c r="A6" s="150" t="s">
        <v>1544</v>
      </c>
      <c r="B6" t="s">
        <v>2560</v>
      </c>
      <c r="F6" s="150" t="s">
        <v>2173</v>
      </c>
      <c r="G6" t="s">
        <v>2560</v>
      </c>
    </row>
    <row r="7" spans="1:7" ht="30">
      <c r="A7" s="150" t="s">
        <v>2178</v>
      </c>
      <c r="B7" t="s">
        <v>2560</v>
      </c>
      <c r="F7" s="150" t="s">
        <v>2179</v>
      </c>
      <c r="G7" t="s">
        <v>2560</v>
      </c>
    </row>
    <row r="8" spans="1:7" ht="30">
      <c r="A8" s="150" t="s">
        <v>1580</v>
      </c>
      <c r="B8" t="s">
        <v>2560</v>
      </c>
      <c r="F8" s="150" t="s">
        <v>1389</v>
      </c>
    </row>
    <row r="9" spans="1:7" ht="30">
      <c r="A9" s="150" t="s">
        <v>1122</v>
      </c>
      <c r="B9" t="s">
        <v>2560</v>
      </c>
      <c r="F9" s="150" t="s">
        <v>2177</v>
      </c>
    </row>
    <row r="10" spans="1:7" ht="30">
      <c r="A10" s="150" t="s">
        <v>2171</v>
      </c>
      <c r="B10" t="s">
        <v>2560</v>
      </c>
    </row>
    <row r="11" spans="1:7" ht="30">
      <c r="A11" s="150" t="s">
        <v>2172</v>
      </c>
      <c r="B11" t="s">
        <v>2560</v>
      </c>
    </row>
    <row r="12" spans="1:7" ht="30">
      <c r="A12" s="150" t="s">
        <v>1363</v>
      </c>
      <c r="B12" t="s">
        <v>2560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Settings</vt:lpstr>
      <vt:lpstr>2018 World Cup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j j</cp:lastModifiedBy>
  <cp:lastPrinted>2018-01-03T15:36:04Z</cp:lastPrinted>
  <dcterms:created xsi:type="dcterms:W3CDTF">2017-12-27T19:32:51Z</dcterms:created>
  <dcterms:modified xsi:type="dcterms:W3CDTF">2018-06-06T01:50:53Z</dcterms:modified>
</cp:coreProperties>
</file>