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thallen/Documents/2023 ASU Data Analytics Boot Camp/Crowdfunding/"/>
    </mc:Choice>
  </mc:AlternateContent>
  <xr:revisionPtr revIDLastSave="0" documentId="13_ncr:1_{5948F281-3883-DD46-85C7-D59B78616D98}" xr6:coauthVersionLast="47" xr6:coauthVersionMax="47" xr10:uidLastSave="{00000000-0000-0000-0000-000000000000}"/>
  <bookViews>
    <workbookView xWindow="740" yWindow="1280" windowWidth="26440" windowHeight="14480" activeTab="5" xr2:uid="{00000000-000D-0000-FFFF-FFFF00000000}"/>
  </bookViews>
  <sheets>
    <sheet name="Crowdfunding" sheetId="1" r:id="rId1"/>
    <sheet name="Category Pivot Table" sheetId="4" r:id="rId2"/>
    <sheet name="Sub-Category Pivot Table" sheetId="5" r:id="rId3"/>
    <sheet name="Outcome Pivot Table" sheetId="11" r:id="rId4"/>
    <sheet name="Crowdfunding Goal Analysis" sheetId="8" r:id="rId5"/>
    <sheet name="Statistical Analysis" sheetId="9" r:id="rId6"/>
  </sheets>
  <definedNames>
    <definedName name="_xlnm._FilterDatabase" localSheetId="0" hidden="1">Crowdfunding!$K$1:$K$1001</definedName>
    <definedName name="_xlnm._FilterDatabase" localSheetId="5" hidden="1">'Statistical Analysis'!$A$1:$B$566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J5" i="9"/>
  <c r="J4" i="9"/>
  <c r="J3" i="9"/>
  <c r="J2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" i="9"/>
  <c r="B4" i="9"/>
  <c r="B3" i="9"/>
  <c r="B2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4" i="9"/>
  <c r="A2" i="9"/>
  <c r="A3" i="9"/>
  <c r="B2" i="8"/>
  <c r="D13" i="8"/>
  <c r="C13" i="8"/>
  <c r="B13" i="8"/>
  <c r="D12" i="8"/>
  <c r="C12" i="8"/>
  <c r="B12" i="8"/>
  <c r="D11" i="8"/>
  <c r="C11" i="8"/>
  <c r="B11" i="8"/>
  <c r="E11" i="8" s="1"/>
  <c r="H11" i="8" s="1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1001" i="1"/>
  <c r="U1001" i="1" s="1"/>
  <c r="N1000" i="1"/>
  <c r="U1000" i="1" s="1"/>
  <c r="N999" i="1"/>
  <c r="U999" i="1" s="1"/>
  <c r="N998" i="1"/>
  <c r="U998" i="1" s="1"/>
  <c r="N997" i="1"/>
  <c r="U997" i="1" s="1"/>
  <c r="N996" i="1"/>
  <c r="U996" i="1" s="1"/>
  <c r="N995" i="1"/>
  <c r="U995" i="1" s="1"/>
  <c r="N994" i="1"/>
  <c r="U994" i="1" s="1"/>
  <c r="N993" i="1"/>
  <c r="U993" i="1" s="1"/>
  <c r="N992" i="1"/>
  <c r="U992" i="1" s="1"/>
  <c r="N991" i="1"/>
  <c r="U991" i="1" s="1"/>
  <c r="N990" i="1"/>
  <c r="U990" i="1" s="1"/>
  <c r="N989" i="1"/>
  <c r="U989" i="1" s="1"/>
  <c r="N988" i="1"/>
  <c r="U988" i="1" s="1"/>
  <c r="N987" i="1"/>
  <c r="U987" i="1" s="1"/>
  <c r="N986" i="1"/>
  <c r="U986" i="1" s="1"/>
  <c r="N985" i="1"/>
  <c r="U985" i="1" s="1"/>
  <c r="N984" i="1"/>
  <c r="U984" i="1" s="1"/>
  <c r="N983" i="1"/>
  <c r="U983" i="1" s="1"/>
  <c r="N982" i="1"/>
  <c r="U982" i="1" s="1"/>
  <c r="N981" i="1"/>
  <c r="U981" i="1" s="1"/>
  <c r="N980" i="1"/>
  <c r="U980" i="1" s="1"/>
  <c r="N979" i="1"/>
  <c r="U979" i="1" s="1"/>
  <c r="N978" i="1"/>
  <c r="U978" i="1" s="1"/>
  <c r="N977" i="1"/>
  <c r="U977" i="1" s="1"/>
  <c r="N976" i="1"/>
  <c r="U976" i="1" s="1"/>
  <c r="N975" i="1"/>
  <c r="U975" i="1" s="1"/>
  <c r="N974" i="1"/>
  <c r="U974" i="1" s="1"/>
  <c r="N973" i="1"/>
  <c r="U973" i="1" s="1"/>
  <c r="N972" i="1"/>
  <c r="U972" i="1" s="1"/>
  <c r="N971" i="1"/>
  <c r="U971" i="1" s="1"/>
  <c r="N970" i="1"/>
  <c r="U970" i="1" s="1"/>
  <c r="N969" i="1"/>
  <c r="U969" i="1" s="1"/>
  <c r="N968" i="1"/>
  <c r="U968" i="1" s="1"/>
  <c r="N967" i="1"/>
  <c r="U967" i="1" s="1"/>
  <c r="N966" i="1"/>
  <c r="U966" i="1" s="1"/>
  <c r="N965" i="1"/>
  <c r="U965" i="1" s="1"/>
  <c r="N964" i="1"/>
  <c r="U964" i="1" s="1"/>
  <c r="N963" i="1"/>
  <c r="U963" i="1" s="1"/>
  <c r="N962" i="1"/>
  <c r="U962" i="1" s="1"/>
  <c r="N961" i="1"/>
  <c r="U961" i="1" s="1"/>
  <c r="N960" i="1"/>
  <c r="U960" i="1" s="1"/>
  <c r="N959" i="1"/>
  <c r="U959" i="1" s="1"/>
  <c r="N958" i="1"/>
  <c r="U958" i="1" s="1"/>
  <c r="N957" i="1"/>
  <c r="U957" i="1" s="1"/>
  <c r="N956" i="1"/>
  <c r="U956" i="1" s="1"/>
  <c r="N955" i="1"/>
  <c r="U955" i="1" s="1"/>
  <c r="N954" i="1"/>
  <c r="U954" i="1" s="1"/>
  <c r="N953" i="1"/>
  <c r="U953" i="1" s="1"/>
  <c r="N952" i="1"/>
  <c r="U952" i="1" s="1"/>
  <c r="N951" i="1"/>
  <c r="U951" i="1" s="1"/>
  <c r="N950" i="1"/>
  <c r="U950" i="1" s="1"/>
  <c r="N949" i="1"/>
  <c r="U949" i="1" s="1"/>
  <c r="N948" i="1"/>
  <c r="U948" i="1" s="1"/>
  <c r="N947" i="1"/>
  <c r="U947" i="1" s="1"/>
  <c r="N946" i="1"/>
  <c r="U946" i="1" s="1"/>
  <c r="N945" i="1"/>
  <c r="U945" i="1" s="1"/>
  <c r="N944" i="1"/>
  <c r="U944" i="1" s="1"/>
  <c r="N943" i="1"/>
  <c r="U943" i="1" s="1"/>
  <c r="N942" i="1"/>
  <c r="U942" i="1" s="1"/>
  <c r="N941" i="1"/>
  <c r="U941" i="1" s="1"/>
  <c r="N940" i="1"/>
  <c r="U940" i="1" s="1"/>
  <c r="N939" i="1"/>
  <c r="U939" i="1" s="1"/>
  <c r="N938" i="1"/>
  <c r="U938" i="1" s="1"/>
  <c r="N937" i="1"/>
  <c r="U937" i="1" s="1"/>
  <c r="N936" i="1"/>
  <c r="U936" i="1" s="1"/>
  <c r="N935" i="1"/>
  <c r="U935" i="1" s="1"/>
  <c r="N934" i="1"/>
  <c r="U934" i="1" s="1"/>
  <c r="N933" i="1"/>
  <c r="U933" i="1" s="1"/>
  <c r="N932" i="1"/>
  <c r="U932" i="1" s="1"/>
  <c r="N931" i="1"/>
  <c r="U931" i="1" s="1"/>
  <c r="N930" i="1"/>
  <c r="U930" i="1" s="1"/>
  <c r="N929" i="1"/>
  <c r="U929" i="1" s="1"/>
  <c r="N928" i="1"/>
  <c r="U928" i="1" s="1"/>
  <c r="N927" i="1"/>
  <c r="U927" i="1" s="1"/>
  <c r="N926" i="1"/>
  <c r="U926" i="1" s="1"/>
  <c r="N925" i="1"/>
  <c r="U925" i="1" s="1"/>
  <c r="N924" i="1"/>
  <c r="U924" i="1" s="1"/>
  <c r="N923" i="1"/>
  <c r="U923" i="1" s="1"/>
  <c r="N922" i="1"/>
  <c r="U922" i="1" s="1"/>
  <c r="N921" i="1"/>
  <c r="U921" i="1" s="1"/>
  <c r="N920" i="1"/>
  <c r="U920" i="1" s="1"/>
  <c r="N919" i="1"/>
  <c r="U919" i="1" s="1"/>
  <c r="N918" i="1"/>
  <c r="U918" i="1" s="1"/>
  <c r="N917" i="1"/>
  <c r="U917" i="1" s="1"/>
  <c r="N916" i="1"/>
  <c r="U916" i="1" s="1"/>
  <c r="N915" i="1"/>
  <c r="U915" i="1" s="1"/>
  <c r="N914" i="1"/>
  <c r="U914" i="1" s="1"/>
  <c r="N913" i="1"/>
  <c r="U913" i="1" s="1"/>
  <c r="N912" i="1"/>
  <c r="U912" i="1" s="1"/>
  <c r="N911" i="1"/>
  <c r="U911" i="1" s="1"/>
  <c r="N910" i="1"/>
  <c r="U910" i="1" s="1"/>
  <c r="N909" i="1"/>
  <c r="U909" i="1" s="1"/>
  <c r="N908" i="1"/>
  <c r="U908" i="1" s="1"/>
  <c r="N907" i="1"/>
  <c r="U907" i="1" s="1"/>
  <c r="N906" i="1"/>
  <c r="U906" i="1" s="1"/>
  <c r="N905" i="1"/>
  <c r="U905" i="1" s="1"/>
  <c r="N904" i="1"/>
  <c r="U904" i="1" s="1"/>
  <c r="N903" i="1"/>
  <c r="U903" i="1" s="1"/>
  <c r="N902" i="1"/>
  <c r="U902" i="1" s="1"/>
  <c r="N901" i="1"/>
  <c r="U901" i="1" s="1"/>
  <c r="N900" i="1"/>
  <c r="U900" i="1" s="1"/>
  <c r="N899" i="1"/>
  <c r="U899" i="1" s="1"/>
  <c r="N898" i="1"/>
  <c r="U898" i="1" s="1"/>
  <c r="N897" i="1"/>
  <c r="U897" i="1" s="1"/>
  <c r="N896" i="1"/>
  <c r="U896" i="1" s="1"/>
  <c r="N895" i="1"/>
  <c r="U895" i="1" s="1"/>
  <c r="N894" i="1"/>
  <c r="U894" i="1" s="1"/>
  <c r="N893" i="1"/>
  <c r="U893" i="1" s="1"/>
  <c r="N892" i="1"/>
  <c r="U892" i="1" s="1"/>
  <c r="N891" i="1"/>
  <c r="U891" i="1" s="1"/>
  <c r="N890" i="1"/>
  <c r="U890" i="1" s="1"/>
  <c r="N889" i="1"/>
  <c r="U889" i="1" s="1"/>
  <c r="N888" i="1"/>
  <c r="U888" i="1" s="1"/>
  <c r="N887" i="1"/>
  <c r="U887" i="1" s="1"/>
  <c r="N886" i="1"/>
  <c r="U886" i="1" s="1"/>
  <c r="N885" i="1"/>
  <c r="U885" i="1" s="1"/>
  <c r="N884" i="1"/>
  <c r="U884" i="1" s="1"/>
  <c r="N883" i="1"/>
  <c r="U883" i="1" s="1"/>
  <c r="N882" i="1"/>
  <c r="U882" i="1" s="1"/>
  <c r="N881" i="1"/>
  <c r="U881" i="1" s="1"/>
  <c r="N880" i="1"/>
  <c r="U880" i="1" s="1"/>
  <c r="N879" i="1"/>
  <c r="U879" i="1" s="1"/>
  <c r="N878" i="1"/>
  <c r="U878" i="1" s="1"/>
  <c r="N877" i="1"/>
  <c r="U877" i="1" s="1"/>
  <c r="N876" i="1"/>
  <c r="U876" i="1" s="1"/>
  <c r="N875" i="1"/>
  <c r="U875" i="1" s="1"/>
  <c r="N874" i="1"/>
  <c r="U874" i="1" s="1"/>
  <c r="N873" i="1"/>
  <c r="U873" i="1" s="1"/>
  <c r="N872" i="1"/>
  <c r="U872" i="1" s="1"/>
  <c r="N871" i="1"/>
  <c r="U871" i="1" s="1"/>
  <c r="N870" i="1"/>
  <c r="U870" i="1" s="1"/>
  <c r="N869" i="1"/>
  <c r="U869" i="1" s="1"/>
  <c r="N868" i="1"/>
  <c r="U868" i="1" s="1"/>
  <c r="N867" i="1"/>
  <c r="U867" i="1" s="1"/>
  <c r="N866" i="1"/>
  <c r="U866" i="1" s="1"/>
  <c r="N865" i="1"/>
  <c r="U865" i="1" s="1"/>
  <c r="N864" i="1"/>
  <c r="U864" i="1" s="1"/>
  <c r="N863" i="1"/>
  <c r="U863" i="1" s="1"/>
  <c r="N862" i="1"/>
  <c r="U862" i="1" s="1"/>
  <c r="N861" i="1"/>
  <c r="U861" i="1" s="1"/>
  <c r="N860" i="1"/>
  <c r="U860" i="1" s="1"/>
  <c r="N859" i="1"/>
  <c r="U859" i="1" s="1"/>
  <c r="N858" i="1"/>
  <c r="U858" i="1" s="1"/>
  <c r="N857" i="1"/>
  <c r="U857" i="1" s="1"/>
  <c r="N856" i="1"/>
  <c r="U856" i="1" s="1"/>
  <c r="N855" i="1"/>
  <c r="U855" i="1" s="1"/>
  <c r="N854" i="1"/>
  <c r="U854" i="1" s="1"/>
  <c r="N853" i="1"/>
  <c r="U853" i="1" s="1"/>
  <c r="N852" i="1"/>
  <c r="U852" i="1" s="1"/>
  <c r="N851" i="1"/>
  <c r="U851" i="1" s="1"/>
  <c r="N850" i="1"/>
  <c r="U850" i="1" s="1"/>
  <c r="N849" i="1"/>
  <c r="U849" i="1" s="1"/>
  <c r="N848" i="1"/>
  <c r="U848" i="1" s="1"/>
  <c r="N847" i="1"/>
  <c r="U847" i="1" s="1"/>
  <c r="N846" i="1"/>
  <c r="U846" i="1" s="1"/>
  <c r="N845" i="1"/>
  <c r="U845" i="1" s="1"/>
  <c r="N844" i="1"/>
  <c r="U844" i="1" s="1"/>
  <c r="N843" i="1"/>
  <c r="U843" i="1" s="1"/>
  <c r="N842" i="1"/>
  <c r="U842" i="1" s="1"/>
  <c r="N841" i="1"/>
  <c r="U841" i="1" s="1"/>
  <c r="N840" i="1"/>
  <c r="U840" i="1" s="1"/>
  <c r="N839" i="1"/>
  <c r="U839" i="1" s="1"/>
  <c r="N838" i="1"/>
  <c r="U838" i="1" s="1"/>
  <c r="N837" i="1"/>
  <c r="U837" i="1" s="1"/>
  <c r="N836" i="1"/>
  <c r="U836" i="1" s="1"/>
  <c r="N835" i="1"/>
  <c r="U835" i="1" s="1"/>
  <c r="N834" i="1"/>
  <c r="U834" i="1" s="1"/>
  <c r="N833" i="1"/>
  <c r="U833" i="1" s="1"/>
  <c r="N832" i="1"/>
  <c r="U832" i="1" s="1"/>
  <c r="N831" i="1"/>
  <c r="U831" i="1" s="1"/>
  <c r="N830" i="1"/>
  <c r="U830" i="1" s="1"/>
  <c r="N829" i="1"/>
  <c r="U829" i="1" s="1"/>
  <c r="N828" i="1"/>
  <c r="U828" i="1" s="1"/>
  <c r="N827" i="1"/>
  <c r="U827" i="1" s="1"/>
  <c r="N826" i="1"/>
  <c r="U826" i="1" s="1"/>
  <c r="N825" i="1"/>
  <c r="U825" i="1" s="1"/>
  <c r="N824" i="1"/>
  <c r="U824" i="1" s="1"/>
  <c r="N823" i="1"/>
  <c r="U823" i="1" s="1"/>
  <c r="N822" i="1"/>
  <c r="U822" i="1" s="1"/>
  <c r="N821" i="1"/>
  <c r="U821" i="1" s="1"/>
  <c r="N820" i="1"/>
  <c r="U820" i="1" s="1"/>
  <c r="N819" i="1"/>
  <c r="U819" i="1" s="1"/>
  <c r="N818" i="1"/>
  <c r="U818" i="1" s="1"/>
  <c r="N817" i="1"/>
  <c r="U817" i="1" s="1"/>
  <c r="N816" i="1"/>
  <c r="U816" i="1" s="1"/>
  <c r="N815" i="1"/>
  <c r="U815" i="1" s="1"/>
  <c r="N814" i="1"/>
  <c r="U814" i="1" s="1"/>
  <c r="N813" i="1"/>
  <c r="U813" i="1" s="1"/>
  <c r="N812" i="1"/>
  <c r="U812" i="1" s="1"/>
  <c r="N811" i="1"/>
  <c r="U811" i="1" s="1"/>
  <c r="N810" i="1"/>
  <c r="U810" i="1" s="1"/>
  <c r="N809" i="1"/>
  <c r="U809" i="1" s="1"/>
  <c r="N808" i="1"/>
  <c r="U808" i="1" s="1"/>
  <c r="N807" i="1"/>
  <c r="U807" i="1" s="1"/>
  <c r="N806" i="1"/>
  <c r="U806" i="1" s="1"/>
  <c r="N805" i="1"/>
  <c r="U805" i="1" s="1"/>
  <c r="N804" i="1"/>
  <c r="U804" i="1" s="1"/>
  <c r="N803" i="1"/>
  <c r="U803" i="1" s="1"/>
  <c r="N802" i="1"/>
  <c r="U802" i="1" s="1"/>
  <c r="N801" i="1"/>
  <c r="U801" i="1" s="1"/>
  <c r="N800" i="1"/>
  <c r="U800" i="1" s="1"/>
  <c r="N799" i="1"/>
  <c r="U799" i="1" s="1"/>
  <c r="N798" i="1"/>
  <c r="U798" i="1" s="1"/>
  <c r="N797" i="1"/>
  <c r="U797" i="1" s="1"/>
  <c r="N796" i="1"/>
  <c r="U796" i="1" s="1"/>
  <c r="N795" i="1"/>
  <c r="U795" i="1" s="1"/>
  <c r="N794" i="1"/>
  <c r="U794" i="1" s="1"/>
  <c r="N793" i="1"/>
  <c r="U793" i="1" s="1"/>
  <c r="N792" i="1"/>
  <c r="U792" i="1" s="1"/>
  <c r="N791" i="1"/>
  <c r="U791" i="1" s="1"/>
  <c r="N790" i="1"/>
  <c r="U790" i="1" s="1"/>
  <c r="N789" i="1"/>
  <c r="U789" i="1" s="1"/>
  <c r="N788" i="1"/>
  <c r="U788" i="1" s="1"/>
  <c r="N787" i="1"/>
  <c r="U787" i="1" s="1"/>
  <c r="N786" i="1"/>
  <c r="U786" i="1" s="1"/>
  <c r="N785" i="1"/>
  <c r="U785" i="1" s="1"/>
  <c r="N784" i="1"/>
  <c r="U784" i="1" s="1"/>
  <c r="N783" i="1"/>
  <c r="U783" i="1" s="1"/>
  <c r="N782" i="1"/>
  <c r="U782" i="1" s="1"/>
  <c r="N781" i="1"/>
  <c r="U781" i="1" s="1"/>
  <c r="N780" i="1"/>
  <c r="U780" i="1" s="1"/>
  <c r="N779" i="1"/>
  <c r="U779" i="1" s="1"/>
  <c r="N778" i="1"/>
  <c r="U778" i="1" s="1"/>
  <c r="N777" i="1"/>
  <c r="U777" i="1" s="1"/>
  <c r="N776" i="1"/>
  <c r="U776" i="1" s="1"/>
  <c r="N775" i="1"/>
  <c r="U775" i="1" s="1"/>
  <c r="N774" i="1"/>
  <c r="U774" i="1" s="1"/>
  <c r="N773" i="1"/>
  <c r="U773" i="1" s="1"/>
  <c r="N772" i="1"/>
  <c r="U772" i="1" s="1"/>
  <c r="N771" i="1"/>
  <c r="U771" i="1" s="1"/>
  <c r="N770" i="1"/>
  <c r="U770" i="1" s="1"/>
  <c r="N769" i="1"/>
  <c r="U769" i="1" s="1"/>
  <c r="N768" i="1"/>
  <c r="U768" i="1" s="1"/>
  <c r="N767" i="1"/>
  <c r="U767" i="1" s="1"/>
  <c r="N766" i="1"/>
  <c r="U766" i="1" s="1"/>
  <c r="N765" i="1"/>
  <c r="U765" i="1" s="1"/>
  <c r="N764" i="1"/>
  <c r="U764" i="1" s="1"/>
  <c r="N763" i="1"/>
  <c r="U763" i="1" s="1"/>
  <c r="N762" i="1"/>
  <c r="U762" i="1" s="1"/>
  <c r="N761" i="1"/>
  <c r="U761" i="1" s="1"/>
  <c r="N760" i="1"/>
  <c r="U760" i="1" s="1"/>
  <c r="N759" i="1"/>
  <c r="U759" i="1" s="1"/>
  <c r="N758" i="1"/>
  <c r="U758" i="1" s="1"/>
  <c r="N757" i="1"/>
  <c r="U757" i="1" s="1"/>
  <c r="N756" i="1"/>
  <c r="U756" i="1" s="1"/>
  <c r="N755" i="1"/>
  <c r="U755" i="1" s="1"/>
  <c r="N754" i="1"/>
  <c r="U754" i="1" s="1"/>
  <c r="N753" i="1"/>
  <c r="U753" i="1" s="1"/>
  <c r="N752" i="1"/>
  <c r="U752" i="1" s="1"/>
  <c r="N751" i="1"/>
  <c r="U751" i="1" s="1"/>
  <c r="N750" i="1"/>
  <c r="U750" i="1" s="1"/>
  <c r="N749" i="1"/>
  <c r="U749" i="1" s="1"/>
  <c r="N748" i="1"/>
  <c r="U748" i="1" s="1"/>
  <c r="N747" i="1"/>
  <c r="U747" i="1" s="1"/>
  <c r="N746" i="1"/>
  <c r="U746" i="1" s="1"/>
  <c r="N745" i="1"/>
  <c r="U745" i="1" s="1"/>
  <c r="N744" i="1"/>
  <c r="U744" i="1" s="1"/>
  <c r="N743" i="1"/>
  <c r="U743" i="1" s="1"/>
  <c r="N742" i="1"/>
  <c r="U742" i="1" s="1"/>
  <c r="N741" i="1"/>
  <c r="U741" i="1" s="1"/>
  <c r="N740" i="1"/>
  <c r="U740" i="1" s="1"/>
  <c r="N739" i="1"/>
  <c r="U739" i="1" s="1"/>
  <c r="N738" i="1"/>
  <c r="U738" i="1" s="1"/>
  <c r="N737" i="1"/>
  <c r="U737" i="1" s="1"/>
  <c r="N736" i="1"/>
  <c r="U736" i="1" s="1"/>
  <c r="N735" i="1"/>
  <c r="U735" i="1" s="1"/>
  <c r="N734" i="1"/>
  <c r="U734" i="1" s="1"/>
  <c r="N733" i="1"/>
  <c r="U733" i="1" s="1"/>
  <c r="N732" i="1"/>
  <c r="U732" i="1" s="1"/>
  <c r="N731" i="1"/>
  <c r="U731" i="1" s="1"/>
  <c r="N730" i="1"/>
  <c r="U730" i="1" s="1"/>
  <c r="N729" i="1"/>
  <c r="U729" i="1" s="1"/>
  <c r="N728" i="1"/>
  <c r="U728" i="1" s="1"/>
  <c r="N727" i="1"/>
  <c r="U727" i="1" s="1"/>
  <c r="N726" i="1"/>
  <c r="U726" i="1" s="1"/>
  <c r="N725" i="1"/>
  <c r="U725" i="1" s="1"/>
  <c r="N724" i="1"/>
  <c r="U724" i="1" s="1"/>
  <c r="N723" i="1"/>
  <c r="U723" i="1" s="1"/>
  <c r="N722" i="1"/>
  <c r="U722" i="1" s="1"/>
  <c r="N721" i="1"/>
  <c r="U721" i="1" s="1"/>
  <c r="N720" i="1"/>
  <c r="U720" i="1" s="1"/>
  <c r="N719" i="1"/>
  <c r="U719" i="1" s="1"/>
  <c r="N718" i="1"/>
  <c r="U718" i="1" s="1"/>
  <c r="N717" i="1"/>
  <c r="U717" i="1" s="1"/>
  <c r="N716" i="1"/>
  <c r="U716" i="1" s="1"/>
  <c r="N715" i="1"/>
  <c r="U715" i="1" s="1"/>
  <c r="N714" i="1"/>
  <c r="U714" i="1" s="1"/>
  <c r="N713" i="1"/>
  <c r="U713" i="1" s="1"/>
  <c r="N712" i="1"/>
  <c r="U712" i="1" s="1"/>
  <c r="N711" i="1"/>
  <c r="U711" i="1" s="1"/>
  <c r="N710" i="1"/>
  <c r="U710" i="1" s="1"/>
  <c r="N709" i="1"/>
  <c r="U709" i="1" s="1"/>
  <c r="N708" i="1"/>
  <c r="U708" i="1" s="1"/>
  <c r="N707" i="1"/>
  <c r="U707" i="1" s="1"/>
  <c r="N706" i="1"/>
  <c r="U706" i="1" s="1"/>
  <c r="N705" i="1"/>
  <c r="U705" i="1" s="1"/>
  <c r="N704" i="1"/>
  <c r="U704" i="1" s="1"/>
  <c r="N703" i="1"/>
  <c r="U703" i="1" s="1"/>
  <c r="N702" i="1"/>
  <c r="U702" i="1" s="1"/>
  <c r="N701" i="1"/>
  <c r="U701" i="1" s="1"/>
  <c r="N700" i="1"/>
  <c r="U700" i="1" s="1"/>
  <c r="N699" i="1"/>
  <c r="U699" i="1" s="1"/>
  <c r="N698" i="1"/>
  <c r="U698" i="1" s="1"/>
  <c r="N697" i="1"/>
  <c r="U697" i="1" s="1"/>
  <c r="N696" i="1"/>
  <c r="U696" i="1" s="1"/>
  <c r="N695" i="1"/>
  <c r="U695" i="1" s="1"/>
  <c r="N694" i="1"/>
  <c r="U694" i="1" s="1"/>
  <c r="N693" i="1"/>
  <c r="U693" i="1" s="1"/>
  <c r="N692" i="1"/>
  <c r="U692" i="1" s="1"/>
  <c r="N691" i="1"/>
  <c r="U691" i="1" s="1"/>
  <c r="N690" i="1"/>
  <c r="U690" i="1" s="1"/>
  <c r="N689" i="1"/>
  <c r="U689" i="1" s="1"/>
  <c r="N688" i="1"/>
  <c r="U688" i="1" s="1"/>
  <c r="N687" i="1"/>
  <c r="U687" i="1" s="1"/>
  <c r="N686" i="1"/>
  <c r="U686" i="1" s="1"/>
  <c r="N685" i="1"/>
  <c r="U685" i="1" s="1"/>
  <c r="N684" i="1"/>
  <c r="U684" i="1" s="1"/>
  <c r="N683" i="1"/>
  <c r="U683" i="1" s="1"/>
  <c r="N682" i="1"/>
  <c r="U682" i="1" s="1"/>
  <c r="N681" i="1"/>
  <c r="U681" i="1" s="1"/>
  <c r="N680" i="1"/>
  <c r="U680" i="1" s="1"/>
  <c r="N679" i="1"/>
  <c r="U679" i="1" s="1"/>
  <c r="N678" i="1"/>
  <c r="U678" i="1" s="1"/>
  <c r="N677" i="1"/>
  <c r="U677" i="1" s="1"/>
  <c r="N676" i="1"/>
  <c r="U676" i="1" s="1"/>
  <c r="N675" i="1"/>
  <c r="U675" i="1" s="1"/>
  <c r="N674" i="1"/>
  <c r="U674" i="1" s="1"/>
  <c r="N673" i="1"/>
  <c r="U673" i="1" s="1"/>
  <c r="N672" i="1"/>
  <c r="U672" i="1" s="1"/>
  <c r="N671" i="1"/>
  <c r="U671" i="1" s="1"/>
  <c r="N670" i="1"/>
  <c r="U670" i="1" s="1"/>
  <c r="N669" i="1"/>
  <c r="U669" i="1" s="1"/>
  <c r="N668" i="1"/>
  <c r="U668" i="1" s="1"/>
  <c r="N667" i="1"/>
  <c r="U667" i="1" s="1"/>
  <c r="N666" i="1"/>
  <c r="U666" i="1" s="1"/>
  <c r="N665" i="1"/>
  <c r="U665" i="1" s="1"/>
  <c r="N664" i="1"/>
  <c r="U664" i="1" s="1"/>
  <c r="N663" i="1"/>
  <c r="U663" i="1" s="1"/>
  <c r="N662" i="1"/>
  <c r="U662" i="1" s="1"/>
  <c r="N661" i="1"/>
  <c r="U661" i="1" s="1"/>
  <c r="N660" i="1"/>
  <c r="U660" i="1" s="1"/>
  <c r="N659" i="1"/>
  <c r="U659" i="1" s="1"/>
  <c r="N658" i="1"/>
  <c r="U658" i="1" s="1"/>
  <c r="N657" i="1"/>
  <c r="U657" i="1" s="1"/>
  <c r="N656" i="1"/>
  <c r="U656" i="1" s="1"/>
  <c r="N655" i="1"/>
  <c r="U655" i="1" s="1"/>
  <c r="N654" i="1"/>
  <c r="U654" i="1" s="1"/>
  <c r="N653" i="1"/>
  <c r="U653" i="1" s="1"/>
  <c r="N652" i="1"/>
  <c r="U652" i="1" s="1"/>
  <c r="N651" i="1"/>
  <c r="U651" i="1" s="1"/>
  <c r="N650" i="1"/>
  <c r="U650" i="1" s="1"/>
  <c r="N649" i="1"/>
  <c r="U649" i="1" s="1"/>
  <c r="N648" i="1"/>
  <c r="U648" i="1" s="1"/>
  <c r="N647" i="1"/>
  <c r="U647" i="1" s="1"/>
  <c r="N646" i="1"/>
  <c r="U646" i="1" s="1"/>
  <c r="N645" i="1"/>
  <c r="U645" i="1" s="1"/>
  <c r="N644" i="1"/>
  <c r="U644" i="1" s="1"/>
  <c r="N643" i="1"/>
  <c r="U643" i="1" s="1"/>
  <c r="N642" i="1"/>
  <c r="U642" i="1" s="1"/>
  <c r="N641" i="1"/>
  <c r="U641" i="1" s="1"/>
  <c r="N640" i="1"/>
  <c r="U640" i="1" s="1"/>
  <c r="N639" i="1"/>
  <c r="U639" i="1" s="1"/>
  <c r="N638" i="1"/>
  <c r="U638" i="1" s="1"/>
  <c r="N637" i="1"/>
  <c r="U637" i="1" s="1"/>
  <c r="N636" i="1"/>
  <c r="U636" i="1" s="1"/>
  <c r="N635" i="1"/>
  <c r="U635" i="1" s="1"/>
  <c r="N634" i="1"/>
  <c r="U634" i="1" s="1"/>
  <c r="N633" i="1"/>
  <c r="U633" i="1" s="1"/>
  <c r="N632" i="1"/>
  <c r="U632" i="1" s="1"/>
  <c r="N631" i="1"/>
  <c r="U631" i="1" s="1"/>
  <c r="N630" i="1"/>
  <c r="U630" i="1" s="1"/>
  <c r="N629" i="1"/>
  <c r="U629" i="1" s="1"/>
  <c r="N628" i="1"/>
  <c r="U628" i="1" s="1"/>
  <c r="N627" i="1"/>
  <c r="U627" i="1" s="1"/>
  <c r="N626" i="1"/>
  <c r="U626" i="1" s="1"/>
  <c r="N625" i="1"/>
  <c r="U625" i="1" s="1"/>
  <c r="N624" i="1"/>
  <c r="U624" i="1" s="1"/>
  <c r="N623" i="1"/>
  <c r="U623" i="1" s="1"/>
  <c r="N622" i="1"/>
  <c r="U622" i="1" s="1"/>
  <c r="N621" i="1"/>
  <c r="U621" i="1" s="1"/>
  <c r="N620" i="1"/>
  <c r="U620" i="1" s="1"/>
  <c r="N619" i="1"/>
  <c r="U619" i="1" s="1"/>
  <c r="N618" i="1"/>
  <c r="U618" i="1" s="1"/>
  <c r="N617" i="1"/>
  <c r="U617" i="1" s="1"/>
  <c r="N616" i="1"/>
  <c r="U616" i="1" s="1"/>
  <c r="N615" i="1"/>
  <c r="U615" i="1" s="1"/>
  <c r="N614" i="1"/>
  <c r="U614" i="1" s="1"/>
  <c r="N613" i="1"/>
  <c r="U613" i="1" s="1"/>
  <c r="N612" i="1"/>
  <c r="U612" i="1" s="1"/>
  <c r="N611" i="1"/>
  <c r="U611" i="1" s="1"/>
  <c r="N610" i="1"/>
  <c r="U610" i="1" s="1"/>
  <c r="N609" i="1"/>
  <c r="U609" i="1" s="1"/>
  <c r="N608" i="1"/>
  <c r="U608" i="1" s="1"/>
  <c r="N607" i="1"/>
  <c r="U607" i="1" s="1"/>
  <c r="N606" i="1"/>
  <c r="U606" i="1" s="1"/>
  <c r="N605" i="1"/>
  <c r="U605" i="1" s="1"/>
  <c r="N604" i="1"/>
  <c r="U604" i="1" s="1"/>
  <c r="N603" i="1"/>
  <c r="U603" i="1" s="1"/>
  <c r="N602" i="1"/>
  <c r="U602" i="1" s="1"/>
  <c r="N601" i="1"/>
  <c r="U601" i="1" s="1"/>
  <c r="N600" i="1"/>
  <c r="U600" i="1" s="1"/>
  <c r="N599" i="1"/>
  <c r="U599" i="1" s="1"/>
  <c r="N598" i="1"/>
  <c r="U598" i="1" s="1"/>
  <c r="N597" i="1"/>
  <c r="U597" i="1" s="1"/>
  <c r="N596" i="1"/>
  <c r="U596" i="1" s="1"/>
  <c r="N595" i="1"/>
  <c r="U595" i="1" s="1"/>
  <c r="N594" i="1"/>
  <c r="U594" i="1" s="1"/>
  <c r="N593" i="1"/>
  <c r="U593" i="1" s="1"/>
  <c r="N592" i="1"/>
  <c r="U592" i="1" s="1"/>
  <c r="N591" i="1"/>
  <c r="U591" i="1" s="1"/>
  <c r="N590" i="1"/>
  <c r="U590" i="1" s="1"/>
  <c r="N589" i="1"/>
  <c r="U589" i="1" s="1"/>
  <c r="N588" i="1"/>
  <c r="U588" i="1" s="1"/>
  <c r="N587" i="1"/>
  <c r="U587" i="1" s="1"/>
  <c r="N586" i="1"/>
  <c r="U586" i="1" s="1"/>
  <c r="N585" i="1"/>
  <c r="U585" i="1" s="1"/>
  <c r="N584" i="1"/>
  <c r="U584" i="1" s="1"/>
  <c r="N583" i="1"/>
  <c r="U583" i="1" s="1"/>
  <c r="N582" i="1"/>
  <c r="U582" i="1" s="1"/>
  <c r="N581" i="1"/>
  <c r="U581" i="1" s="1"/>
  <c r="N580" i="1"/>
  <c r="U580" i="1" s="1"/>
  <c r="N579" i="1"/>
  <c r="U579" i="1" s="1"/>
  <c r="N578" i="1"/>
  <c r="U578" i="1" s="1"/>
  <c r="N577" i="1"/>
  <c r="U577" i="1" s="1"/>
  <c r="N576" i="1"/>
  <c r="U576" i="1" s="1"/>
  <c r="N575" i="1"/>
  <c r="U575" i="1" s="1"/>
  <c r="N574" i="1"/>
  <c r="U574" i="1" s="1"/>
  <c r="N573" i="1"/>
  <c r="U573" i="1" s="1"/>
  <c r="N572" i="1"/>
  <c r="U572" i="1" s="1"/>
  <c r="N571" i="1"/>
  <c r="U571" i="1" s="1"/>
  <c r="N570" i="1"/>
  <c r="U570" i="1" s="1"/>
  <c r="N569" i="1"/>
  <c r="U569" i="1" s="1"/>
  <c r="N568" i="1"/>
  <c r="U568" i="1" s="1"/>
  <c r="N567" i="1"/>
  <c r="U567" i="1" s="1"/>
  <c r="N566" i="1"/>
  <c r="U566" i="1" s="1"/>
  <c r="N565" i="1"/>
  <c r="U565" i="1" s="1"/>
  <c r="N564" i="1"/>
  <c r="U564" i="1" s="1"/>
  <c r="N563" i="1"/>
  <c r="U563" i="1" s="1"/>
  <c r="N562" i="1"/>
  <c r="U562" i="1" s="1"/>
  <c r="N561" i="1"/>
  <c r="U561" i="1" s="1"/>
  <c r="N560" i="1"/>
  <c r="U560" i="1" s="1"/>
  <c r="N559" i="1"/>
  <c r="U559" i="1" s="1"/>
  <c r="N558" i="1"/>
  <c r="U558" i="1" s="1"/>
  <c r="N557" i="1"/>
  <c r="U557" i="1" s="1"/>
  <c r="N556" i="1"/>
  <c r="U556" i="1" s="1"/>
  <c r="N555" i="1"/>
  <c r="U555" i="1" s="1"/>
  <c r="N554" i="1"/>
  <c r="U554" i="1" s="1"/>
  <c r="N553" i="1"/>
  <c r="U553" i="1" s="1"/>
  <c r="N552" i="1"/>
  <c r="U552" i="1" s="1"/>
  <c r="N551" i="1"/>
  <c r="U551" i="1" s="1"/>
  <c r="N550" i="1"/>
  <c r="U550" i="1" s="1"/>
  <c r="N549" i="1"/>
  <c r="U549" i="1" s="1"/>
  <c r="N548" i="1"/>
  <c r="U548" i="1" s="1"/>
  <c r="N547" i="1"/>
  <c r="U547" i="1" s="1"/>
  <c r="N546" i="1"/>
  <c r="U546" i="1" s="1"/>
  <c r="N545" i="1"/>
  <c r="U545" i="1" s="1"/>
  <c r="N544" i="1"/>
  <c r="U544" i="1" s="1"/>
  <c r="N543" i="1"/>
  <c r="U543" i="1" s="1"/>
  <c r="N542" i="1"/>
  <c r="U542" i="1" s="1"/>
  <c r="N541" i="1"/>
  <c r="U541" i="1" s="1"/>
  <c r="N540" i="1"/>
  <c r="U540" i="1" s="1"/>
  <c r="N539" i="1"/>
  <c r="U539" i="1" s="1"/>
  <c r="N538" i="1"/>
  <c r="U538" i="1" s="1"/>
  <c r="N537" i="1"/>
  <c r="U537" i="1" s="1"/>
  <c r="N536" i="1"/>
  <c r="U536" i="1" s="1"/>
  <c r="N535" i="1"/>
  <c r="U535" i="1" s="1"/>
  <c r="N534" i="1"/>
  <c r="U534" i="1" s="1"/>
  <c r="N533" i="1"/>
  <c r="U533" i="1" s="1"/>
  <c r="N532" i="1"/>
  <c r="U532" i="1" s="1"/>
  <c r="N531" i="1"/>
  <c r="U531" i="1" s="1"/>
  <c r="N530" i="1"/>
  <c r="U530" i="1" s="1"/>
  <c r="N529" i="1"/>
  <c r="U529" i="1" s="1"/>
  <c r="N528" i="1"/>
  <c r="U528" i="1" s="1"/>
  <c r="N527" i="1"/>
  <c r="U527" i="1" s="1"/>
  <c r="N526" i="1"/>
  <c r="U526" i="1" s="1"/>
  <c r="N525" i="1"/>
  <c r="U525" i="1" s="1"/>
  <c r="N524" i="1"/>
  <c r="U524" i="1" s="1"/>
  <c r="N523" i="1"/>
  <c r="U523" i="1" s="1"/>
  <c r="N522" i="1"/>
  <c r="U522" i="1" s="1"/>
  <c r="N521" i="1"/>
  <c r="U521" i="1" s="1"/>
  <c r="N520" i="1"/>
  <c r="U520" i="1" s="1"/>
  <c r="N519" i="1"/>
  <c r="U519" i="1" s="1"/>
  <c r="N518" i="1"/>
  <c r="U518" i="1" s="1"/>
  <c r="N517" i="1"/>
  <c r="U517" i="1" s="1"/>
  <c r="N516" i="1"/>
  <c r="U516" i="1" s="1"/>
  <c r="N515" i="1"/>
  <c r="U515" i="1" s="1"/>
  <c r="N514" i="1"/>
  <c r="U514" i="1" s="1"/>
  <c r="N513" i="1"/>
  <c r="U513" i="1" s="1"/>
  <c r="N512" i="1"/>
  <c r="U512" i="1" s="1"/>
  <c r="N511" i="1"/>
  <c r="U511" i="1" s="1"/>
  <c r="N510" i="1"/>
  <c r="U510" i="1" s="1"/>
  <c r="N509" i="1"/>
  <c r="U509" i="1" s="1"/>
  <c r="N508" i="1"/>
  <c r="U508" i="1" s="1"/>
  <c r="N507" i="1"/>
  <c r="U507" i="1" s="1"/>
  <c r="N506" i="1"/>
  <c r="U506" i="1" s="1"/>
  <c r="N505" i="1"/>
  <c r="U505" i="1" s="1"/>
  <c r="N504" i="1"/>
  <c r="U504" i="1" s="1"/>
  <c r="N503" i="1"/>
  <c r="U503" i="1" s="1"/>
  <c r="N502" i="1"/>
  <c r="U502" i="1" s="1"/>
  <c r="N501" i="1"/>
  <c r="U501" i="1" s="1"/>
  <c r="N500" i="1"/>
  <c r="U500" i="1" s="1"/>
  <c r="N499" i="1"/>
  <c r="U499" i="1" s="1"/>
  <c r="N498" i="1"/>
  <c r="U498" i="1" s="1"/>
  <c r="N497" i="1"/>
  <c r="U497" i="1" s="1"/>
  <c r="N496" i="1"/>
  <c r="U496" i="1" s="1"/>
  <c r="N495" i="1"/>
  <c r="U495" i="1" s="1"/>
  <c r="N494" i="1"/>
  <c r="U494" i="1" s="1"/>
  <c r="N493" i="1"/>
  <c r="U493" i="1" s="1"/>
  <c r="N492" i="1"/>
  <c r="U492" i="1" s="1"/>
  <c r="N491" i="1"/>
  <c r="U491" i="1" s="1"/>
  <c r="N490" i="1"/>
  <c r="U490" i="1" s="1"/>
  <c r="N489" i="1"/>
  <c r="U489" i="1" s="1"/>
  <c r="N488" i="1"/>
  <c r="U488" i="1" s="1"/>
  <c r="N487" i="1"/>
  <c r="U487" i="1" s="1"/>
  <c r="N486" i="1"/>
  <c r="U486" i="1" s="1"/>
  <c r="N485" i="1"/>
  <c r="U485" i="1" s="1"/>
  <c r="N484" i="1"/>
  <c r="U484" i="1" s="1"/>
  <c r="N483" i="1"/>
  <c r="U483" i="1" s="1"/>
  <c r="N482" i="1"/>
  <c r="U482" i="1" s="1"/>
  <c r="N481" i="1"/>
  <c r="U481" i="1" s="1"/>
  <c r="N480" i="1"/>
  <c r="U480" i="1" s="1"/>
  <c r="N479" i="1"/>
  <c r="U479" i="1" s="1"/>
  <c r="N478" i="1"/>
  <c r="U478" i="1" s="1"/>
  <c r="N477" i="1"/>
  <c r="U477" i="1" s="1"/>
  <c r="N476" i="1"/>
  <c r="U476" i="1" s="1"/>
  <c r="N475" i="1"/>
  <c r="U475" i="1" s="1"/>
  <c r="N474" i="1"/>
  <c r="U474" i="1" s="1"/>
  <c r="N473" i="1"/>
  <c r="U473" i="1" s="1"/>
  <c r="N472" i="1"/>
  <c r="U472" i="1" s="1"/>
  <c r="N471" i="1"/>
  <c r="U471" i="1" s="1"/>
  <c r="N470" i="1"/>
  <c r="U470" i="1" s="1"/>
  <c r="N469" i="1"/>
  <c r="U469" i="1" s="1"/>
  <c r="N468" i="1"/>
  <c r="U468" i="1" s="1"/>
  <c r="N467" i="1"/>
  <c r="U467" i="1" s="1"/>
  <c r="N466" i="1"/>
  <c r="U466" i="1" s="1"/>
  <c r="N465" i="1"/>
  <c r="U465" i="1" s="1"/>
  <c r="N464" i="1"/>
  <c r="U464" i="1" s="1"/>
  <c r="N463" i="1"/>
  <c r="U463" i="1" s="1"/>
  <c r="N462" i="1"/>
  <c r="U462" i="1" s="1"/>
  <c r="N461" i="1"/>
  <c r="U461" i="1" s="1"/>
  <c r="N460" i="1"/>
  <c r="U460" i="1" s="1"/>
  <c r="N459" i="1"/>
  <c r="U459" i="1" s="1"/>
  <c r="N458" i="1"/>
  <c r="U458" i="1" s="1"/>
  <c r="N457" i="1"/>
  <c r="U457" i="1" s="1"/>
  <c r="N456" i="1"/>
  <c r="U456" i="1" s="1"/>
  <c r="N455" i="1"/>
  <c r="U455" i="1" s="1"/>
  <c r="N454" i="1"/>
  <c r="U454" i="1" s="1"/>
  <c r="N453" i="1"/>
  <c r="U453" i="1" s="1"/>
  <c r="N452" i="1"/>
  <c r="U452" i="1" s="1"/>
  <c r="N451" i="1"/>
  <c r="U451" i="1" s="1"/>
  <c r="N450" i="1"/>
  <c r="U450" i="1" s="1"/>
  <c r="N449" i="1"/>
  <c r="U449" i="1" s="1"/>
  <c r="N448" i="1"/>
  <c r="U448" i="1" s="1"/>
  <c r="N447" i="1"/>
  <c r="U447" i="1" s="1"/>
  <c r="N446" i="1"/>
  <c r="U446" i="1" s="1"/>
  <c r="N445" i="1"/>
  <c r="U445" i="1" s="1"/>
  <c r="N444" i="1"/>
  <c r="U444" i="1" s="1"/>
  <c r="N443" i="1"/>
  <c r="U443" i="1" s="1"/>
  <c r="N442" i="1"/>
  <c r="U442" i="1" s="1"/>
  <c r="N441" i="1"/>
  <c r="U441" i="1" s="1"/>
  <c r="N440" i="1"/>
  <c r="U440" i="1" s="1"/>
  <c r="N439" i="1"/>
  <c r="U439" i="1" s="1"/>
  <c r="N438" i="1"/>
  <c r="U438" i="1" s="1"/>
  <c r="N437" i="1"/>
  <c r="U437" i="1" s="1"/>
  <c r="N436" i="1"/>
  <c r="U436" i="1" s="1"/>
  <c r="N435" i="1"/>
  <c r="U435" i="1" s="1"/>
  <c r="N434" i="1"/>
  <c r="U434" i="1" s="1"/>
  <c r="N433" i="1"/>
  <c r="U433" i="1" s="1"/>
  <c r="N432" i="1"/>
  <c r="U432" i="1" s="1"/>
  <c r="N431" i="1"/>
  <c r="U431" i="1" s="1"/>
  <c r="N430" i="1"/>
  <c r="U430" i="1" s="1"/>
  <c r="N429" i="1"/>
  <c r="U429" i="1" s="1"/>
  <c r="N428" i="1"/>
  <c r="U428" i="1" s="1"/>
  <c r="N427" i="1"/>
  <c r="U427" i="1" s="1"/>
  <c r="N426" i="1"/>
  <c r="U426" i="1" s="1"/>
  <c r="N425" i="1"/>
  <c r="U425" i="1" s="1"/>
  <c r="N424" i="1"/>
  <c r="U424" i="1" s="1"/>
  <c r="N423" i="1"/>
  <c r="U423" i="1" s="1"/>
  <c r="N422" i="1"/>
  <c r="U422" i="1" s="1"/>
  <c r="N421" i="1"/>
  <c r="U421" i="1" s="1"/>
  <c r="N420" i="1"/>
  <c r="U420" i="1" s="1"/>
  <c r="N419" i="1"/>
  <c r="U419" i="1" s="1"/>
  <c r="N418" i="1"/>
  <c r="U418" i="1" s="1"/>
  <c r="N417" i="1"/>
  <c r="U417" i="1" s="1"/>
  <c r="N416" i="1"/>
  <c r="U416" i="1" s="1"/>
  <c r="N415" i="1"/>
  <c r="U415" i="1" s="1"/>
  <c r="N414" i="1"/>
  <c r="U414" i="1" s="1"/>
  <c r="N413" i="1"/>
  <c r="U413" i="1" s="1"/>
  <c r="N412" i="1"/>
  <c r="U412" i="1" s="1"/>
  <c r="N411" i="1"/>
  <c r="U411" i="1" s="1"/>
  <c r="N410" i="1"/>
  <c r="U410" i="1" s="1"/>
  <c r="N409" i="1"/>
  <c r="U409" i="1" s="1"/>
  <c r="N408" i="1"/>
  <c r="U408" i="1" s="1"/>
  <c r="N407" i="1"/>
  <c r="U407" i="1" s="1"/>
  <c r="N406" i="1"/>
  <c r="U406" i="1" s="1"/>
  <c r="N405" i="1"/>
  <c r="U405" i="1" s="1"/>
  <c r="N404" i="1"/>
  <c r="U404" i="1" s="1"/>
  <c r="N403" i="1"/>
  <c r="U403" i="1" s="1"/>
  <c r="N402" i="1"/>
  <c r="U402" i="1" s="1"/>
  <c r="N401" i="1"/>
  <c r="U401" i="1" s="1"/>
  <c r="N400" i="1"/>
  <c r="U400" i="1" s="1"/>
  <c r="N399" i="1"/>
  <c r="U399" i="1" s="1"/>
  <c r="N398" i="1"/>
  <c r="U398" i="1" s="1"/>
  <c r="N397" i="1"/>
  <c r="U397" i="1" s="1"/>
  <c r="N396" i="1"/>
  <c r="U396" i="1" s="1"/>
  <c r="N395" i="1"/>
  <c r="U395" i="1" s="1"/>
  <c r="N394" i="1"/>
  <c r="U394" i="1" s="1"/>
  <c r="N393" i="1"/>
  <c r="U393" i="1" s="1"/>
  <c r="N392" i="1"/>
  <c r="U392" i="1" s="1"/>
  <c r="N391" i="1"/>
  <c r="U391" i="1" s="1"/>
  <c r="N390" i="1"/>
  <c r="U390" i="1" s="1"/>
  <c r="N389" i="1"/>
  <c r="U389" i="1" s="1"/>
  <c r="N388" i="1"/>
  <c r="U388" i="1" s="1"/>
  <c r="N387" i="1"/>
  <c r="U387" i="1" s="1"/>
  <c r="N386" i="1"/>
  <c r="U386" i="1" s="1"/>
  <c r="N385" i="1"/>
  <c r="U385" i="1" s="1"/>
  <c r="N384" i="1"/>
  <c r="U384" i="1" s="1"/>
  <c r="N383" i="1"/>
  <c r="U383" i="1" s="1"/>
  <c r="N382" i="1"/>
  <c r="U382" i="1" s="1"/>
  <c r="N381" i="1"/>
  <c r="U381" i="1" s="1"/>
  <c r="N380" i="1"/>
  <c r="U380" i="1" s="1"/>
  <c r="N379" i="1"/>
  <c r="U379" i="1" s="1"/>
  <c r="N378" i="1"/>
  <c r="U378" i="1" s="1"/>
  <c r="N377" i="1"/>
  <c r="U377" i="1" s="1"/>
  <c r="N376" i="1"/>
  <c r="U376" i="1" s="1"/>
  <c r="N375" i="1"/>
  <c r="U375" i="1" s="1"/>
  <c r="N374" i="1"/>
  <c r="U374" i="1" s="1"/>
  <c r="N373" i="1"/>
  <c r="U373" i="1" s="1"/>
  <c r="N372" i="1"/>
  <c r="U372" i="1" s="1"/>
  <c r="N371" i="1"/>
  <c r="U371" i="1" s="1"/>
  <c r="N370" i="1"/>
  <c r="U370" i="1" s="1"/>
  <c r="N369" i="1"/>
  <c r="U369" i="1" s="1"/>
  <c r="N368" i="1"/>
  <c r="U368" i="1" s="1"/>
  <c r="N367" i="1"/>
  <c r="U367" i="1" s="1"/>
  <c r="N366" i="1"/>
  <c r="U366" i="1" s="1"/>
  <c r="N365" i="1"/>
  <c r="U365" i="1" s="1"/>
  <c r="N364" i="1"/>
  <c r="U364" i="1" s="1"/>
  <c r="N363" i="1"/>
  <c r="U363" i="1" s="1"/>
  <c r="N362" i="1"/>
  <c r="U362" i="1" s="1"/>
  <c r="N361" i="1"/>
  <c r="U361" i="1" s="1"/>
  <c r="N360" i="1"/>
  <c r="U360" i="1" s="1"/>
  <c r="N359" i="1"/>
  <c r="U359" i="1" s="1"/>
  <c r="N358" i="1"/>
  <c r="U358" i="1" s="1"/>
  <c r="N357" i="1"/>
  <c r="U357" i="1" s="1"/>
  <c r="N356" i="1"/>
  <c r="U356" i="1" s="1"/>
  <c r="N355" i="1"/>
  <c r="U355" i="1" s="1"/>
  <c r="N354" i="1"/>
  <c r="U354" i="1" s="1"/>
  <c r="N353" i="1"/>
  <c r="U353" i="1" s="1"/>
  <c r="N352" i="1"/>
  <c r="U352" i="1" s="1"/>
  <c r="N351" i="1"/>
  <c r="U351" i="1" s="1"/>
  <c r="N350" i="1"/>
  <c r="U350" i="1" s="1"/>
  <c r="N349" i="1"/>
  <c r="U349" i="1" s="1"/>
  <c r="N348" i="1"/>
  <c r="U348" i="1" s="1"/>
  <c r="N347" i="1"/>
  <c r="U347" i="1" s="1"/>
  <c r="N346" i="1"/>
  <c r="U346" i="1" s="1"/>
  <c r="N345" i="1"/>
  <c r="U345" i="1" s="1"/>
  <c r="N344" i="1"/>
  <c r="U344" i="1" s="1"/>
  <c r="N343" i="1"/>
  <c r="U343" i="1" s="1"/>
  <c r="N342" i="1"/>
  <c r="U342" i="1" s="1"/>
  <c r="N341" i="1"/>
  <c r="U341" i="1" s="1"/>
  <c r="N340" i="1"/>
  <c r="U340" i="1" s="1"/>
  <c r="N339" i="1"/>
  <c r="U339" i="1" s="1"/>
  <c r="N338" i="1"/>
  <c r="U338" i="1" s="1"/>
  <c r="N337" i="1"/>
  <c r="U337" i="1" s="1"/>
  <c r="N336" i="1"/>
  <c r="U336" i="1" s="1"/>
  <c r="N335" i="1"/>
  <c r="U335" i="1" s="1"/>
  <c r="N334" i="1"/>
  <c r="U334" i="1" s="1"/>
  <c r="N333" i="1"/>
  <c r="U333" i="1" s="1"/>
  <c r="N332" i="1"/>
  <c r="U332" i="1" s="1"/>
  <c r="N331" i="1"/>
  <c r="U331" i="1" s="1"/>
  <c r="N330" i="1"/>
  <c r="U330" i="1" s="1"/>
  <c r="N329" i="1"/>
  <c r="U329" i="1" s="1"/>
  <c r="N328" i="1"/>
  <c r="U328" i="1" s="1"/>
  <c r="N327" i="1"/>
  <c r="U327" i="1" s="1"/>
  <c r="N326" i="1"/>
  <c r="U326" i="1" s="1"/>
  <c r="N325" i="1"/>
  <c r="U325" i="1" s="1"/>
  <c r="N324" i="1"/>
  <c r="U324" i="1" s="1"/>
  <c r="N323" i="1"/>
  <c r="U323" i="1" s="1"/>
  <c r="N322" i="1"/>
  <c r="U322" i="1" s="1"/>
  <c r="N321" i="1"/>
  <c r="U321" i="1" s="1"/>
  <c r="N320" i="1"/>
  <c r="U320" i="1" s="1"/>
  <c r="N319" i="1"/>
  <c r="U319" i="1" s="1"/>
  <c r="N318" i="1"/>
  <c r="U318" i="1" s="1"/>
  <c r="N317" i="1"/>
  <c r="U317" i="1" s="1"/>
  <c r="N316" i="1"/>
  <c r="U316" i="1" s="1"/>
  <c r="N315" i="1"/>
  <c r="U315" i="1" s="1"/>
  <c r="N314" i="1"/>
  <c r="U314" i="1" s="1"/>
  <c r="N313" i="1"/>
  <c r="U313" i="1" s="1"/>
  <c r="N312" i="1"/>
  <c r="U312" i="1" s="1"/>
  <c r="N311" i="1"/>
  <c r="U311" i="1" s="1"/>
  <c r="N310" i="1"/>
  <c r="U310" i="1" s="1"/>
  <c r="N309" i="1"/>
  <c r="U309" i="1" s="1"/>
  <c r="N308" i="1"/>
  <c r="U308" i="1" s="1"/>
  <c r="N307" i="1"/>
  <c r="U307" i="1" s="1"/>
  <c r="N306" i="1"/>
  <c r="U306" i="1" s="1"/>
  <c r="N305" i="1"/>
  <c r="U305" i="1" s="1"/>
  <c r="N304" i="1"/>
  <c r="U304" i="1" s="1"/>
  <c r="N303" i="1"/>
  <c r="U303" i="1" s="1"/>
  <c r="N302" i="1"/>
  <c r="U302" i="1" s="1"/>
  <c r="N301" i="1"/>
  <c r="U301" i="1" s="1"/>
  <c r="N300" i="1"/>
  <c r="U300" i="1" s="1"/>
  <c r="N299" i="1"/>
  <c r="U299" i="1" s="1"/>
  <c r="N298" i="1"/>
  <c r="U298" i="1" s="1"/>
  <c r="N297" i="1"/>
  <c r="U297" i="1" s="1"/>
  <c r="N296" i="1"/>
  <c r="U296" i="1" s="1"/>
  <c r="N295" i="1"/>
  <c r="U295" i="1" s="1"/>
  <c r="N294" i="1"/>
  <c r="U294" i="1" s="1"/>
  <c r="N293" i="1"/>
  <c r="U293" i="1" s="1"/>
  <c r="N292" i="1"/>
  <c r="U292" i="1" s="1"/>
  <c r="N291" i="1"/>
  <c r="U291" i="1" s="1"/>
  <c r="N290" i="1"/>
  <c r="U290" i="1" s="1"/>
  <c r="N289" i="1"/>
  <c r="U289" i="1" s="1"/>
  <c r="N288" i="1"/>
  <c r="U288" i="1" s="1"/>
  <c r="N287" i="1"/>
  <c r="U287" i="1" s="1"/>
  <c r="N286" i="1"/>
  <c r="U286" i="1" s="1"/>
  <c r="N285" i="1"/>
  <c r="U285" i="1" s="1"/>
  <c r="N284" i="1"/>
  <c r="U284" i="1" s="1"/>
  <c r="N283" i="1"/>
  <c r="U283" i="1" s="1"/>
  <c r="N282" i="1"/>
  <c r="U282" i="1" s="1"/>
  <c r="N281" i="1"/>
  <c r="U281" i="1" s="1"/>
  <c r="N280" i="1"/>
  <c r="U280" i="1" s="1"/>
  <c r="N279" i="1"/>
  <c r="U279" i="1" s="1"/>
  <c r="N278" i="1"/>
  <c r="U278" i="1" s="1"/>
  <c r="N277" i="1"/>
  <c r="U277" i="1" s="1"/>
  <c r="N276" i="1"/>
  <c r="U276" i="1" s="1"/>
  <c r="N275" i="1"/>
  <c r="U275" i="1" s="1"/>
  <c r="N274" i="1"/>
  <c r="U274" i="1" s="1"/>
  <c r="N273" i="1"/>
  <c r="U273" i="1" s="1"/>
  <c r="N272" i="1"/>
  <c r="U272" i="1" s="1"/>
  <c r="N271" i="1"/>
  <c r="U271" i="1" s="1"/>
  <c r="N270" i="1"/>
  <c r="U270" i="1" s="1"/>
  <c r="N269" i="1"/>
  <c r="U269" i="1" s="1"/>
  <c r="N268" i="1"/>
  <c r="U268" i="1" s="1"/>
  <c r="N267" i="1"/>
  <c r="U267" i="1" s="1"/>
  <c r="N266" i="1"/>
  <c r="U266" i="1" s="1"/>
  <c r="N265" i="1"/>
  <c r="U265" i="1" s="1"/>
  <c r="N264" i="1"/>
  <c r="U264" i="1" s="1"/>
  <c r="N263" i="1"/>
  <c r="U263" i="1" s="1"/>
  <c r="N262" i="1"/>
  <c r="U262" i="1" s="1"/>
  <c r="N261" i="1"/>
  <c r="U261" i="1" s="1"/>
  <c r="N260" i="1"/>
  <c r="U260" i="1" s="1"/>
  <c r="N259" i="1"/>
  <c r="U259" i="1" s="1"/>
  <c r="N258" i="1"/>
  <c r="U258" i="1" s="1"/>
  <c r="N257" i="1"/>
  <c r="U257" i="1" s="1"/>
  <c r="N256" i="1"/>
  <c r="U256" i="1" s="1"/>
  <c r="N255" i="1"/>
  <c r="U255" i="1" s="1"/>
  <c r="N254" i="1"/>
  <c r="U254" i="1" s="1"/>
  <c r="N253" i="1"/>
  <c r="U253" i="1" s="1"/>
  <c r="N252" i="1"/>
  <c r="U252" i="1" s="1"/>
  <c r="N251" i="1"/>
  <c r="U251" i="1" s="1"/>
  <c r="N250" i="1"/>
  <c r="U250" i="1" s="1"/>
  <c r="N249" i="1"/>
  <c r="U249" i="1" s="1"/>
  <c r="N248" i="1"/>
  <c r="U248" i="1" s="1"/>
  <c r="N247" i="1"/>
  <c r="U247" i="1" s="1"/>
  <c r="N246" i="1"/>
  <c r="U246" i="1" s="1"/>
  <c r="N245" i="1"/>
  <c r="U245" i="1" s="1"/>
  <c r="N244" i="1"/>
  <c r="U244" i="1" s="1"/>
  <c r="N243" i="1"/>
  <c r="U243" i="1" s="1"/>
  <c r="N242" i="1"/>
  <c r="U242" i="1" s="1"/>
  <c r="N241" i="1"/>
  <c r="U241" i="1" s="1"/>
  <c r="N240" i="1"/>
  <c r="U240" i="1" s="1"/>
  <c r="N239" i="1"/>
  <c r="U239" i="1" s="1"/>
  <c r="N238" i="1"/>
  <c r="U238" i="1" s="1"/>
  <c r="N237" i="1"/>
  <c r="U237" i="1" s="1"/>
  <c r="N236" i="1"/>
  <c r="U236" i="1" s="1"/>
  <c r="N235" i="1"/>
  <c r="U235" i="1" s="1"/>
  <c r="N234" i="1"/>
  <c r="U234" i="1" s="1"/>
  <c r="N233" i="1"/>
  <c r="U233" i="1" s="1"/>
  <c r="N232" i="1"/>
  <c r="U232" i="1" s="1"/>
  <c r="N231" i="1"/>
  <c r="U231" i="1" s="1"/>
  <c r="N230" i="1"/>
  <c r="U230" i="1" s="1"/>
  <c r="N229" i="1"/>
  <c r="U229" i="1" s="1"/>
  <c r="N228" i="1"/>
  <c r="U228" i="1" s="1"/>
  <c r="N227" i="1"/>
  <c r="U227" i="1" s="1"/>
  <c r="N226" i="1"/>
  <c r="U226" i="1" s="1"/>
  <c r="N225" i="1"/>
  <c r="U225" i="1" s="1"/>
  <c r="N224" i="1"/>
  <c r="U224" i="1" s="1"/>
  <c r="N223" i="1"/>
  <c r="U223" i="1" s="1"/>
  <c r="N222" i="1"/>
  <c r="U222" i="1" s="1"/>
  <c r="N221" i="1"/>
  <c r="U221" i="1" s="1"/>
  <c r="N220" i="1"/>
  <c r="U220" i="1" s="1"/>
  <c r="N219" i="1"/>
  <c r="U219" i="1" s="1"/>
  <c r="N218" i="1"/>
  <c r="U218" i="1" s="1"/>
  <c r="N217" i="1"/>
  <c r="U217" i="1" s="1"/>
  <c r="N216" i="1"/>
  <c r="U216" i="1" s="1"/>
  <c r="N215" i="1"/>
  <c r="U215" i="1" s="1"/>
  <c r="N214" i="1"/>
  <c r="U214" i="1" s="1"/>
  <c r="N213" i="1"/>
  <c r="U213" i="1" s="1"/>
  <c r="N212" i="1"/>
  <c r="U212" i="1" s="1"/>
  <c r="N211" i="1"/>
  <c r="U211" i="1" s="1"/>
  <c r="N210" i="1"/>
  <c r="U210" i="1" s="1"/>
  <c r="N209" i="1"/>
  <c r="U209" i="1" s="1"/>
  <c r="N208" i="1"/>
  <c r="U208" i="1" s="1"/>
  <c r="N207" i="1"/>
  <c r="U207" i="1" s="1"/>
  <c r="N206" i="1"/>
  <c r="U206" i="1" s="1"/>
  <c r="N205" i="1"/>
  <c r="U205" i="1" s="1"/>
  <c r="N204" i="1"/>
  <c r="U204" i="1" s="1"/>
  <c r="N203" i="1"/>
  <c r="U203" i="1" s="1"/>
  <c r="N202" i="1"/>
  <c r="U202" i="1" s="1"/>
  <c r="N201" i="1"/>
  <c r="U201" i="1" s="1"/>
  <c r="N200" i="1"/>
  <c r="U200" i="1" s="1"/>
  <c r="N199" i="1"/>
  <c r="U199" i="1" s="1"/>
  <c r="N198" i="1"/>
  <c r="U198" i="1" s="1"/>
  <c r="N197" i="1"/>
  <c r="U197" i="1" s="1"/>
  <c r="N196" i="1"/>
  <c r="U196" i="1" s="1"/>
  <c r="N195" i="1"/>
  <c r="U195" i="1" s="1"/>
  <c r="N194" i="1"/>
  <c r="U194" i="1" s="1"/>
  <c r="N193" i="1"/>
  <c r="U193" i="1" s="1"/>
  <c r="N192" i="1"/>
  <c r="U192" i="1" s="1"/>
  <c r="N191" i="1"/>
  <c r="U191" i="1" s="1"/>
  <c r="N190" i="1"/>
  <c r="U190" i="1" s="1"/>
  <c r="N189" i="1"/>
  <c r="U189" i="1" s="1"/>
  <c r="N188" i="1"/>
  <c r="U188" i="1" s="1"/>
  <c r="N187" i="1"/>
  <c r="U187" i="1" s="1"/>
  <c r="N186" i="1"/>
  <c r="U186" i="1" s="1"/>
  <c r="N185" i="1"/>
  <c r="U185" i="1" s="1"/>
  <c r="N184" i="1"/>
  <c r="U184" i="1" s="1"/>
  <c r="N183" i="1"/>
  <c r="U183" i="1" s="1"/>
  <c r="N182" i="1"/>
  <c r="U182" i="1" s="1"/>
  <c r="N181" i="1"/>
  <c r="U181" i="1" s="1"/>
  <c r="N180" i="1"/>
  <c r="U180" i="1" s="1"/>
  <c r="N179" i="1"/>
  <c r="U179" i="1" s="1"/>
  <c r="N178" i="1"/>
  <c r="U178" i="1" s="1"/>
  <c r="N177" i="1"/>
  <c r="U177" i="1" s="1"/>
  <c r="N176" i="1"/>
  <c r="U176" i="1" s="1"/>
  <c r="N175" i="1"/>
  <c r="U175" i="1" s="1"/>
  <c r="N174" i="1"/>
  <c r="U174" i="1" s="1"/>
  <c r="N173" i="1"/>
  <c r="U173" i="1" s="1"/>
  <c r="N172" i="1"/>
  <c r="U172" i="1" s="1"/>
  <c r="N171" i="1"/>
  <c r="U171" i="1" s="1"/>
  <c r="N170" i="1"/>
  <c r="U170" i="1" s="1"/>
  <c r="N169" i="1"/>
  <c r="U169" i="1" s="1"/>
  <c r="N168" i="1"/>
  <c r="U168" i="1" s="1"/>
  <c r="N167" i="1"/>
  <c r="U167" i="1" s="1"/>
  <c r="N166" i="1"/>
  <c r="U166" i="1" s="1"/>
  <c r="N165" i="1"/>
  <c r="U165" i="1" s="1"/>
  <c r="N164" i="1"/>
  <c r="U164" i="1" s="1"/>
  <c r="N163" i="1"/>
  <c r="U163" i="1" s="1"/>
  <c r="N162" i="1"/>
  <c r="U162" i="1" s="1"/>
  <c r="N161" i="1"/>
  <c r="U161" i="1" s="1"/>
  <c r="N160" i="1"/>
  <c r="U160" i="1" s="1"/>
  <c r="N159" i="1"/>
  <c r="U159" i="1" s="1"/>
  <c r="N158" i="1"/>
  <c r="U158" i="1" s="1"/>
  <c r="N157" i="1"/>
  <c r="U157" i="1" s="1"/>
  <c r="N156" i="1"/>
  <c r="U156" i="1" s="1"/>
  <c r="N155" i="1"/>
  <c r="U155" i="1" s="1"/>
  <c r="N154" i="1"/>
  <c r="U154" i="1" s="1"/>
  <c r="N153" i="1"/>
  <c r="U153" i="1" s="1"/>
  <c r="N152" i="1"/>
  <c r="U152" i="1" s="1"/>
  <c r="N151" i="1"/>
  <c r="U151" i="1" s="1"/>
  <c r="N150" i="1"/>
  <c r="U150" i="1" s="1"/>
  <c r="N149" i="1"/>
  <c r="U149" i="1" s="1"/>
  <c r="N148" i="1"/>
  <c r="U148" i="1" s="1"/>
  <c r="N147" i="1"/>
  <c r="U147" i="1" s="1"/>
  <c r="N146" i="1"/>
  <c r="U146" i="1" s="1"/>
  <c r="N145" i="1"/>
  <c r="U145" i="1" s="1"/>
  <c r="N144" i="1"/>
  <c r="U144" i="1" s="1"/>
  <c r="N143" i="1"/>
  <c r="U143" i="1" s="1"/>
  <c r="N142" i="1"/>
  <c r="U142" i="1" s="1"/>
  <c r="N141" i="1"/>
  <c r="U141" i="1" s="1"/>
  <c r="N140" i="1"/>
  <c r="U140" i="1" s="1"/>
  <c r="N139" i="1"/>
  <c r="U139" i="1" s="1"/>
  <c r="N138" i="1"/>
  <c r="U138" i="1" s="1"/>
  <c r="N137" i="1"/>
  <c r="U137" i="1" s="1"/>
  <c r="N136" i="1"/>
  <c r="U136" i="1" s="1"/>
  <c r="N135" i="1"/>
  <c r="U135" i="1" s="1"/>
  <c r="N134" i="1"/>
  <c r="U134" i="1" s="1"/>
  <c r="N133" i="1"/>
  <c r="U133" i="1" s="1"/>
  <c r="N132" i="1"/>
  <c r="U132" i="1" s="1"/>
  <c r="N131" i="1"/>
  <c r="U131" i="1" s="1"/>
  <c r="N130" i="1"/>
  <c r="U130" i="1" s="1"/>
  <c r="N129" i="1"/>
  <c r="U129" i="1" s="1"/>
  <c r="N128" i="1"/>
  <c r="U128" i="1" s="1"/>
  <c r="N127" i="1"/>
  <c r="U127" i="1" s="1"/>
  <c r="N126" i="1"/>
  <c r="U126" i="1" s="1"/>
  <c r="N125" i="1"/>
  <c r="U125" i="1" s="1"/>
  <c r="N124" i="1"/>
  <c r="U124" i="1" s="1"/>
  <c r="N123" i="1"/>
  <c r="U123" i="1" s="1"/>
  <c r="N122" i="1"/>
  <c r="U122" i="1" s="1"/>
  <c r="N121" i="1"/>
  <c r="U121" i="1" s="1"/>
  <c r="N120" i="1"/>
  <c r="U120" i="1" s="1"/>
  <c r="N119" i="1"/>
  <c r="U119" i="1" s="1"/>
  <c r="N118" i="1"/>
  <c r="U118" i="1" s="1"/>
  <c r="N117" i="1"/>
  <c r="U117" i="1" s="1"/>
  <c r="N116" i="1"/>
  <c r="U116" i="1" s="1"/>
  <c r="N115" i="1"/>
  <c r="U115" i="1" s="1"/>
  <c r="N114" i="1"/>
  <c r="U114" i="1" s="1"/>
  <c r="N113" i="1"/>
  <c r="U113" i="1" s="1"/>
  <c r="N112" i="1"/>
  <c r="U112" i="1" s="1"/>
  <c r="N111" i="1"/>
  <c r="U111" i="1" s="1"/>
  <c r="N110" i="1"/>
  <c r="U110" i="1" s="1"/>
  <c r="N109" i="1"/>
  <c r="U109" i="1" s="1"/>
  <c r="N108" i="1"/>
  <c r="U108" i="1" s="1"/>
  <c r="N107" i="1"/>
  <c r="U107" i="1" s="1"/>
  <c r="N106" i="1"/>
  <c r="U106" i="1" s="1"/>
  <c r="N105" i="1"/>
  <c r="U105" i="1" s="1"/>
  <c r="N104" i="1"/>
  <c r="U104" i="1" s="1"/>
  <c r="N103" i="1"/>
  <c r="U103" i="1" s="1"/>
  <c r="N102" i="1"/>
  <c r="U102" i="1" s="1"/>
  <c r="N101" i="1"/>
  <c r="U101" i="1" s="1"/>
  <c r="N100" i="1"/>
  <c r="U100" i="1" s="1"/>
  <c r="N99" i="1"/>
  <c r="U99" i="1" s="1"/>
  <c r="N98" i="1"/>
  <c r="U98" i="1" s="1"/>
  <c r="N97" i="1"/>
  <c r="U97" i="1" s="1"/>
  <c r="N96" i="1"/>
  <c r="U96" i="1" s="1"/>
  <c r="N95" i="1"/>
  <c r="U95" i="1" s="1"/>
  <c r="N94" i="1"/>
  <c r="U94" i="1" s="1"/>
  <c r="N93" i="1"/>
  <c r="U93" i="1" s="1"/>
  <c r="N92" i="1"/>
  <c r="U92" i="1" s="1"/>
  <c r="N91" i="1"/>
  <c r="U91" i="1" s="1"/>
  <c r="N90" i="1"/>
  <c r="U90" i="1" s="1"/>
  <c r="N89" i="1"/>
  <c r="U89" i="1" s="1"/>
  <c r="N88" i="1"/>
  <c r="U88" i="1" s="1"/>
  <c r="N87" i="1"/>
  <c r="U87" i="1" s="1"/>
  <c r="N86" i="1"/>
  <c r="U86" i="1" s="1"/>
  <c r="N85" i="1"/>
  <c r="U85" i="1" s="1"/>
  <c r="N84" i="1"/>
  <c r="U84" i="1" s="1"/>
  <c r="N83" i="1"/>
  <c r="U83" i="1" s="1"/>
  <c r="N82" i="1"/>
  <c r="U82" i="1" s="1"/>
  <c r="N81" i="1"/>
  <c r="U81" i="1" s="1"/>
  <c r="N80" i="1"/>
  <c r="U80" i="1" s="1"/>
  <c r="N79" i="1"/>
  <c r="U79" i="1" s="1"/>
  <c r="N78" i="1"/>
  <c r="U78" i="1" s="1"/>
  <c r="N77" i="1"/>
  <c r="U77" i="1" s="1"/>
  <c r="N76" i="1"/>
  <c r="U76" i="1" s="1"/>
  <c r="N75" i="1"/>
  <c r="U75" i="1" s="1"/>
  <c r="N74" i="1"/>
  <c r="U74" i="1" s="1"/>
  <c r="N73" i="1"/>
  <c r="U73" i="1" s="1"/>
  <c r="N72" i="1"/>
  <c r="U72" i="1" s="1"/>
  <c r="N71" i="1"/>
  <c r="U71" i="1" s="1"/>
  <c r="N70" i="1"/>
  <c r="U70" i="1" s="1"/>
  <c r="N69" i="1"/>
  <c r="U69" i="1" s="1"/>
  <c r="N68" i="1"/>
  <c r="U68" i="1" s="1"/>
  <c r="N67" i="1"/>
  <c r="U67" i="1" s="1"/>
  <c r="N66" i="1"/>
  <c r="U66" i="1" s="1"/>
  <c r="N65" i="1"/>
  <c r="U65" i="1" s="1"/>
  <c r="N64" i="1"/>
  <c r="U64" i="1" s="1"/>
  <c r="N63" i="1"/>
  <c r="U63" i="1" s="1"/>
  <c r="N62" i="1"/>
  <c r="U62" i="1" s="1"/>
  <c r="N61" i="1"/>
  <c r="U61" i="1" s="1"/>
  <c r="N60" i="1"/>
  <c r="U60" i="1" s="1"/>
  <c r="N59" i="1"/>
  <c r="U59" i="1" s="1"/>
  <c r="N58" i="1"/>
  <c r="U58" i="1" s="1"/>
  <c r="N57" i="1"/>
  <c r="U57" i="1" s="1"/>
  <c r="N56" i="1"/>
  <c r="U56" i="1" s="1"/>
  <c r="N55" i="1"/>
  <c r="U55" i="1" s="1"/>
  <c r="N54" i="1"/>
  <c r="U54" i="1" s="1"/>
  <c r="N53" i="1"/>
  <c r="U53" i="1" s="1"/>
  <c r="N52" i="1"/>
  <c r="U52" i="1" s="1"/>
  <c r="N51" i="1"/>
  <c r="U51" i="1" s="1"/>
  <c r="N50" i="1"/>
  <c r="U50" i="1" s="1"/>
  <c r="N49" i="1"/>
  <c r="U49" i="1" s="1"/>
  <c r="N48" i="1"/>
  <c r="U48" i="1" s="1"/>
  <c r="N47" i="1"/>
  <c r="U47" i="1" s="1"/>
  <c r="N46" i="1"/>
  <c r="U46" i="1" s="1"/>
  <c r="N45" i="1"/>
  <c r="U45" i="1" s="1"/>
  <c r="N44" i="1"/>
  <c r="U44" i="1" s="1"/>
  <c r="N43" i="1"/>
  <c r="U43" i="1" s="1"/>
  <c r="N42" i="1"/>
  <c r="U42" i="1" s="1"/>
  <c r="N41" i="1"/>
  <c r="U41" i="1" s="1"/>
  <c r="N40" i="1"/>
  <c r="U40" i="1" s="1"/>
  <c r="N39" i="1"/>
  <c r="U39" i="1" s="1"/>
  <c r="N38" i="1"/>
  <c r="U38" i="1" s="1"/>
  <c r="N37" i="1"/>
  <c r="U37" i="1" s="1"/>
  <c r="N36" i="1"/>
  <c r="U36" i="1" s="1"/>
  <c r="N35" i="1"/>
  <c r="U35" i="1" s="1"/>
  <c r="N34" i="1"/>
  <c r="U34" i="1" s="1"/>
  <c r="N33" i="1"/>
  <c r="U33" i="1" s="1"/>
  <c r="N32" i="1"/>
  <c r="U32" i="1" s="1"/>
  <c r="N31" i="1"/>
  <c r="U31" i="1" s="1"/>
  <c r="N30" i="1"/>
  <c r="U30" i="1" s="1"/>
  <c r="N29" i="1"/>
  <c r="U29" i="1" s="1"/>
  <c r="N28" i="1"/>
  <c r="U28" i="1" s="1"/>
  <c r="N27" i="1"/>
  <c r="U27" i="1" s="1"/>
  <c r="N26" i="1"/>
  <c r="U26" i="1" s="1"/>
  <c r="N25" i="1"/>
  <c r="U25" i="1" s="1"/>
  <c r="N24" i="1"/>
  <c r="U24" i="1" s="1"/>
  <c r="N23" i="1"/>
  <c r="U23" i="1" s="1"/>
  <c r="N22" i="1"/>
  <c r="U22" i="1" s="1"/>
  <c r="N21" i="1"/>
  <c r="U21" i="1" s="1"/>
  <c r="N20" i="1"/>
  <c r="U20" i="1" s="1"/>
  <c r="N19" i="1"/>
  <c r="U19" i="1" s="1"/>
  <c r="N18" i="1"/>
  <c r="U18" i="1" s="1"/>
  <c r="N17" i="1"/>
  <c r="U17" i="1" s="1"/>
  <c r="N16" i="1"/>
  <c r="U16" i="1" s="1"/>
  <c r="N15" i="1"/>
  <c r="U15" i="1" s="1"/>
  <c r="N14" i="1"/>
  <c r="U14" i="1" s="1"/>
  <c r="N13" i="1"/>
  <c r="U13" i="1" s="1"/>
  <c r="N12" i="1"/>
  <c r="U12" i="1" s="1"/>
  <c r="N11" i="1"/>
  <c r="U11" i="1" s="1"/>
  <c r="N10" i="1"/>
  <c r="U10" i="1" s="1"/>
  <c r="N9" i="1"/>
  <c r="U9" i="1" s="1"/>
  <c r="N8" i="1"/>
  <c r="U8" i="1" s="1"/>
  <c r="N7" i="1"/>
  <c r="U7" i="1" s="1"/>
  <c r="N6" i="1"/>
  <c r="U6" i="1" s="1"/>
  <c r="N5" i="1"/>
  <c r="U5" i="1" s="1"/>
  <c r="N4" i="1"/>
  <c r="U4" i="1" s="1"/>
  <c r="N3" i="1"/>
  <c r="U3" i="1" s="1"/>
  <c r="N2" i="1"/>
  <c r="U2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6" i="1"/>
  <c r="F5" i="1"/>
  <c r="F4" i="1"/>
  <c r="F3" i="1"/>
  <c r="F2" i="1"/>
  <c r="G5" i="8" l="1"/>
  <c r="F6" i="8"/>
  <c r="E7" i="8"/>
  <c r="G7" i="8" s="1"/>
  <c r="E4" i="8"/>
  <c r="H4" i="8" s="1"/>
  <c r="E6" i="8"/>
  <c r="H5" i="9"/>
  <c r="E5" i="8"/>
  <c r="F5" i="8" s="1"/>
  <c r="F3" i="8"/>
  <c r="F12" i="8"/>
  <c r="F13" i="8"/>
  <c r="G13" i="8"/>
  <c r="G11" i="8"/>
  <c r="E3" i="8"/>
  <c r="H3" i="8" s="1"/>
  <c r="E10" i="8"/>
  <c r="H10" i="8" s="1"/>
  <c r="F11" i="8"/>
  <c r="E9" i="8"/>
  <c r="H9" i="8" s="1"/>
  <c r="E8" i="8"/>
  <c r="F8" i="8" s="1"/>
  <c r="E13" i="8"/>
  <c r="H13" i="8" s="1"/>
  <c r="E12" i="8"/>
  <c r="H12" i="8" s="1"/>
  <c r="H4" i="9"/>
  <c r="H7" i="9"/>
  <c r="H3" i="9"/>
  <c r="H6" i="9"/>
  <c r="H2" i="9"/>
  <c r="E2" i="8"/>
  <c r="G4" i="8" l="1"/>
  <c r="G3" i="8"/>
  <c r="H5" i="8"/>
  <c r="F4" i="8"/>
  <c r="H7" i="8"/>
  <c r="H6" i="8"/>
  <c r="G6" i="8"/>
  <c r="F7" i="8"/>
  <c r="G9" i="8"/>
  <c r="F10" i="8"/>
  <c r="G12" i="8"/>
  <c r="H8" i="8"/>
  <c r="G8" i="8"/>
  <c r="G10" i="8"/>
  <c r="F9" i="8"/>
  <c r="G2" i="8"/>
  <c r="H2" i="8"/>
  <c r="F2" i="8"/>
</calcChain>
</file>

<file path=xl/sharedStrings.xml><?xml version="1.0" encoding="utf-8"?>
<sst xmlns="http://schemas.openxmlformats.org/spreadsheetml/2006/main" count="8498" uniqueCount="2114">
  <si>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</si>
  <si>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</si>
  <si>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</si>
  <si>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</si>
  <si>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</si>
  <si>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</si>
  <si>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</si>
  <si>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</si>
  <si>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</si>
  <si>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</si>
  <si>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</si>
  <si>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</si>
  <si>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</si>
  <si>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</si>
  <si>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</si>
  <si>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</si>
  <si>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</si>
  <si>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</si>
  <si>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</si>
  <si>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</si>
  <si>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</si>
  <si>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</si>
  <si>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</si>
  <si>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</si>
  <si>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</si>
  <si>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</si>
  <si>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</si>
  <si>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</si>
  <si>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</si>
  <si>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</si>
  <si>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</si>
  <si>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</si>
  <si>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</si>
  <si>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</si>
  <si>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</si>
  <si>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</si>
  <si>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</si>
  <si>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</si>
  <si>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</si>
  <si>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</si>
  <si>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</si>
  <si>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</si>
  <si>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</si>
  <si>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</si>
  <si>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</si>
  <si>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</si>
  <si>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</si>
  <si>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</si>
  <si>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</si>
  <si>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</si>
  <si>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</si>
  <si>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</si>
  <si>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</si>
  <si>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</si>
  <si>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</si>
  <si>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</si>
  <si>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</si>
  <si>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</si>
  <si>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</si>
  <si>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</si>
  <si>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</si>
  <si>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</si>
  <si>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</si>
  <si>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</si>
  <si>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</si>
  <si>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</si>
  <si>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</si>
  <si>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</si>
  <si>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</si>
  <si>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</si>
  <si>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</si>
  <si>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</si>
  <si>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</si>
  <si>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</si>
  <si>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</si>
  <si>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</si>
  <si>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</si>
  <si>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</si>
  <si>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</si>
  <si>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</si>
  <si>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</si>
  <si>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</si>
  <si>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</si>
  <si>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</si>
  <si>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</si>
  <si>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</si>
  <si>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</si>
  <si>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</si>
  <si>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</si>
  <si>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</si>
  <si>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</si>
  <si>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</si>
  <si>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</si>
  <si>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</si>
  <si>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</si>
  <si>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</si>
  <si>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</si>
  <si>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</si>
  <si>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</si>
  <si>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</si>
  <si>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</si>
  <si>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</si>
  <si>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</si>
  <si>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</si>
  <si>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</si>
  <si>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</si>
  <si>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</si>
  <si>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</si>
  <si>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</si>
  <si>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</si>
  <si>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</si>
  <si>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</si>
  <si>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</si>
  <si>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</si>
  <si>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</si>
  <si>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</si>
  <si>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</si>
  <si>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</si>
  <si>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</si>
  <si>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</si>
  <si>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</si>
  <si>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</si>
  <si>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</si>
  <si>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</si>
  <si>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</si>
  <si>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</si>
  <si>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</si>
  <si>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</si>
  <si>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</si>
  <si>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</si>
  <si>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</si>
  <si>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</si>
  <si>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</si>
  <si>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</si>
  <si>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</si>
  <si>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</si>
  <si>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</si>
  <si>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</si>
  <si>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</si>
  <si>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</si>
  <si>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</si>
  <si>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</si>
  <si>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</si>
  <si>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</si>
  <si>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</si>
  <si>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</si>
  <si>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</si>
  <si>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</si>
  <si>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</si>
  <si>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</si>
  <si>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</si>
  <si>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</si>
  <si>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</si>
  <si>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</si>
  <si>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</si>
  <si>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</si>
  <si>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</si>
  <si>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</si>
  <si>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</si>
  <si>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</si>
  <si>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</si>
  <si>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</si>
  <si>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</si>
  <si>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</si>
  <si>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</si>
  <si>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</si>
  <si>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</si>
  <si>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</si>
  <si>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</si>
  <si>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</si>
  <si>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</si>
  <si>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</si>
  <si>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</si>
  <si>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</si>
  <si>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</si>
  <si>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</si>
  <si>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</si>
  <si>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</si>
  <si>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</si>
  <si>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</si>
  <si>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</si>
  <si>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</si>
  <si>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</si>
  <si>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</si>
  <si>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</si>
  <si>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</si>
  <si>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</si>
  <si>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</si>
  <si>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</si>
  <si>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</si>
  <si>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</si>
  <si>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</si>
  <si>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</si>
  <si>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</si>
  <si>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</si>
  <si>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</si>
  <si>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</si>
  <si>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</si>
  <si>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</si>
  <si>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</si>
  <si>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</si>
  <si>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</si>
  <si>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</si>
  <si>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</si>
  <si>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</si>
  <si>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</si>
  <si>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</si>
  <si>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</si>
  <si>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</si>
  <si>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</si>
  <si>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</si>
  <si>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</si>
  <si>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</si>
  <si>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</si>
  <si>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</si>
  <si>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</si>
  <si>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</si>
  <si>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</si>
  <si>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</si>
  <si>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</si>
  <si>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</si>
  <si>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</si>
  <si>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</si>
  <si>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</si>
  <si>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</si>
  <si>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</si>
  <si>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</si>
  <si>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</si>
  <si>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</si>
  <si>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</si>
  <si>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</si>
  <si>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</si>
  <si>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</si>
  <si>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</si>
  <si>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</si>
  <si>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</si>
  <si>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</si>
  <si>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</si>
  <si>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</si>
  <si>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</si>
  <si>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</si>
  <si>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</si>
  <si>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</si>
  <si>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</si>
  <si>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</si>
  <si>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</si>
  <si>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</si>
  <si>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</si>
  <si>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</si>
  <si>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</si>
  <si>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</si>
  <si>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</si>
  <si>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</si>
  <si>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</si>
  <si>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</si>
  <si>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</si>
  <si>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</si>
  <si>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</si>
  <si>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</si>
  <si>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</si>
  <si>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</si>
  <si>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</si>
  <si>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</si>
  <si>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</si>
  <si>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</si>
  <si>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</si>
  <si>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</si>
  <si>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</si>
  <si>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</si>
  <si>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</si>
  <si>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</si>
  <si>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</si>
  <si>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</si>
  <si>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</si>
  <si>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</si>
  <si>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</si>
  <si>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</si>
  <si>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</si>
  <si>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</si>
  <si>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</si>
  <si>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</si>
  <si>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</si>
  <si>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</si>
  <si>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</si>
  <si>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</si>
  <si>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</si>
  <si>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</si>
  <si>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</si>
  <si>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</si>
  <si>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</si>
  <si>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</si>
  <si>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</si>
  <si>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</si>
  <si>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</si>
  <si>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</si>
  <si>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</si>
  <si>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</si>
  <si>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</si>
  <si>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</si>
  <si>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</si>
  <si>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</si>
  <si>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</si>
  <si>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</si>
  <si>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</si>
  <si>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</si>
  <si>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</si>
  <si>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</si>
  <si>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</si>
  <si>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</si>
  <si>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</si>
  <si>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</si>
  <si>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</si>
  <si>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</si>
  <si>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</si>
  <si>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</si>
  <si>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</si>
  <si>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</si>
  <si>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</si>
  <si>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</si>
  <si>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</si>
  <si>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</si>
  <si>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</si>
  <si>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</si>
  <si>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</si>
  <si>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</si>
  <si>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</si>
  <si>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</si>
  <si>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</si>
  <si>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</si>
  <si>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</si>
  <si>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</si>
  <si>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</si>
  <si>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</si>
  <si>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</si>
  <si>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</si>
  <si>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</si>
  <si>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</si>
  <si>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</si>
  <si>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</si>
  <si>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</si>
  <si>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</si>
  <si>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</si>
  <si>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</si>
  <si>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</si>
  <si>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</si>
  <si>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</si>
  <si>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</si>
  <si>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</si>
  <si>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</si>
  <si>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</si>
  <si>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</si>
  <si>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</si>
  <si>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</si>
  <si>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</si>
  <si>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</si>
  <si>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</si>
  <si>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</si>
  <si>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</si>
  <si>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</si>
  <si>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</si>
  <si>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</si>
  <si>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</si>
  <si>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</si>
  <si>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</si>
  <si>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</si>
  <si>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</si>
  <si>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</si>
  <si>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</si>
  <si>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</si>
  <si>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</si>
  <si>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</si>
  <si>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</si>
  <si>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</si>
  <si>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</si>
  <si>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</si>
  <si>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</si>
  <si>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</si>
  <si>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</si>
  <si>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</si>
  <si>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</si>
  <si>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</si>
  <si>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</si>
  <si>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</si>
  <si>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</si>
  <si>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</si>
  <si>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</si>
  <si>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</si>
  <si>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</si>
  <si>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</si>
  <si>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</si>
  <si>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</si>
  <si>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</si>
  <si>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</si>
  <si>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</si>
  <si>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</si>
  <si>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</si>
  <si>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</si>
  <si>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</si>
  <si>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</si>
  <si>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</si>
  <si>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</si>
  <si>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</si>
  <si>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</si>
  <si>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</si>
  <si>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</si>
  <si>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</si>
  <si>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</si>
  <si>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</si>
  <si>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</si>
  <si>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</si>
  <si>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</si>
  <si>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</si>
  <si>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</si>
  <si>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</si>
  <si>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</si>
  <si>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</si>
  <si>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</si>
  <si>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</si>
  <si>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</si>
  <si>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</si>
  <si>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</si>
  <si>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</si>
  <si>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</si>
  <si>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</si>
  <si>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</si>
  <si>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</si>
  <si>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</si>
  <si>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</si>
  <si>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</si>
  <si>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</si>
  <si>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</si>
  <si>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</si>
  <si>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</si>
  <si>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</si>
  <si>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</si>
  <si>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</si>
  <si>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</si>
  <si>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</si>
  <si>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</si>
  <si>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</si>
  <si>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</si>
  <si>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</si>
  <si>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</si>
  <si>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</si>
  <si>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</si>
  <si>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</si>
  <si>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</si>
  <si>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</si>
  <si>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</si>
  <si>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</si>
  <si>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</si>
  <si>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</si>
  <si>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</si>
  <si>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</si>
  <si>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</si>
  <si>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</si>
  <si>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</si>
  <si>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</si>
  <si>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</si>
  <si>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</si>
  <si>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</si>
  <si>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</si>
  <si>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</si>
  <si>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</si>
  <si>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</si>
  <si>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</si>
  <si>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</si>
  <si>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</si>
  <si>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</si>
  <si>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</si>
  <si>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</si>
  <si>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</si>
  <si>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</si>
  <si>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</si>
  <si>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</si>
  <si>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</si>
  <si>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</si>
  <si>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</si>
  <si>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</si>
  <si>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</si>
  <si>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</si>
  <si>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</si>
  <si>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</si>
  <si>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</si>
  <si>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</si>
  <si>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</si>
  <si>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</si>
  <si>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</si>
  <si>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</si>
  <si>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</si>
  <si>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</si>
  <si>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</si>
  <si>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</si>
  <si>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</si>
  <si>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</si>
  <si>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</si>
  <si>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</si>
  <si>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</si>
  <si>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</si>
  <si>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</si>
  <si>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</si>
  <si>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</si>
  <si>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</si>
  <si>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</si>
  <si>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</si>
  <si>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</si>
  <si>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</si>
  <si>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</si>
  <si>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</si>
  <si>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</si>
  <si>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</si>
  <si>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</si>
  <si>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</si>
  <si>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</si>
  <si>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</si>
  <si>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</si>
  <si>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</si>
  <si>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</si>
  <si>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</si>
  <si>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</si>
  <si>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</si>
  <si>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</si>
  <si>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</si>
  <si>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</si>
  <si>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</si>
  <si>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</si>
  <si>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</si>
  <si>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</si>
  <si>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</si>
  <si>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</si>
  <si>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</si>
  <si>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</si>
  <si>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</si>
  <si>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</si>
  <si>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</si>
  <si>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</si>
  <si>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</si>
  <si>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</si>
  <si>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</si>
  <si>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</si>
  <si>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</si>
  <si>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</si>
  <si>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</si>
  <si>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</si>
  <si>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</si>
  <si>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</si>
  <si>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</si>
  <si>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</si>
  <si>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</si>
  <si>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</si>
  <si>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</si>
  <si>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</si>
  <si>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</si>
  <si>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</si>
  <si>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</si>
  <si>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</si>
  <si>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</si>
  <si>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</si>
  <si>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</si>
  <si>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</si>
  <si>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</si>
  <si>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</si>
  <si>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</si>
  <si>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</si>
  <si>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</si>
  <si>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</si>
  <si>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</si>
  <si>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</si>
  <si>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</si>
  <si>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</si>
  <si>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</si>
  <si>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</si>
  <si>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</si>
  <si>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</si>
  <si>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</si>
  <si>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</si>
  <si>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</si>
  <si>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</si>
  <si>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</si>
  <si>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</si>
  <si>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</si>
  <si>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</si>
  <si>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</si>
  <si>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</si>
  <si>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</si>
  <si>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</si>
  <si>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</si>
  <si>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</si>
  <si>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</si>
  <si>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</si>
  <si>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</si>
  <si>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</si>
  <si>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</si>
  <si>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</si>
  <si>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</si>
  <si>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</si>
  <si>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</si>
  <si>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</si>
  <si>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</si>
  <si>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</si>
  <si>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</si>
  <si>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</si>
  <si>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</si>
  <si>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</si>
  <si>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</si>
  <si>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</si>
  <si>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</si>
  <si>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</si>
  <si>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</si>
  <si>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</si>
  <si>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</si>
  <si>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</si>
  <si>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</si>
  <si>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</si>
  <si>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</si>
  <si>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</si>
  <si>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</si>
  <si>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</si>
  <si>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</si>
  <si>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</si>
  <si>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</si>
  <si>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</si>
  <si>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</si>
  <si>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</si>
  <si>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</si>
  <si>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</si>
  <si>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</si>
  <si>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</si>
  <si>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</si>
  <si>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</si>
  <si>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</si>
  <si>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</si>
  <si>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</si>
  <si>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</si>
  <si>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</si>
  <si>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</si>
  <si>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</si>
  <si>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</si>
  <si>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</si>
  <si>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</si>
  <si>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</si>
  <si>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</si>
  <si>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</si>
  <si>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</si>
  <si>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</si>
  <si>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</si>
  <si>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</si>
  <si>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</si>
  <si>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</si>
  <si>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</si>
  <si>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</si>
  <si>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</si>
  <si>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</si>
  <si>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</si>
  <si>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</si>
  <si>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</si>
  <si>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</si>
  <si>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</si>
  <si>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</si>
  <si>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</si>
  <si>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</si>
  <si>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</si>
  <si>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</si>
  <si>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</si>
  <si>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</si>
  <si>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</si>
  <si>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</si>
  <si>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</si>
  <si>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</si>
  <si>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</si>
  <si>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</si>
  <si>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</si>
  <si>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</si>
  <si>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</si>
  <si>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</si>
  <si>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</si>
  <si>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</si>
  <si>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</si>
  <si>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</si>
  <si>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</si>
  <si>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</si>
  <si>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</si>
  <si>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</si>
  <si>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</si>
  <si>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</si>
  <si>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</si>
  <si>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</si>
  <si>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</si>
  <si>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</si>
  <si>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</si>
  <si>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</si>
  <si>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</si>
  <si>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</si>
  <si>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</si>
  <si>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</si>
  <si>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</si>
  <si>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</si>
  <si>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</si>
  <si>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</si>
  <si>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</si>
  <si>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</si>
  <si>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</si>
  <si>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</si>
  <si>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</si>
  <si>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</si>
  <si>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</si>
  <si>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</si>
  <si>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</si>
  <si>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</si>
  <si>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</si>
  <si>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</si>
  <si>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</si>
  <si>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</si>
  <si>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</si>
  <si>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</si>
  <si>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</si>
  <si>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</si>
  <si>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</si>
  <si>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</si>
  <si>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</si>
  <si>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</si>
  <si>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</si>
  <si>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</si>
  <si>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</si>
  <si>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</si>
  <si>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</si>
  <si>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</si>
  <si>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</si>
  <si>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</si>
  <si>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</si>
  <si>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</si>
  <si>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</si>
  <si>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</si>
  <si>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</si>
  <si>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</si>
  <si>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</si>
  <si>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</si>
  <si>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</si>
  <si>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</si>
  <si>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</si>
  <si>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</si>
  <si>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</si>
  <si>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</si>
  <si>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</si>
  <si>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</si>
  <si>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</si>
  <si>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</si>
  <si>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</si>
  <si>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</si>
  <si>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</si>
  <si>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</si>
  <si>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</si>
  <si>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</si>
  <si>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</si>
  <si>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</si>
  <si>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</si>
  <si>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</si>
  <si>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</si>
  <si>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</si>
  <si>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</si>
  <si>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</si>
  <si>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</si>
  <si>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</si>
  <si>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</si>
  <si>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</si>
  <si>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</si>
  <si>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</si>
  <si>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</si>
  <si>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</si>
  <si>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</si>
  <si>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</si>
  <si>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</si>
  <si>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</si>
  <si>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</si>
  <si>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</si>
  <si>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</si>
  <si>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</si>
  <si>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</si>
  <si>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</si>
  <si>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</si>
  <si>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</si>
  <si>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</si>
  <si>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</si>
  <si>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</si>
  <si>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</si>
  <si>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</si>
  <si>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</si>
  <si>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</si>
  <si>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</si>
  <si>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</si>
  <si>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</si>
  <si>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</si>
  <si>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</si>
  <si>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</si>
  <si>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</si>
  <si>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</si>
  <si>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</si>
  <si>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</si>
  <si>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</si>
  <si>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</si>
  <si>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</si>
  <si>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</si>
  <si>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</si>
  <si>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</si>
  <si>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</si>
  <si>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</si>
  <si>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</si>
  <si>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</si>
  <si>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</si>
  <si>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</si>
  <si>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</si>
  <si>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</si>
  <si>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</si>
  <si>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</si>
  <si>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</si>
  <si>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</si>
  <si>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</si>
  <si>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</si>
  <si>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</si>
  <si>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</si>
  <si>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</si>
  <si>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</si>
  <si>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</si>
  <si>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</si>
  <si>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</si>
  <si>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</si>
  <si>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</si>
  <si>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</si>
  <si>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</si>
  <si>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</si>
  <si>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</si>
  <si>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</si>
  <si>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</si>
  <si>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</si>
  <si>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</si>
  <si>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</si>
  <si>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</si>
  <si>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</si>
  <si>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</si>
  <si>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</si>
  <si>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</si>
  <si>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</si>
  <si>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</si>
  <si>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</si>
  <si>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</si>
  <si>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</si>
  <si>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</si>
  <si>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</si>
  <si>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</si>
  <si>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</si>
  <si>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</si>
  <si>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</si>
  <si>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</si>
  <si>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</si>
  <si>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</si>
  <si>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</si>
  <si>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</si>
  <si>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</si>
  <si>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</si>
  <si>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</si>
  <si>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</si>
  <si>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</si>
  <si>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</si>
  <si>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</si>
  <si>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</si>
  <si>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</si>
  <si>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</si>
  <si>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</si>
  <si>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</si>
  <si>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</si>
  <si>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</si>
  <si>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</si>
  <si>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</si>
  <si>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</si>
  <si>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</si>
  <si>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</si>
  <si>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</si>
  <si>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</si>
  <si>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</si>
  <si>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</si>
  <si>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</si>
  <si>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</si>
  <si>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</si>
  <si>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</si>
  <si>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</si>
  <si>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</si>
  <si>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</si>
  <si>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</si>
  <si>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</si>
  <si>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</si>
  <si>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</si>
  <si>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</si>
  <si>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</si>
  <si>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</si>
  <si>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</si>
  <si>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</si>
  <si>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</si>
  <si>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</si>
  <si>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</si>
  <si>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</si>
  <si>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</si>
  <si>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</si>
  <si>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</si>
  <si>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</si>
  <si>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</si>
  <si>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</si>
  <si>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</si>
  <si>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</si>
  <si>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</si>
  <si>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</si>
  <si>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</si>
  <si>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</si>
  <si>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</si>
  <si>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</si>
  <si>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</si>
  <si>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</si>
  <si>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</si>
  <si>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</si>
  <si>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</si>
  <si>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</si>
  <si>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</si>
  <si>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</si>
  <si>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</si>
  <si>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</si>
  <si>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</si>
  <si>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</si>
  <si>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</si>
  <si>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</si>
  <si>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</si>
  <si>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</si>
  <si>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</si>
  <si>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</si>
  <si>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</si>
  <si>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</si>
  <si>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</si>
  <si>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</si>
  <si>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</si>
  <si>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</si>
  <si>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</si>
  <si>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</si>
  <si>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</si>
  <si>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</si>
  <si>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</si>
  <si>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</si>
  <si>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</si>
  <si>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</si>
  <si>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</si>
  <si>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</si>
  <si>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</si>
  <si>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</si>
  <si>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</si>
  <si>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</si>
  <si>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</si>
  <si>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</si>
  <si>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</si>
  <si>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</si>
  <si>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</si>
  <si>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</si>
  <si>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</si>
  <si>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</si>
  <si>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</si>
  <si>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</si>
  <si>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</si>
  <si>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</si>
  <si>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</si>
  <si>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</si>
  <si>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</si>
  <si>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</si>
  <si>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</si>
  <si>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</si>
  <si>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</si>
  <si>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</si>
  <si>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</si>
  <si>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</si>
  <si>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</si>
  <si>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</si>
  <si>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</si>
  <si>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</si>
  <si>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</si>
  <si>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</si>
  <si>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</si>
  <si>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</si>
  <si>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</si>
  <si>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</si>
  <si>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</si>
  <si>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</si>
  <si>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</si>
  <si>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</si>
  <si>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</si>
  <si>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</si>
  <si>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</si>
  <si>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</si>
  <si>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</si>
  <si>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</si>
  <si>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</si>
  <si>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</si>
  <si>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</si>
  <si>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</si>
  <si>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</si>
  <si>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</si>
  <si>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</si>
  <si>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</si>
  <si>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</si>
  <si>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</si>
  <si>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</si>
  <si>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</si>
  <si>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</si>
  <si>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</si>
  <si>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</si>
  <si>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</si>
  <si>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</si>
  <si>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</si>
  <si>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</si>
  <si>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</si>
  <si>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</si>
  <si>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</si>
  <si>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</si>
  <si>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</si>
  <si>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</si>
  <si>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</si>
  <si>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</si>
  <si>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</si>
  <si>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</si>
  <si>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</si>
  <si>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</si>
  <si>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</si>
  <si>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</si>
  <si>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</si>
  <si>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</si>
  <si>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</si>
  <si>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</si>
  <si>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</si>
  <si>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</si>
  <si>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</si>
  <si>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</si>
  <si>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</si>
  <si>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</si>
  <si>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</si>
  <si>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</si>
  <si>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</si>
  <si>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</si>
  <si>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</si>
  <si>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</si>
  <si>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</si>
  <si>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</si>
  <si>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</si>
  <si>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</si>
  <si>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</si>
  <si>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</si>
  <si>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</si>
  <si>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</si>
  <si>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</si>
  <si>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</si>
  <si>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</si>
  <si>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</si>
  <si>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</si>
  <si>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</si>
  <si>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</si>
  <si>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</si>
  <si>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</si>
  <si>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</si>
  <si>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</si>
  <si>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</si>
  <si>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</si>
  <si>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</si>
  <si>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</si>
  <si>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</si>
  <si>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</si>
  <si>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</si>
  <si>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</si>
  <si>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</si>
  <si>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</si>
  <si>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</si>
  <si>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</si>
  <si>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</si>
  <si>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</si>
  <si>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</si>
  <si>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</si>
  <si>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</si>
  <si>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</si>
  <si>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</si>
  <si>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</si>
  <si>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</si>
  <si>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</si>
  <si>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</si>
  <si>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</si>
  <si>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</si>
  <si>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</si>
  <si>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</si>
  <si>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</si>
  <si>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</si>
  <si>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</si>
  <si>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</si>
  <si>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</si>
  <si>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</si>
  <si>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</si>
  <si>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</si>
  <si>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</si>
  <si>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</si>
  <si>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</si>
  <si>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</si>
  <si>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</si>
  <si>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</si>
  <si>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</si>
  <si>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</si>
  <si>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</si>
  <si>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</si>
  <si>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</si>
  <si>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</si>
  <si>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</si>
  <si>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</si>
  <si>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</si>
  <si>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</si>
  <si>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</si>
  <si>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</si>
  <si>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</si>
  <si>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</si>
  <si>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</si>
  <si>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</si>
  <si>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</si>
  <si>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</si>
  <si>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</si>
  <si>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</si>
  <si>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</si>
  <si>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</si>
  <si>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</si>
  <si>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</si>
  <si>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</si>
  <si>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</si>
  <si>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</si>
  <si>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</si>
  <si>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</si>
  <si>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</si>
  <si>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</si>
  <si>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</si>
  <si>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</si>
  <si>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</si>
  <si>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</si>
  <si>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</si>
  <si>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</si>
  <si>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</si>
  <si>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</si>
  <si>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</si>
  <si>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</si>
  <si>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</si>
  <si>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</si>
  <si>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</si>
  <si>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</si>
  <si>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</si>
  <si>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</si>
  <si>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</si>
  <si>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</si>
  <si>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</si>
  <si>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</si>
  <si>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</si>
  <si>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</si>
  <si>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</si>
  <si>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</si>
  <si>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</si>
  <si>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</si>
  <si>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</si>
  <si>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</si>
  <si>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</si>
  <si>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</si>
  <si>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</si>
  <si>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</si>
  <si>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</si>
  <si>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</si>
  <si>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</si>
  <si>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</si>
  <si>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</si>
  <si>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</si>
  <si>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</si>
  <si>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</si>
  <si>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</si>
  <si>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</si>
  <si>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</si>
  <si>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</si>
  <si>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</si>
  <si>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</si>
  <si>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</si>
  <si>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</si>
  <si>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</si>
  <si>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</si>
  <si>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</si>
  <si>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</si>
  <si>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</si>
  <si>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</si>
  <si>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</si>
  <si>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</si>
  <si>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</si>
  <si>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</si>
  <si>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</si>
  <si>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</si>
  <si>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</si>
  <si>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</si>
  <si>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</si>
  <si>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</si>
  <si>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</si>
  <si>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</si>
  <si>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</si>
  <si>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</si>
  <si>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</si>
  <si>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</si>
  <si>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</si>
  <si>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</si>
  <si>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</si>
  <si>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</si>
  <si>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</si>
  <si>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</si>
  <si>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</si>
  <si>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</si>
  <si>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</si>
  <si>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</si>
  <si>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</si>
  <si>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</si>
  <si>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</si>
  <si>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</si>
  <si>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</si>
  <si>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</si>
  <si>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</si>
  <si>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</si>
  <si>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</si>
  <si>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</si>
  <si>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</si>
  <si>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</si>
  <si>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</si>
  <si>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</si>
  <si>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</si>
  <si>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</si>
  <si>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</si>
  <si>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</si>
  <si>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</si>
  <si>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</si>
  <si>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</si>
  <si>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</si>
  <si>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</si>
  <si>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</si>
  <si>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</si>
  <si>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</si>
  <si>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</si>
  <si>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</si>
  <si>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</si>
  <si>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</si>
  <si>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</si>
  <si>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</si>
  <si>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</si>
  <si>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</si>
  <si>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</si>
  <si>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</si>
  <si>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</si>
  <si>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</si>
  <si>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</si>
  <si>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</si>
  <si>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</si>
  <si>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</si>
  <si>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</si>
  <si>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</si>
  <si>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</si>
  <si>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</si>
  <si>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</si>
  <si>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</si>
  <si>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</si>
  <si>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</si>
  <si>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</si>
  <si>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</si>
  <si>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</si>
  <si>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</si>
  <si>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</si>
  <si>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</si>
  <si>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</si>
  <si>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</si>
  <si>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</si>
  <si>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</si>
  <si>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</si>
  <si>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</si>
  <si>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</si>
  <si>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</si>
  <si>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</si>
  <si>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</si>
  <si>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</si>
  <si>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</si>
  <si>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</si>
  <si>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</si>
  <si>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</si>
  <si>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</si>
  <si>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</si>
  <si>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</si>
  <si>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</si>
  <si>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</si>
  <si>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</si>
  <si>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</si>
  <si>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</si>
  <si>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</si>
  <si>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</si>
  <si>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</si>
  <si>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</si>
  <si>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</si>
  <si>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</si>
  <si>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</si>
  <si>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</si>
  <si>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</si>
  <si>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</si>
  <si>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</si>
  <si>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</si>
  <si>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</si>
  <si>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</si>
  <si>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</si>
  <si>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</si>
  <si>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</si>
  <si>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</si>
  <si>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</si>
  <si>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</si>
  <si>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</si>
  <si>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</si>
  <si>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</si>
  <si>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</si>
  <si>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</si>
  <si>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</si>
  <si>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</si>
  <si>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</si>
  <si>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</si>
  <si>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</si>
  <si>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</si>
  <si>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</si>
  <si>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</si>
  <si>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</si>
  <si>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</si>
  <si>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</si>
  <si>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</si>
  <si>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</si>
  <si>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</si>
  <si>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</si>
  <si>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</si>
  <si>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</si>
  <si>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</si>
  <si>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</si>
  <si>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</si>
  <si>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</si>
  <si>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</si>
  <si>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</si>
  <si>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</si>
  <si>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</si>
  <si>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</si>
  <si>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</si>
  <si>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</si>
  <si>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</si>
  <si>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</si>
  <si>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</si>
  <si>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</si>
  <si>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</si>
  <si>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</si>
  <si>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</si>
  <si>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</si>
  <si>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</si>
  <si>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</si>
  <si>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</si>
  <si>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</si>
  <si>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</si>
  <si>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</si>
  <si>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</si>
  <si>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</si>
  <si>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</si>
  <si>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</si>
  <si>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</si>
  <si>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</si>
  <si>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</si>
  <si>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</si>
  <si>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</si>
  <si>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</si>
  <si>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</si>
  <si>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</si>
  <si>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</si>
  <si>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</si>
  <si>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</si>
  <si>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</si>
  <si>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</si>
  <si>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</si>
  <si>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</si>
  <si>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</si>
  <si>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</si>
  <si>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</si>
  <si>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</si>
  <si>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</si>
  <si>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</si>
  <si>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</si>
  <si>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</si>
  <si>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</si>
  <si>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</si>
  <si>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</si>
  <si>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</si>
  <si>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</si>
  <si>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</si>
  <si>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</si>
  <si>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</si>
  <si>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</si>
  <si>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</si>
  <si>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</si>
  <si>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</si>
  <si>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</si>
  <si>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</si>
  <si>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</si>
  <si>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</si>
  <si>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</si>
  <si>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</si>
  <si>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</si>
  <si>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</si>
  <si>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</si>
  <si>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</si>
  <si>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</si>
  <si>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</si>
  <si>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</si>
  <si>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</si>
  <si>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</si>
  <si>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</si>
  <si>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</si>
  <si>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</si>
  <si>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</si>
  <si>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</si>
  <si>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</si>
  <si>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</si>
  <si>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</si>
  <si>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</si>
  <si>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</si>
  <si>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</si>
  <si>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</si>
  <si>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</si>
  <si>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</si>
  <si>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</si>
  <si>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</si>
  <si>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</si>
  <si>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</si>
  <si>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</si>
  <si>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</si>
  <si>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</si>
  <si>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</si>
  <si>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</si>
  <si>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</si>
  <si>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</si>
  <si>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</si>
  <si>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</si>
  <si>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</si>
  <si>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</si>
  <si>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</si>
  <si>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</si>
  <si>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</si>
  <si>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</si>
  <si>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</si>
  <si>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</si>
  <si>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</si>
  <si>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</si>
  <si>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</si>
  <si>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</si>
  <si>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</si>
  <si>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</si>
  <si>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</si>
  <si>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</si>
  <si>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</si>
  <si>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</si>
  <si>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</si>
  <si>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</si>
  <si>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</si>
  <si>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</si>
  <si>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</si>
  <si>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</si>
  <si>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</si>
  <si>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</si>
  <si>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</si>
  <si>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</si>
  <si>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</si>
  <si>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</si>
  <si>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</si>
  <si>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</si>
  <si>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</si>
  <si>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</si>
  <si>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</si>
  <si>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</si>
  <si>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</si>
  <si>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</si>
  <si>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</si>
  <si>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</si>
  <si>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</si>
  <si>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</si>
  <si>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</si>
  <si>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</si>
  <si>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</si>
  <si>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</si>
  <si>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</si>
  <si>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</si>
  <si>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</si>
  <si>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</si>
  <si>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</si>
  <si>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</si>
  <si>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</si>
  <si>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</si>
  <si>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</si>
  <si>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</si>
  <si>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</si>
  <si>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</si>
  <si>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</si>
  <si>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</si>
  <si>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</si>
  <si>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</si>
  <si>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</si>
  <si>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</si>
  <si>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</si>
  <si>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</si>
  <si>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</si>
  <si>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</si>
  <si>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</si>
  <si>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</si>
  <si>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</si>
  <si>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</si>
  <si>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</si>
  <si>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</si>
  <si>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</si>
  <si>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</si>
  <si>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</si>
  <si>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</si>
  <si>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</si>
  <si>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</si>
  <si>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</si>
  <si>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</si>
  <si>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</si>
  <si>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</si>
  <si>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</si>
  <si>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</si>
  <si>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</si>
  <si>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</si>
  <si>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</si>
  <si>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</si>
  <si>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</si>
  <si>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</si>
  <si>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</si>
  <si>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</si>
  <si>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</si>
  <si>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</si>
  <si>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</si>
  <si>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</si>
  <si>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</si>
  <si>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</si>
  <si>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</si>
  <si>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</si>
  <si>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</si>
  <si>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</si>
  <si>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</si>
  <si>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</si>
  <si>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</si>
  <si>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</si>
  <si>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</si>
  <si>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</si>
  <si>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</si>
  <si>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</si>
  <si>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</si>
  <si>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</si>
  <si>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</si>
  <si>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</si>
  <si>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</si>
  <si>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</si>
  <si>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</si>
  <si>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</si>
  <si>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</si>
  <si>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</si>
  <si>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</si>
  <si>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</si>
  <si>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</si>
  <si>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</si>
  <si>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</si>
  <si>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</si>
  <si>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</si>
  <si>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</si>
  <si>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</si>
  <si>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</si>
  <si>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</si>
  <si>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</si>
  <si>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</si>
  <si>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</si>
  <si>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</si>
  <si>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</si>
  <si>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</si>
  <si>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</si>
  <si>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</si>
  <si>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</si>
  <si>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</si>
  <si>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</si>
  <si>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</si>
  <si>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</si>
  <si>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</si>
  <si>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</si>
  <si>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</si>
  <si>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</si>
  <si>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</si>
  <si>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</si>
  <si>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</si>
  <si>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</si>
  <si>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</si>
  <si>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</si>
  <si>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</si>
  <si>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</si>
  <si>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</si>
  <si>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</si>
  <si>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</si>
  <si>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</si>
  <si>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</si>
  <si>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</si>
  <si>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</si>
  <si>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</si>
  <si>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</si>
  <si>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</si>
  <si>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</si>
  <si>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</si>
  <si>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</si>
  <si>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</si>
  <si>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</si>
  <si>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</si>
  <si>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</si>
  <si>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</si>
  <si>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</si>
  <si>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</si>
  <si>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</si>
  <si>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</si>
  <si>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</si>
  <si>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</si>
  <si>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</si>
  <si>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</si>
  <si>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</si>
  <si>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</si>
  <si>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</si>
  <si>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</si>
  <si>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</si>
  <si>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</si>
  <si>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</si>
  <si>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</si>
  <si>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</si>
  <si>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</si>
  <si>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</si>
  <si>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</si>
  <si>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</si>
  <si>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</si>
  <si>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</si>
  <si>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</si>
  <si>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</si>
  <si>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</si>
  <si>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</si>
  <si>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</si>
  <si>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</si>
  <si>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</si>
  <si>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</si>
  <si>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</si>
  <si>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</si>
  <si>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</si>
  <si>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</si>
  <si>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</si>
  <si>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</si>
  <si>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</si>
  <si>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</si>
  <si>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</si>
  <si>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</si>
  <si>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</si>
  <si>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</si>
  <si>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</si>
  <si>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</si>
  <si>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</si>
  <si>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</si>
  <si>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</si>
  <si>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</si>
  <si>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</si>
  <si>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</si>
  <si>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</si>
  <si>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</si>
  <si>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</si>
  <si>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</si>
  <si>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</si>
  <si>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</si>
  <si>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</si>
  <si>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</si>
  <si>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</si>
  <si>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</si>
  <si>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</si>
  <si>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</si>
  <si>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</si>
  <si>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</si>
  <si>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</si>
  <si>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</si>
  <si>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</si>
  <si>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</si>
  <si>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</si>
  <si>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</si>
  <si>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</si>
  <si>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</si>
  <si>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</si>
  <si>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</si>
  <si>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</si>
  <si>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</si>
  <si>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</si>
  <si>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</si>
  <si>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</si>
  <si>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</si>
  <si>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</si>
  <si>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</si>
  <si>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</si>
  <si>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</si>
  <si>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</si>
  <si>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</si>
  <si>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</si>
  <si>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</si>
  <si>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</si>
  <si>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</si>
  <si>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</si>
  <si>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</si>
  <si>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</si>
  <si>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</si>
  <si>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</si>
  <si>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</si>
  <si>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</si>
  <si>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</si>
  <si>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</si>
  <si>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</si>
  <si>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</si>
  <si>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</si>
  <si>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</si>
  <si>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</si>
  <si>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</si>
  <si>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</si>
  <si>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</si>
  <si>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</si>
  <si>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</si>
  <si>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</si>
  <si>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</si>
  <si>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</si>
  <si>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</si>
  <si>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</si>
  <si>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</si>
  <si>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</si>
  <si>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</si>
  <si>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</si>
  <si>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</si>
  <si>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</si>
  <si>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</si>
  <si>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</si>
  <si>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</si>
  <si>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</si>
  <si>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</si>
  <si>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</si>
  <si>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</si>
  <si>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</si>
  <si>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</si>
  <si>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</si>
  <si>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</si>
  <si>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</si>
  <si>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</si>
  <si>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</si>
  <si>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</si>
  <si>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</si>
  <si>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</si>
  <si>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</si>
  <si>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</si>
  <si>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</si>
  <si>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</si>
  <si>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</si>
  <si>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</si>
  <si>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</si>
  <si>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</si>
  <si>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</si>
  <si>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</si>
  <si>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</si>
  <si>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</si>
  <si>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</si>
  <si>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</si>
  <si>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</si>
  <si>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</si>
  <si>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</si>
  <si>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</si>
  <si>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</si>
  <si>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</si>
  <si>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</si>
  <si>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</si>
  <si>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</si>
  <si>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</si>
  <si>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</si>
  <si>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</si>
  <si>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</si>
  <si>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</si>
  <si>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</si>
  <si>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</si>
  <si>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</si>
  <si>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</si>
  <si>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</si>
  <si>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</si>
  <si>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</si>
  <si>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</si>
  <si>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</si>
  <si>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</si>
  <si>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</si>
  <si>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</si>
  <si>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</si>
  <si>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</si>
  <si>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</si>
  <si>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</si>
  <si>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</si>
  <si>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</si>
  <si>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</si>
  <si>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</si>
  <si>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</si>
  <si>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</si>
  <si>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</si>
  <si>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</si>
  <si>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</si>
  <si>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</si>
  <si>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</si>
  <si>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</si>
  <si>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</si>
  <si>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</si>
  <si>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</si>
  <si>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</si>
  <si>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</si>
  <si>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</si>
  <si>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</si>
  <si>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</si>
  <si>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</si>
  <si>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</si>
  <si>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</si>
  <si>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</si>
  <si>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</si>
  <si>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</si>
  <si>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</si>
  <si>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</si>
  <si>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</si>
  <si>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</si>
  <si>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</si>
  <si>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</si>
  <si>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</si>
  <si>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</si>
  <si>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</si>
  <si>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</si>
  <si>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</si>
  <si>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</si>
  <si>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</si>
  <si>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</si>
  <si>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</si>
  <si>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</si>
  <si>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</si>
  <si>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</si>
  <si>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</si>
  <si>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</si>
  <si>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</si>
  <si>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</si>
  <si>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</si>
  <si>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</si>
  <si>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</si>
  <si>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</si>
  <si>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</si>
  <si>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</si>
  <si>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</si>
  <si>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</si>
  <si>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</si>
  <si>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</si>
  <si>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</si>
  <si>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</si>
  <si>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</si>
  <si>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</si>
  <si>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</si>
  <si>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</si>
  <si>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</si>
  <si>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</si>
  <si>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</si>
  <si>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</si>
  <si>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</si>
  <si>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</si>
  <si>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</si>
  <si>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</si>
  <si>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</si>
  <si>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</si>
  <si>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</si>
  <si>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</si>
  <si>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</si>
  <si>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</si>
  <si>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</si>
  <si>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</si>
  <si>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</si>
  <si>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</si>
  <si>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</si>
  <si>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</si>
  <si>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</si>
  <si>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</si>
  <si>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</si>
  <si>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</si>
  <si>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</si>
  <si>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</si>
  <si>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</si>
  <si>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</si>
  <si>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</si>
  <si>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</si>
  <si>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</si>
  <si>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</si>
  <si>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</si>
  <si>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</si>
  <si>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</si>
  <si>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</si>
  <si>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</si>
  <si>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</si>
  <si>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</si>
  <si>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</si>
  <si>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</si>
  <si>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</si>
  <si>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</si>
  <si>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</si>
  <si>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</si>
  <si>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</si>
  <si>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</si>
  <si>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</si>
  <si>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</si>
  <si>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</si>
  <si>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</si>
  <si>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</si>
  <si>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</si>
  <si>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</si>
  <si>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</si>
  <si>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</si>
  <si>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</si>
  <si>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</si>
  <si>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</si>
  <si>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</si>
  <si>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</si>
  <si>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</si>
  <si>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</si>
  <si>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</si>
  <si>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</si>
  <si>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</si>
  <si>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</si>
  <si>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</si>
  <si>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</si>
  <si>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</si>
  <si>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</si>
  <si>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</si>
  <si>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</si>
  <si>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</si>
  <si>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</si>
  <si>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</si>
  <si>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</si>
  <si>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</si>
  <si>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</si>
  <si>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</si>
  <si>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</si>
  <si>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</si>
  <si>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</si>
  <si>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</si>
  <si>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</si>
  <si>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</si>
  <si>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</si>
  <si>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</si>
  <si>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</si>
  <si>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</si>
  <si>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</si>
  <si>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</si>
  <si>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</si>
  <si>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</si>
  <si>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</si>
  <si>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</si>
  <si>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</si>
  <si>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</si>
  <si>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</si>
  <si>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</si>
  <si>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</si>
  <si>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</si>
  <si>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</si>
  <si>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</si>
  <si>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</si>
  <si>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</si>
  <si>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</si>
  <si>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</si>
  <si>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</si>
  <si>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</si>
  <si>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</si>
  <si>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</si>
  <si>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</si>
  <si>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</si>
  <si>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</si>
  <si>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</si>
  <si>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</si>
  <si>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</si>
  <si>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</si>
  <si>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</si>
  <si>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</si>
  <si>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</si>
  <si>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</si>
  <si>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</si>
  <si>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</si>
  <si>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</si>
  <si>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</si>
  <si>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</si>
  <si>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</si>
  <si>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</si>
  <si>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</si>
  <si>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</si>
  <si>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</si>
  <si>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</si>
  <si>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</si>
  <si>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</si>
  <si>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</si>
  <si>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</si>
  <si>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</si>
  <si>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</si>
  <si>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</si>
  <si>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</si>
  <si>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</si>
  <si>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</si>
  <si>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</si>
  <si>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</si>
  <si>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</si>
  <si>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</si>
  <si>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</si>
  <si>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</si>
  <si>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</si>
  <si>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</si>
  <si>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</si>
  <si>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</si>
  <si>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</si>
  <si>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</si>
  <si>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</si>
  <si>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</si>
  <si>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</si>
  <si>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</si>
  <si>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</si>
  <si>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</si>
  <si>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</si>
  <si>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</si>
  <si>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</si>
  <si>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</si>
  <si>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</si>
  <si>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</si>
  <si>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</si>
  <si>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</si>
  <si>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</si>
  <si>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</si>
  <si>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</si>
  <si>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</si>
  <si>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</si>
  <si>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</si>
  <si>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</si>
  <si>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</si>
  <si>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</si>
  <si>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</si>
  <si>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</si>
  <si>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</si>
  <si>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</si>
  <si>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</si>
  <si>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</si>
  <si>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</si>
  <si>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</si>
  <si>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</si>
  <si>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</si>
  <si>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</si>
  <si>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</si>
  <si>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</si>
  <si>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</si>
  <si>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</si>
  <si>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</si>
  <si>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</si>
  <si>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</si>
  <si>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</si>
  <si>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</si>
  <si>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</si>
  <si>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</si>
  <si>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</si>
  <si>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</si>
  <si>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</si>
  <si>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</si>
  <si>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</si>
  <si>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</si>
  <si>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</si>
  <si>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</si>
  <si>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</si>
  <si>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</si>
  <si>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</si>
  <si>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</si>
  <si>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</si>
  <si>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</si>
  <si>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</si>
  <si>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</si>
  <si>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</si>
  <si>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</si>
  <si>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</si>
  <si>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</si>
  <si>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</si>
  <si>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</si>
  <si>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</si>
  <si>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</si>
  <si>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</si>
  <si>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</si>
  <si>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</si>
  <si>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</si>
  <si>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</si>
  <si>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</si>
  <si>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</si>
  <si>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</si>
  <si>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</si>
  <si>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</si>
  <si>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</si>
  <si>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</si>
  <si>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</si>
  <si>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</si>
  <si>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</si>
  <si>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</si>
  <si>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</si>
  <si>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Years</t>
  </si>
  <si>
    <t>Successful</t>
  </si>
  <si>
    <t>Mean</t>
  </si>
  <si>
    <t>Median</t>
  </si>
  <si>
    <t>Maximum</t>
  </si>
  <si>
    <t>Variance</t>
  </si>
  <si>
    <t>Standard Deviation</t>
  </si>
  <si>
    <t>Unsuccessful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</si>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</sst>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9-C147-A9B2-741EF3DEF431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8-E343-A98D-AC2445DAC580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8-E343-A98D-AC2445DAC580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8-E343-A98D-AC2445DA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988464"/>
        <c:axId val="1277606368"/>
      </c:barChart>
      <c:catAx>
        <c:axId val="3649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06368"/>
        <c:crosses val="autoZero"/>
        <c:auto val="1"/>
        <c:lblAlgn val="ctr"/>
        <c:lblOffset val="100"/>
        <c:noMultiLvlLbl val="0"/>
      </c:catAx>
      <c:valAx>
        <c:axId val="12776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Table!PivotTable3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6-7A4A-A604-175EE300244F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6-7A4A-A604-175EE300244F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6-7A4A-A604-175EE300244F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6-7A4A-A604-175EE300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913072"/>
        <c:axId val="1782151968"/>
      </c:barChart>
      <c:catAx>
        <c:axId val="21049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51968"/>
        <c:crosses val="autoZero"/>
        <c:auto val="1"/>
        <c:lblAlgn val="ctr"/>
        <c:lblOffset val="100"/>
        <c:noMultiLvlLbl val="0"/>
      </c:catAx>
      <c:valAx>
        <c:axId val="17821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Pivot Table!PivotTable2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E-4B4F-A71E-8EE65E9E233A}"/>
            </c:ext>
          </c:extLst>
        </c:ser>
        <c:ser>
          <c:idx val="1"/>
          <c:order val="1"/>
          <c:tx>
            <c:strRef>
              <c:f>'Outcome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3-F84B-AC1F-57B8036D9222}"/>
            </c:ext>
          </c:extLst>
        </c:ser>
        <c:ser>
          <c:idx val="2"/>
          <c:order val="2"/>
          <c:tx>
            <c:strRef>
              <c:f>'Outcome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3-F84B-AC1F-57B8036D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372976"/>
        <c:axId val="1490200784"/>
      </c:lineChart>
      <c:catAx>
        <c:axId val="17523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00784"/>
        <c:crosses val="autoZero"/>
        <c:auto val="1"/>
        <c:lblAlgn val="ctr"/>
        <c:lblOffset val="100"/>
        <c:noMultiLvlLbl val="0"/>
      </c:catAx>
      <c:valAx>
        <c:axId val="14902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3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DA-1147-8FE0-5C1485968790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DA-1147-8FE0-5C1485968790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DA-1147-8FE0-5C148596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919504"/>
        <c:axId val="1377531008"/>
      </c:lineChart>
      <c:catAx>
        <c:axId val="13809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31008"/>
        <c:crosses val="autoZero"/>
        <c:auto val="1"/>
        <c:lblAlgn val="ctr"/>
        <c:lblOffset val="100"/>
        <c:noMultiLvlLbl val="0"/>
      </c:catAx>
      <c:valAx>
        <c:axId val="13775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139700</xdr:rowOff>
    </xdr:from>
    <xdr:to>
      <xdr:col>13</xdr:col>
      <xdr:colOff>431800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38E04-199D-1C07-BD6E-5269FDAA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88900</xdr:rowOff>
    </xdr:from>
    <xdr:to>
      <xdr:col>16</xdr:col>
      <xdr:colOff>508000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9B220-2C8C-0DFE-0E0A-27E9F25B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177800</xdr:rowOff>
    </xdr:from>
    <xdr:to>
      <xdr:col>12</xdr:col>
      <xdr:colOff>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75626-9430-5BAE-65E2-C30764A0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14</xdr:row>
      <xdr:rowOff>44450</xdr:rowOff>
    </xdr:from>
    <xdr:to>
      <xdr:col>7</xdr:col>
      <xdr:colOff>749300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F101F-191D-2889-2F77-4DDF908F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Allen" refreshedDate="45184.542337615741" createdVersion="8" refreshedVersion="8" minRefreshableVersion="3" recordCount="1000" xr:uid="{07BD4C13-B533-1146-A514-B6679DEADDF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Allen" refreshedDate="45188.449772685184" createdVersion="8" refreshedVersion="8" minRefreshableVersion="3" recordCount="1001" xr:uid="{021070D8-1DBA-1E4F-99C2-14D6FBC995C9}">
  <cacheSource type="worksheet">
    <worksheetSource ref="A1:U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</r>
  <r>
    <m/>
    <m/>
    <m/>
    <m/>
    <m/>
    <m/>
    <x v="4"/>
    <m/>
    <m/>
    <m/>
    <m/>
    <m/>
    <m/>
    <x v="879"/>
    <m/>
    <m/>
    <m/>
    <m/>
    <x v="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F516C-0409-D840-ABA6-8D0358DA5E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E8971-1C31-BF42-A04F-40921A696887}" name="PivotTable3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89145-93DF-9A4B-B891-43C643E3170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workbookViewId="0">
      <selection activeCell="P78" sqref="P7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2.83203125" bestFit="1" customWidth="1"/>
    <col min="15" max="15" width="22.83203125" customWidth="1"/>
    <col min="18" max="18" width="28" bestFit="1" customWidth="1"/>
    <col min="19" max="19" width="16.1640625" customWidth="1"/>
    <col min="20" max="20" width="12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2105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ROUND((E2/D2)*100,1)</f>
        <v>0</v>
      </c>
      <c r="G2" t="s">
        <v>14</v>
      </c>
      <c r="H2">
        <v>0</v>
      </c>
      <c r="I2">
        <f>ROUND(IF(ISERROR(E2/H2),0,E2/H2),2)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>
        <f>YEAR(N2)</f>
        <v>2015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ROUND((E3/D3)*100,1)</f>
        <v>1040</v>
      </c>
      <c r="G3" t="s">
        <v>20</v>
      </c>
      <c r="H3">
        <v>158</v>
      </c>
      <c r="I3">
        <f t="shared" ref="I3:I66" si="0">ROUND(IF(ISERROR(E3/H3),0,E3/H3),2)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>
        <f t="shared" ref="U3:U66" si="3">YEAR(N3)</f>
        <v>2014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ROUND((E4/D4)*100,0)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>
        <f t="shared" si="3"/>
        <v>2013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ROUND((E5/D5)*100,0)</f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>
        <f t="shared" si="3"/>
        <v>2019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ROUND((E6/D6)*100,0)</f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>
        <f t="shared" si="3"/>
        <v>2019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ROUND((E7/D7)*100,0)</f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>
        <f t="shared" si="3"/>
        <v>2012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ref="F8:F71" si="4">ROUND((E8/D8)*100,0)</f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>
        <f t="shared" si="3"/>
        <v>2017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4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>
        <f t="shared" si="3"/>
        <v>2015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4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>
        <f t="shared" si="3"/>
        <v>2010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4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>
        <f t="shared" si="3"/>
        <v>2013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4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>
        <f t="shared" si="3"/>
        <v>2010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4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>
        <f t="shared" si="3"/>
        <v>2010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4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>
        <f t="shared" si="3"/>
        <v>2019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4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>
        <f t="shared" si="3"/>
        <v>2016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4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>
        <f t="shared" si="3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4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>
        <f t="shared" si="3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4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>
        <f t="shared" si="3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4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>
        <f t="shared" si="3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4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>
        <f t="shared" si="3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4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>
        <f t="shared" si="3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4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>
        <f t="shared" si="3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4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>
        <f t="shared" si="3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4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>
        <f t="shared" si="3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4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>
        <f t="shared" si="3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4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>
        <f t="shared" si="3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4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>
        <f t="shared" si="3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4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>
        <f t="shared" si="3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4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>
        <f t="shared" si="3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4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>
        <f t="shared" si="3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4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>
        <f t="shared" si="3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4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>
        <f t="shared" si="3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4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>
        <f t="shared" si="3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4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>
        <f t="shared" si="3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4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>
        <f t="shared" si="3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4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>
        <f t="shared" si="3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4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>
        <f t="shared" si="3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4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>
        <f t="shared" si="3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4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>
        <f t="shared" si="3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4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>
        <f t="shared" si="3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4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>
        <f t="shared" si="3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4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>
        <f t="shared" si="3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4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>
        <f t="shared" si="3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4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>
        <f t="shared" si="3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4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>
        <f t="shared" si="3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4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>
        <f t="shared" si="3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4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>
        <f t="shared" si="3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4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>
        <f t="shared" si="3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4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>
        <f t="shared" si="3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4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>
        <f t="shared" si="3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4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>
        <f t="shared" si="3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4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>
        <f t="shared" si="3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4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>
        <f t="shared" si="3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4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>
        <f t="shared" si="3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4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>
        <f t="shared" si="3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4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>
        <f t="shared" si="3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4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>
        <f t="shared" si="3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4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>
        <f t="shared" si="3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4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>
        <f t="shared" si="3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4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>
        <f t="shared" si="3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4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>
        <f t="shared" si="3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4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>
        <f t="shared" si="3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4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>
        <f t="shared" si="3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4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>
        <f t="shared" si="3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4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>
        <f t="shared" si="3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4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>
        <f t="shared" si="3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v>236</v>
      </c>
      <c r="I67">
        <f t="shared" ref="I67:I130" si="5">ROUND(IF(ISERROR(E67/H67),0,E67/H67),2)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O130" si="6">(((L67/60)/60)/24)+DATE(1970,1,1)</f>
        <v>40570.25</v>
      </c>
      <c r="O67" s="7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>
        <f t="shared" ref="U67:U130" si="7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>
        <f t="shared" si="7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>
        <f t="shared" si="7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>
        <f t="shared" si="7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>
        <f t="shared" si="7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ref="F72:F135" si="8">ROUND((E72/D72)*100,0)</f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>
        <f t="shared" si="7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8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>
        <f t="shared" si="7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8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>
        <f t="shared" si="7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8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>
        <f t="shared" si="7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8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>
        <f t="shared" si="7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8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>
        <f t="shared" si="7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>
        <f t="shared" si="7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>
        <f t="shared" si="7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8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>
        <f t="shared" si="7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>
        <f t="shared" si="7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8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>
        <f t="shared" si="7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>
        <f t="shared" si="7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>
        <f t="shared" si="7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>
        <f t="shared" si="7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>
        <f t="shared" si="7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>
        <f t="shared" si="7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>
        <f t="shared" si="7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>
        <f t="shared" si="7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>
        <f t="shared" si="7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>
        <f t="shared" si="7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>
        <f t="shared" si="7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>
        <f t="shared" si="7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>
        <f t="shared" si="7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>
        <f t="shared" si="7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>
        <f t="shared" si="7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8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>
        <f t="shared" si="7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>
        <f t="shared" si="7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>
        <f t="shared" si="7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>
        <f t="shared" si="7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>
        <f t="shared" si="7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>
        <f t="shared" si="7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>
        <f t="shared" si="7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>
        <f t="shared" si="7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>
        <f t="shared" si="7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>
        <f t="shared" si="7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>
        <f t="shared" si="7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>
        <f t="shared" si="7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>
        <f t="shared" si="7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>
        <f t="shared" si="7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>
        <f t="shared" si="7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>
        <f t="shared" si="7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>
        <f t="shared" si="7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>
        <f t="shared" si="7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>
        <f t="shared" si="7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>
        <f t="shared" si="7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>
        <f t="shared" si="7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>
        <f t="shared" si="7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>
        <f t="shared" si="7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>
        <f t="shared" si="7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>
        <f t="shared" si="7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>
        <f t="shared" si="7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>
        <f t="shared" si="7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>
        <f t="shared" si="7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>
        <f t="shared" si="7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>
        <f t="shared" si="7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>
        <f t="shared" si="7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>
        <f t="shared" si="7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>
        <f t="shared" si="7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>
        <f t="shared" si="7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8"/>
        <v>3</v>
      </c>
      <c r="G131" t="s">
        <v>74</v>
      </c>
      <c r="H131">
        <v>55</v>
      </c>
      <c r="I131">
        <f t="shared" ref="I131:I194" si="9">ROUND(IF(ISERROR(E131/H131),0,E131/H131),2)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O194" si="10">(((L131/60)/60)/24)+DATE(1970,1,1)</f>
        <v>42038.25</v>
      </c>
      <c r="O131" s="7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>
        <f t="shared" ref="U131:U194" si="11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>
        <f t="shared" si="11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>
        <f t="shared" si="11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>
        <f t="shared" si="11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>
        <f t="shared" si="11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ref="F136:F199" si="12">ROUND((E136/D136)*100,0)</f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>
        <f t="shared" si="11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>
        <f t="shared" si="11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>
        <f t="shared" si="11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>
        <f t="shared" si="11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>
        <f t="shared" si="11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>
        <f t="shared" si="11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>
        <f t="shared" si="11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>
        <f t="shared" si="11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>
        <f t="shared" si="11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>
        <f t="shared" si="11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>
        <f t="shared" si="11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>
        <f t="shared" si="11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>
        <f t="shared" si="11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>
        <f t="shared" si="11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>
        <f t="shared" si="11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>
        <f t="shared" si="11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>
        <f t="shared" si="11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>
        <f t="shared" si="11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>
        <f t="shared" si="11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>
        <f t="shared" si="11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>
        <f t="shared" si="11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>
        <f t="shared" si="11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>
        <f t="shared" si="11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>
        <f t="shared" si="11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>
        <f t="shared" si="11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>
        <f t="shared" si="11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>
        <f t="shared" si="11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>
        <f t="shared" si="11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>
        <f t="shared" si="11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>
        <f t="shared" si="11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>
        <f t="shared" si="11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>
        <f t="shared" si="11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>
        <f t="shared" si="11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>
        <f t="shared" si="11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>
        <f t="shared" si="11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>
        <f t="shared" si="11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>
        <f t="shared" si="11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>
        <f t="shared" si="11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>
        <f t="shared" si="11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>
        <f t="shared" si="11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>
        <f t="shared" si="11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>
        <f t="shared" si="11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>
        <f t="shared" si="11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>
        <f t="shared" si="11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>
        <f t="shared" si="11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>
        <f t="shared" si="11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>
        <f t="shared" si="11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>
        <f t="shared" si="11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>
        <f t="shared" si="11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>
        <f t="shared" si="11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>
        <f t="shared" si="11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>
        <f t="shared" si="11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>
        <f t="shared" si="11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>
        <f t="shared" si="11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>
        <f t="shared" si="11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>
        <f t="shared" si="11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>
        <f t="shared" si="11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>
        <f t="shared" si="11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>
        <f t="shared" si="11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2"/>
        <v>46</v>
      </c>
      <c r="G195" t="s">
        <v>14</v>
      </c>
      <c r="H195">
        <v>65</v>
      </c>
      <c r="I195">
        <f t="shared" ref="I195:I258" si="13">ROUND(IF(ISERROR(E195/H195),0,E195/H195),2)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O258" si="14">(((L195/60)/60)/24)+DATE(1970,1,1)</f>
        <v>43198.208333333328</v>
      </c>
      <c r="O195" s="7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>
        <f t="shared" ref="U195:U258" si="15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>
        <f t="shared" si="15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>
        <f t="shared" si="15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>
        <f t="shared" si="15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>
        <f t="shared" si="15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ref="F200:F263" si="16">ROUND((E200/D200)*100,0)</f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>
        <f t="shared" si="15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6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>
        <f t="shared" si="15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>
        <f t="shared" si="15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6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>
        <f t="shared" si="15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6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>
        <f t="shared" si="15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6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>
        <f t="shared" si="15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6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>
        <f t="shared" si="15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6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>
        <f t="shared" si="15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6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>
        <f t="shared" si="15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6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>
        <f t="shared" si="15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6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>
        <f t="shared" si="15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6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>
        <f t="shared" si="15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6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>
        <f t="shared" si="15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6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>
        <f t="shared" si="15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6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>
        <f t="shared" si="15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6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>
        <f t="shared" si="15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6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>
        <f t="shared" si="15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6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>
        <f t="shared" si="15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6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>
        <f t="shared" si="15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6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>
        <f t="shared" si="15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6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>
        <f t="shared" si="15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6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>
        <f t="shared" si="15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6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>
        <f t="shared" si="15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6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>
        <f t="shared" si="15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6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>
        <f t="shared" si="15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6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>
        <f t="shared" si="15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6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>
        <f t="shared" si="15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6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>
        <f t="shared" si="15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6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>
        <f t="shared" si="15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6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>
        <f t="shared" si="15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6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>
        <f t="shared" si="15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6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>
        <f t="shared" si="15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6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>
        <f t="shared" si="15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6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>
        <f t="shared" si="15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6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>
        <f t="shared" si="15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6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>
        <f t="shared" si="15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6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>
        <f t="shared" si="15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6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>
        <f t="shared" si="15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6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>
        <f t="shared" si="15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6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>
        <f t="shared" si="15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6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>
        <f t="shared" si="15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6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>
        <f t="shared" si="15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6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>
        <f t="shared" si="15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6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>
        <f t="shared" si="15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6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>
        <f t="shared" si="15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6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>
        <f t="shared" si="15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6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>
        <f t="shared" si="15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6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>
        <f t="shared" si="15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6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>
        <f t="shared" si="15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6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>
        <f t="shared" si="15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6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>
        <f t="shared" si="15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6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>
        <f t="shared" si="15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>
        <f t="shared" si="15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6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>
        <f t="shared" si="15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6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>
        <f t="shared" si="15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6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>
        <f t="shared" si="15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6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>
        <f t="shared" si="15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6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>
        <f t="shared" si="15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6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>
        <f t="shared" si="15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ref="I259:I322" si="17">ROUND(IF(ISERROR(E259/H259),0,E259/H259),2)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O322" si="18">(((L259/60)/60)/24)+DATE(1970,1,1)</f>
        <v>41338.25</v>
      </c>
      <c r="O259" s="7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>
        <f t="shared" ref="U259:U322" si="19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>
        <f t="shared" si="19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>
        <f t="shared" si="19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>
        <f t="shared" si="19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>
        <f t="shared" si="19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ref="F264:F327" si="20">ROUND((E264/D264)*100,0)</f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>
        <f t="shared" si="19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>
        <f t="shared" si="19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>
        <f t="shared" si="19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>
        <f t="shared" si="19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>
        <f t="shared" si="19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>
        <f t="shared" si="19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>
        <f t="shared" si="19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>
        <f t="shared" si="19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>
        <f t="shared" si="19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>
        <f t="shared" si="19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>
        <f t="shared" si="19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>
        <f t="shared" si="19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>
        <f t="shared" si="19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>
        <f t="shared" si="19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>
        <f t="shared" si="19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>
        <f t="shared" si="19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>
        <f t="shared" si="19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>
        <f t="shared" si="19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>
        <f t="shared" si="19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>
        <f t="shared" si="19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>
        <f t="shared" si="19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>
        <f t="shared" si="19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>
        <f t="shared" si="19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>
        <f t="shared" si="19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>
        <f t="shared" si="19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>
        <f t="shared" si="19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>
        <f t="shared" si="19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>
        <f t="shared" si="19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>
        <f t="shared" si="19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>
        <f t="shared" si="19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>
        <f t="shared" si="19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>
        <f t="shared" si="19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>
        <f t="shared" si="19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>
        <f t="shared" si="19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>
        <f t="shared" si="19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>
        <f t="shared" si="19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>
        <f t="shared" si="19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>
        <f t="shared" si="19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>
        <f t="shared" si="19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>
        <f t="shared" si="19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>
        <f t="shared" si="19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>
        <f t="shared" si="19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>
        <f t="shared" si="19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>
        <f t="shared" si="19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>
        <f t="shared" si="19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>
        <f t="shared" si="19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>
        <f t="shared" si="19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>
        <f t="shared" si="19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>
        <f t="shared" si="19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>
        <f t="shared" si="19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>
        <f t="shared" si="19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>
        <f t="shared" si="19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>
        <f t="shared" si="19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>
        <f t="shared" si="19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>
        <f t="shared" si="19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>
        <f t="shared" si="19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>
        <f t="shared" si="19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>
        <f t="shared" si="19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>
        <f t="shared" si="19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0"/>
        <v>94</v>
      </c>
      <c r="G323" t="s">
        <v>14</v>
      </c>
      <c r="H323">
        <v>2468</v>
      </c>
      <c r="I323">
        <f t="shared" ref="I323:I386" si="21">ROUND(IF(ISERROR(E323/H323),0,E323/H323),2)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O386" si="22">(((L323/60)/60)/24)+DATE(1970,1,1)</f>
        <v>40634.208333333336</v>
      </c>
      <c r="O323" s="7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>
        <f t="shared" ref="U323:U386" si="23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>
        <f t="shared" si="23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>
        <f t="shared" si="23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>
        <f t="shared" si="23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>
        <f t="shared" si="23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ref="F328:F391" si="24">ROUND((E328/D328)*100,0)</f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>
        <f t="shared" si="23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4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>
        <f t="shared" si="23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4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>
        <f t="shared" si="23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4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>
        <f t="shared" si="23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4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>
        <f t="shared" si="23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4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>
        <f t="shared" si="23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4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>
        <f t="shared" si="23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4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>
        <f t="shared" si="23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4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>
        <f t="shared" si="23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4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>
        <f t="shared" si="23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4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>
        <f t="shared" si="23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4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>
        <f t="shared" si="23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4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>
        <f t="shared" si="23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4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>
        <f t="shared" si="23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4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>
        <f t="shared" si="23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4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>
        <f t="shared" si="23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4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>
        <f t="shared" si="23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4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>
        <f t="shared" si="23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4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>
        <f t="shared" si="23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4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>
        <f t="shared" si="23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4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>
        <f t="shared" si="23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4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>
        <f t="shared" si="23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4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>
        <f t="shared" si="23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4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>
        <f t="shared" si="23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4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>
        <f t="shared" si="23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4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>
        <f t="shared" si="23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4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>
        <f t="shared" si="23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4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>
        <f t="shared" si="23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4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>
        <f t="shared" si="23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4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>
        <f t="shared" si="23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4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>
        <f t="shared" si="23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4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>
        <f t="shared" si="23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4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>
        <f t="shared" si="23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4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>
        <f t="shared" si="23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4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>
        <f t="shared" si="23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4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>
        <f t="shared" si="23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4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>
        <f t="shared" si="23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4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>
        <f t="shared" si="23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4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>
        <f t="shared" si="23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4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>
        <f t="shared" si="23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4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>
        <f t="shared" si="23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4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>
        <f t="shared" si="23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4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>
        <f t="shared" si="23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4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>
        <f t="shared" si="23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4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>
        <f t="shared" si="23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4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>
        <f t="shared" si="23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4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>
        <f t="shared" si="23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4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>
        <f t="shared" si="23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4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>
        <f t="shared" si="23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4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>
        <f t="shared" si="23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4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>
        <f t="shared" si="23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4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>
        <f t="shared" si="23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4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>
        <f t="shared" si="23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4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>
        <f t="shared" si="23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4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>
        <f t="shared" si="23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4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>
        <f t="shared" si="23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4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>
        <f t="shared" si="23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4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>
        <f t="shared" si="23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4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>
        <f t="shared" si="23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4"/>
        <v>146</v>
      </c>
      <c r="G387" t="s">
        <v>20</v>
      </c>
      <c r="H387">
        <v>1137</v>
      </c>
      <c r="I387">
        <f t="shared" ref="I387:I450" si="25">ROUND(IF(ISERROR(E387/H387),0,E387/H387),2)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O450" si="26">(((L387/60)/60)/24)+DATE(1970,1,1)</f>
        <v>43553.208333333328</v>
      </c>
      <c r="O387" s="7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>
        <f t="shared" ref="U387:U450" si="27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>
        <f t="shared" si="27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>
        <f t="shared" si="27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>
        <f t="shared" si="27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>
        <f t="shared" si="27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ref="F392:F455" si="28">ROUND((E392/D392)*100,0)</f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>
        <f t="shared" si="27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8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>
        <f t="shared" si="27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8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>
        <f t="shared" si="27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8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>
        <f t="shared" si="27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8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>
        <f t="shared" si="27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8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>
        <f t="shared" si="27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8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>
        <f t="shared" si="27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8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>
        <f t="shared" si="27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8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>
        <f t="shared" si="27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8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>
        <f t="shared" si="27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8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>
        <f t="shared" si="27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8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>
        <f t="shared" si="27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8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>
        <f t="shared" si="27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8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>
        <f t="shared" si="27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8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>
        <f t="shared" si="27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8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>
        <f t="shared" si="27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8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>
        <f t="shared" si="27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8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>
        <f t="shared" si="27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8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>
        <f t="shared" si="27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8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>
        <f t="shared" si="27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8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>
        <f t="shared" si="27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8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>
        <f t="shared" si="27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8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>
        <f t="shared" si="27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8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>
        <f t="shared" si="27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8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>
        <f t="shared" si="27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8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>
        <f t="shared" si="27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8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>
        <f t="shared" si="27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8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>
        <f t="shared" si="27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8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>
        <f t="shared" si="27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8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>
        <f t="shared" si="27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8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>
        <f t="shared" si="27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8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>
        <f t="shared" si="27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8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>
        <f t="shared" si="27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8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>
        <f t="shared" si="27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8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>
        <f t="shared" si="27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8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>
        <f t="shared" si="27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8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>
        <f t="shared" si="27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8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>
        <f t="shared" si="27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8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>
        <f t="shared" si="27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8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>
        <f t="shared" si="27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8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>
        <f t="shared" si="27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8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>
        <f t="shared" si="27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8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>
        <f t="shared" si="27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8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>
        <f t="shared" si="27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8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>
        <f t="shared" si="27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8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>
        <f t="shared" si="27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8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>
        <f t="shared" si="27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8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>
        <f t="shared" si="27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8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>
        <f t="shared" si="27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8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>
        <f t="shared" si="27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8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>
        <f t="shared" si="27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8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>
        <f t="shared" si="27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8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>
        <f t="shared" si="27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8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>
        <f t="shared" si="27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8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>
        <f t="shared" si="27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8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>
        <f t="shared" si="27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8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>
        <f t="shared" si="27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8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>
        <f t="shared" si="27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8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>
        <f t="shared" si="27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ref="I451:I514" si="29">ROUND(IF(ISERROR(E451/H451),0,E451/H451),2)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O514" si="30">(((L451/60)/60)/24)+DATE(1970,1,1)</f>
        <v>43530.25</v>
      </c>
      <c r="O451" s="7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>
        <f t="shared" ref="U451:U514" si="31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>
        <f t="shared" si="31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>
        <f t="shared" si="31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>
        <f t="shared" si="31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>
        <f t="shared" si="31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ref="F456:F519" si="32">ROUND((E456/D456)*100,0)</f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>
        <f t="shared" si="31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2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>
        <f t="shared" si="31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2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>
        <f t="shared" si="31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2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>
        <f t="shared" si="31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2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>
        <f t="shared" si="31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2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>
        <f t="shared" si="31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2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>
        <f t="shared" si="31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2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>
        <f t="shared" si="31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2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>
        <f t="shared" si="31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2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>
        <f t="shared" si="31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2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>
        <f t="shared" si="31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2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>
        <f t="shared" si="31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2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>
        <f t="shared" si="31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2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>
        <f t="shared" si="31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2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>
        <f t="shared" si="31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2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>
        <f t="shared" si="31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2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>
        <f t="shared" si="31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2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>
        <f t="shared" si="31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2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>
        <f t="shared" si="31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2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>
        <f t="shared" si="31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2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>
        <f t="shared" si="31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2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>
        <f t="shared" si="31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2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>
        <f t="shared" si="31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2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>
        <f t="shared" si="31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2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>
        <f t="shared" si="31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2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>
        <f t="shared" si="31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2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>
        <f t="shared" si="31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2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>
        <f t="shared" si="31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2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>
        <f t="shared" si="31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2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>
        <f t="shared" si="31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2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>
        <f t="shared" si="31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2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>
        <f t="shared" si="31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2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>
        <f t="shared" si="31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2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>
        <f t="shared" si="31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2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>
        <f t="shared" si="31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2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>
        <f t="shared" si="31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2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>
        <f t="shared" si="31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2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>
        <f t="shared" si="31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2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>
        <f t="shared" si="31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2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>
        <f t="shared" si="31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2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>
        <f t="shared" si="31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2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>
        <f t="shared" si="31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2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>
        <f t="shared" si="31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2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>
        <f t="shared" si="31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2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>
        <f t="shared" si="31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2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>
        <f t="shared" si="31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2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>
        <f t="shared" si="31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2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>
        <f t="shared" si="31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2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>
        <f t="shared" si="31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2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>
        <f t="shared" si="31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2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>
        <f t="shared" si="31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2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>
        <f t="shared" si="31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2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>
        <f t="shared" si="31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2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>
        <f t="shared" si="31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2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>
        <f t="shared" si="31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2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>
        <f t="shared" si="31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2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>
        <f t="shared" si="31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2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>
        <f t="shared" si="31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2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>
        <f t="shared" si="31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2"/>
        <v>39</v>
      </c>
      <c r="G515" t="s">
        <v>74</v>
      </c>
      <c r="H515">
        <v>35</v>
      </c>
      <c r="I515">
        <f t="shared" ref="I515:I578" si="33">ROUND(IF(ISERROR(E515/H515),0,E515/H515),2)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O578" si="34">(((L515/60)/60)/24)+DATE(1970,1,1)</f>
        <v>40430.208333333336</v>
      </c>
      <c r="O515" s="7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>
        <f t="shared" ref="U515:U578" si="35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>
        <f t="shared" si="35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>
        <f t="shared" si="35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>
        <f t="shared" si="35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>
        <f t="shared" si="35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ref="F520:F583" si="36">ROUND((E520/D520)*100,0)</f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>
        <f t="shared" si="35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6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>
        <f t="shared" si="35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6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>
        <f t="shared" si="35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6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>
        <f t="shared" si="35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6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>
        <f t="shared" si="35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6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>
        <f t="shared" si="35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6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>
        <f t="shared" si="35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6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>
        <f t="shared" si="35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6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>
        <f t="shared" si="35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6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>
        <f t="shared" si="35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6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>
        <f t="shared" si="35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6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>
        <f t="shared" si="35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6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>
        <f t="shared" si="35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6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>
        <f t="shared" si="35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6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>
        <f t="shared" si="35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6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>
        <f t="shared" si="35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6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>
        <f t="shared" si="35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6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>
        <f t="shared" si="35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6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>
        <f t="shared" si="35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6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>
        <f t="shared" si="35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6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>
        <f t="shared" si="35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6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>
        <f t="shared" si="35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6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>
        <f t="shared" si="35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6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>
        <f t="shared" si="35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6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>
        <f t="shared" si="35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6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>
        <f t="shared" si="35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6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>
        <f t="shared" si="35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6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>
        <f t="shared" si="35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6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>
        <f t="shared" si="35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6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>
        <f t="shared" si="35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6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>
        <f t="shared" si="35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6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>
        <f t="shared" si="35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6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>
        <f t="shared" si="35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6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>
        <f t="shared" si="35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6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>
        <f t="shared" si="35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6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>
        <f t="shared" si="35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6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>
        <f t="shared" si="35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6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>
        <f t="shared" si="35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6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>
        <f t="shared" si="35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6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>
        <f t="shared" si="35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6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>
        <f t="shared" si="35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6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>
        <f t="shared" si="35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6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>
        <f t="shared" si="35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6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>
        <f t="shared" si="35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6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>
        <f t="shared" si="35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6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>
        <f t="shared" si="35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6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>
        <f t="shared" si="35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6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>
        <f t="shared" si="35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6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>
        <f t="shared" si="35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6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>
        <f t="shared" si="35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6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>
        <f t="shared" si="35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6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>
        <f t="shared" si="35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6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>
        <f t="shared" si="35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6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>
        <f t="shared" si="35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6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>
        <f t="shared" si="35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6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>
        <f t="shared" si="35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6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>
        <f t="shared" si="35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6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>
        <f t="shared" si="35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6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>
        <f t="shared" si="35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6"/>
        <v>19</v>
      </c>
      <c r="G579" t="s">
        <v>74</v>
      </c>
      <c r="H579">
        <v>37</v>
      </c>
      <c r="I579">
        <f t="shared" ref="I579:I642" si="37">ROUND(IF(ISERROR(E579/H579),0,E579/H579),2)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O642" si="38">(((L579/60)/60)/24)+DATE(1970,1,1)</f>
        <v>40613.25</v>
      </c>
      <c r="O579" s="7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>
        <f t="shared" ref="U579:U642" si="3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>
        <f t="shared" si="3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>
        <f t="shared" si="3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>
        <f t="shared" si="3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>
        <f t="shared" si="3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ref="F584:F647" si="40">ROUND((E584/D584)*100,0)</f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>
        <f t="shared" si="3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0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>
        <f t="shared" si="3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0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>
        <f t="shared" si="3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0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>
        <f t="shared" si="3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0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>
        <f t="shared" si="3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0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>
        <f t="shared" si="3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0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>
        <f t="shared" si="3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0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>
        <f t="shared" si="3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0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>
        <f t="shared" si="3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0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>
        <f t="shared" si="3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0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>
        <f t="shared" si="3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0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>
        <f t="shared" si="3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0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>
        <f t="shared" si="3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0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>
        <f t="shared" si="3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0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>
        <f t="shared" si="3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0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>
        <f t="shared" si="3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0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>
        <f t="shared" si="3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0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>
        <f t="shared" si="3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0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>
        <f t="shared" si="3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0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>
        <f t="shared" si="3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0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>
        <f t="shared" si="3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0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>
        <f t="shared" si="3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0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>
        <f t="shared" si="3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0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>
        <f t="shared" si="3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0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>
        <f t="shared" si="3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0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>
        <f t="shared" si="3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0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>
        <f t="shared" si="3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0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>
        <f t="shared" si="3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0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>
        <f t="shared" si="3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0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>
        <f t="shared" si="3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0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>
        <f t="shared" si="3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0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>
        <f t="shared" si="3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0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>
        <f t="shared" si="3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0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>
        <f t="shared" si="3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0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>
        <f t="shared" si="3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0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>
        <f t="shared" si="3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0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>
        <f t="shared" si="3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0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>
        <f t="shared" si="3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0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>
        <f t="shared" si="3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0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>
        <f t="shared" si="3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0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>
        <f t="shared" si="3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0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>
        <f t="shared" si="3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0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>
        <f t="shared" si="3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0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>
        <f t="shared" si="3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0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>
        <f t="shared" si="3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0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>
        <f t="shared" si="3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0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>
        <f t="shared" si="3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0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>
        <f t="shared" si="3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0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>
        <f t="shared" si="3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0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>
        <f t="shared" si="3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0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>
        <f t="shared" si="3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0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>
        <f t="shared" si="3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0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>
        <f t="shared" si="3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0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>
        <f t="shared" si="3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0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>
        <f t="shared" si="3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0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>
        <f t="shared" si="3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0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>
        <f t="shared" si="3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0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>
        <f t="shared" si="3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0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>
        <f t="shared" si="3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0"/>
        <v>120</v>
      </c>
      <c r="G643" t="s">
        <v>20</v>
      </c>
      <c r="H643">
        <v>194</v>
      </c>
      <c r="I643">
        <f t="shared" ref="I643:I706" si="41">ROUND(IF(ISERROR(E643/H643),0,E643/H643),2)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O706" si="42">(((L643/60)/60)/24)+DATE(1970,1,1)</f>
        <v>42786.25</v>
      </c>
      <c r="O643" s="7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>
        <f t="shared" ref="U643:U706" si="43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>
        <f t="shared" si="43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>
        <f t="shared" si="43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>
        <f t="shared" si="43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>
        <f t="shared" si="43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ref="F648:F711" si="44">ROUND((E648/D648)*100,0)</f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>
        <f t="shared" si="43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4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>
        <f t="shared" si="43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4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>
        <f t="shared" si="43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4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>
        <f t="shared" si="43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4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>
        <f t="shared" si="43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4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>
        <f t="shared" si="43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4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>
        <f t="shared" si="43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4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>
        <f t="shared" si="43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4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>
        <f t="shared" si="43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4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>
        <f t="shared" si="43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4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>
        <f t="shared" si="43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4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>
        <f t="shared" si="43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4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>
        <f t="shared" si="43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4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>
        <f t="shared" si="43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4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>
        <f t="shared" si="43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4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>
        <f t="shared" si="43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4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>
        <f t="shared" si="43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4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>
        <f t="shared" si="43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4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>
        <f t="shared" si="43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4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>
        <f t="shared" si="43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4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>
        <f t="shared" si="43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4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>
        <f t="shared" si="43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4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>
        <f t="shared" si="43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4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>
        <f t="shared" si="43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4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>
        <f t="shared" si="43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4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>
        <f t="shared" si="43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4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>
        <f t="shared" si="43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4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>
        <f t="shared" si="43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4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>
        <f t="shared" si="43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4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>
        <f t="shared" si="43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4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>
        <f t="shared" si="43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4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>
        <f t="shared" si="43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4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>
        <f t="shared" si="43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4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>
        <f t="shared" si="43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4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>
        <f t="shared" si="43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4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>
        <f t="shared" si="43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4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>
        <f t="shared" si="43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4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>
        <f t="shared" si="43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4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>
        <f t="shared" si="43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4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>
        <f t="shared" si="43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4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>
        <f t="shared" si="43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4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>
        <f t="shared" si="43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4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>
        <f t="shared" si="43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4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>
        <f t="shared" si="43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4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>
        <f t="shared" si="43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4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>
        <f t="shared" si="43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4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>
        <f t="shared" si="43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4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>
        <f t="shared" si="43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4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>
        <f t="shared" si="43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4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>
        <f t="shared" si="43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4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>
        <f t="shared" si="43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4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>
        <f t="shared" si="43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4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>
        <f t="shared" si="43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4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>
        <f t="shared" si="43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4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>
        <f t="shared" si="43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4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>
        <f t="shared" si="43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4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>
        <f t="shared" si="43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4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>
        <f t="shared" si="43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4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>
        <f t="shared" si="43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4"/>
        <v>99</v>
      </c>
      <c r="G707" t="s">
        <v>14</v>
      </c>
      <c r="H707">
        <v>2025</v>
      </c>
      <c r="I707">
        <f t="shared" ref="I707:I770" si="45">ROUND(IF(ISERROR(E707/H707),0,E707/H707),2)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>
        <f t="shared" ref="U707:U770" si="48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>
        <f t="shared" si="48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>
        <f t="shared" si="48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>
        <f t="shared" si="48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>
        <f t="shared" si="48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ref="F712:F775" si="49">ROUND((E712/D712)*100,0)</f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>
        <f t="shared" si="48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9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>
        <f t="shared" si="48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9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>
        <f t="shared" si="48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9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>
        <f t="shared" si="48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9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>
        <f t="shared" si="48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9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>
        <f t="shared" si="48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9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>
        <f t="shared" si="48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9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>
        <f t="shared" si="48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9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>
        <f t="shared" si="48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9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>
        <f t="shared" si="48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9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>
        <f t="shared" si="48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9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>
        <f t="shared" si="48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9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>
        <f t="shared" si="48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9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>
        <f t="shared" si="48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9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>
        <f t="shared" si="48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9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>
        <f t="shared" si="48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9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>
        <f t="shared" si="48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9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>
        <f t="shared" si="48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9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>
        <f t="shared" si="48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9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>
        <f t="shared" si="48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9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>
        <f t="shared" si="48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9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>
        <f t="shared" si="48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9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>
        <f t="shared" si="48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9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>
        <f t="shared" si="48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9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>
        <f t="shared" si="48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9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>
        <f t="shared" si="48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9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>
        <f t="shared" si="48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9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>
        <f t="shared" si="48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9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>
        <f t="shared" si="48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9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>
        <f t="shared" si="48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9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>
        <f t="shared" si="48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9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>
        <f t="shared" si="48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9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>
        <f t="shared" si="48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9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>
        <f t="shared" si="48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9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>
        <f t="shared" si="48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9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>
        <f t="shared" si="48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9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>
        <f t="shared" si="48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9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>
        <f t="shared" si="48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9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>
        <f t="shared" si="48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9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>
        <f t="shared" si="48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9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>
        <f t="shared" si="48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9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>
        <f t="shared" si="48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9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>
        <f t="shared" si="48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9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>
        <f t="shared" si="48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9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>
        <f t="shared" si="48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9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>
        <f t="shared" si="48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9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>
        <f t="shared" si="48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9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>
        <f t="shared" si="48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9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>
        <f t="shared" si="48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9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>
        <f t="shared" si="48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9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>
        <f t="shared" si="48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9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>
        <f t="shared" si="48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9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>
        <f t="shared" si="48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9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>
        <f t="shared" si="48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9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>
        <f t="shared" si="48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9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>
        <f t="shared" si="48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9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>
        <f t="shared" si="48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9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>
        <f t="shared" si="48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9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>
        <f t="shared" si="48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9"/>
        <v>87</v>
      </c>
      <c r="G771" t="s">
        <v>14</v>
      </c>
      <c r="H771">
        <v>3410</v>
      </c>
      <c r="I771">
        <f t="shared" ref="I771:I834" si="50">ROUND(IF(ISERROR(E771/H771),0,E771/H771),2)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O834" si="51">(((L771/60)/60)/24)+DATE(1970,1,1)</f>
        <v>41501.208333333336</v>
      </c>
      <c r="O771" s="7">
        <f t="shared" si="51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>
        <f t="shared" ref="U771:U834" si="52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271</v>
      </c>
      <c r="G772" t="s">
        <v>20</v>
      </c>
      <c r="H772">
        <v>216</v>
      </c>
      <c r="I772">
        <f t="shared" si="50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1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>
        <f t="shared" si="52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1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>
        <f t="shared" si="52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>
        <f t="shared" si="50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1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>
        <f t="shared" si="52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191</v>
      </c>
      <c r="G775" t="s">
        <v>20</v>
      </c>
      <c r="H775">
        <v>2353</v>
      </c>
      <c r="I775">
        <f t="shared" si="50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1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>
        <f t="shared" si="52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ref="F776:F839" si="53">ROUND((E776/D776)*100,0)</f>
        <v>136</v>
      </c>
      <c r="G776" t="s">
        <v>20</v>
      </c>
      <c r="H776">
        <v>78</v>
      </c>
      <c r="I776">
        <f t="shared" si="50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1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>
        <f t="shared" si="52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3"/>
        <v>10</v>
      </c>
      <c r="G777" t="s">
        <v>14</v>
      </c>
      <c r="H777">
        <v>10</v>
      </c>
      <c r="I777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1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>
        <f t="shared" si="52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3"/>
        <v>66</v>
      </c>
      <c r="G778" t="s">
        <v>14</v>
      </c>
      <c r="H778">
        <v>2201</v>
      </c>
      <c r="I778">
        <f t="shared" si="50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1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>
        <f t="shared" si="52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3"/>
        <v>49</v>
      </c>
      <c r="G779" t="s">
        <v>14</v>
      </c>
      <c r="H779">
        <v>676</v>
      </c>
      <c r="I779">
        <f t="shared" si="50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1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>
        <f t="shared" si="52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3"/>
        <v>788</v>
      </c>
      <c r="G780" t="s">
        <v>20</v>
      </c>
      <c r="H780">
        <v>174</v>
      </c>
      <c r="I780">
        <f t="shared" si="50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1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>
        <f t="shared" si="52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3"/>
        <v>80</v>
      </c>
      <c r="G781" t="s">
        <v>14</v>
      </c>
      <c r="H781">
        <v>831</v>
      </c>
      <c r="I781">
        <f t="shared" si="50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1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>
        <f t="shared" si="52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3"/>
        <v>106</v>
      </c>
      <c r="G782" t="s">
        <v>20</v>
      </c>
      <c r="H782">
        <v>164</v>
      </c>
      <c r="I782">
        <f t="shared" si="50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1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>
        <f t="shared" si="52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3"/>
        <v>51</v>
      </c>
      <c r="G783" t="s">
        <v>74</v>
      </c>
      <c r="H783">
        <v>56</v>
      </c>
      <c r="I783">
        <f t="shared" si="50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1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>
        <f t="shared" si="52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3"/>
        <v>215</v>
      </c>
      <c r="G784" t="s">
        <v>20</v>
      </c>
      <c r="H784">
        <v>161</v>
      </c>
      <c r="I784">
        <f t="shared" si="50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1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>
        <f t="shared" si="52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3"/>
        <v>141</v>
      </c>
      <c r="G785" t="s">
        <v>20</v>
      </c>
      <c r="H785">
        <v>138</v>
      </c>
      <c r="I785">
        <f t="shared" si="50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1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>
        <f t="shared" si="52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3"/>
        <v>115</v>
      </c>
      <c r="G786" t="s">
        <v>20</v>
      </c>
      <c r="H786">
        <v>3308</v>
      </c>
      <c r="I786">
        <f t="shared" si="50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1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>
        <f t="shared" si="52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3"/>
        <v>193</v>
      </c>
      <c r="G787" t="s">
        <v>20</v>
      </c>
      <c r="H787">
        <v>127</v>
      </c>
      <c r="I787">
        <f t="shared" si="50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1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>
        <f t="shared" si="52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3"/>
        <v>730</v>
      </c>
      <c r="G788" t="s">
        <v>20</v>
      </c>
      <c r="H788">
        <v>207</v>
      </c>
      <c r="I788">
        <f t="shared" si="50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1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>
        <f t="shared" si="52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3"/>
        <v>100</v>
      </c>
      <c r="G789" t="s">
        <v>14</v>
      </c>
      <c r="H789">
        <v>859</v>
      </c>
      <c r="I789">
        <f t="shared" si="50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1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>
        <f t="shared" si="52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3"/>
        <v>88</v>
      </c>
      <c r="G790" t="s">
        <v>47</v>
      </c>
      <c r="H790">
        <v>31</v>
      </c>
      <c r="I790">
        <f t="shared" si="50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1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>
        <f t="shared" si="52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3"/>
        <v>37</v>
      </c>
      <c r="G791" t="s">
        <v>14</v>
      </c>
      <c r="H791">
        <v>45</v>
      </c>
      <c r="I791">
        <f t="shared" si="50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1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>
        <f t="shared" si="52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3"/>
        <v>31</v>
      </c>
      <c r="G792" t="s">
        <v>74</v>
      </c>
      <c r="H792">
        <v>1113</v>
      </c>
      <c r="I792">
        <f t="shared" si="50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1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>
        <f t="shared" si="52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3"/>
        <v>26</v>
      </c>
      <c r="G793" t="s">
        <v>14</v>
      </c>
      <c r="H793">
        <v>6</v>
      </c>
      <c r="I793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1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>
        <f t="shared" si="52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3"/>
        <v>34</v>
      </c>
      <c r="G794" t="s">
        <v>14</v>
      </c>
      <c r="H794">
        <v>7</v>
      </c>
      <c r="I794">
        <f t="shared" si="50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1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>
        <f t="shared" si="52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3"/>
        <v>1186</v>
      </c>
      <c r="G795" t="s">
        <v>20</v>
      </c>
      <c r="H795">
        <v>181</v>
      </c>
      <c r="I795">
        <f t="shared" si="50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1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>
        <f t="shared" si="52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3"/>
        <v>125</v>
      </c>
      <c r="G796" t="s">
        <v>20</v>
      </c>
      <c r="H796">
        <v>110</v>
      </c>
      <c r="I796">
        <f t="shared" si="50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1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>
        <f t="shared" si="52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3"/>
        <v>14</v>
      </c>
      <c r="G797" t="s">
        <v>14</v>
      </c>
      <c r="H797">
        <v>31</v>
      </c>
      <c r="I797">
        <f t="shared" si="50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1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>
        <f t="shared" si="52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3"/>
        <v>55</v>
      </c>
      <c r="G798" t="s">
        <v>14</v>
      </c>
      <c r="H798">
        <v>78</v>
      </c>
      <c r="I798">
        <f t="shared" si="50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1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>
        <f t="shared" si="52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3"/>
        <v>110</v>
      </c>
      <c r="G799" t="s">
        <v>20</v>
      </c>
      <c r="H799">
        <v>185</v>
      </c>
      <c r="I799">
        <f t="shared" si="50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1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>
        <f t="shared" si="52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3"/>
        <v>188</v>
      </c>
      <c r="G800" t="s">
        <v>20</v>
      </c>
      <c r="H800">
        <v>121</v>
      </c>
      <c r="I800">
        <f t="shared" si="50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1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>
        <f t="shared" si="52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3"/>
        <v>87</v>
      </c>
      <c r="G801" t="s">
        <v>14</v>
      </c>
      <c r="H801">
        <v>1225</v>
      </c>
      <c r="I801">
        <f t="shared" si="50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1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>
        <f t="shared" si="52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3"/>
        <v>1</v>
      </c>
      <c r="G802" t="s">
        <v>14</v>
      </c>
      <c r="H802"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1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>
        <f t="shared" si="52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3"/>
        <v>203</v>
      </c>
      <c r="G803" t="s">
        <v>20</v>
      </c>
      <c r="H803">
        <v>106</v>
      </c>
      <c r="I803">
        <f t="shared" si="50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1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>
        <f t="shared" si="52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3"/>
        <v>197</v>
      </c>
      <c r="G804" t="s">
        <v>20</v>
      </c>
      <c r="H804">
        <v>142</v>
      </c>
      <c r="I804">
        <f t="shared" si="50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1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>
        <f t="shared" si="52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3"/>
        <v>107</v>
      </c>
      <c r="G805" t="s">
        <v>20</v>
      </c>
      <c r="H805">
        <v>233</v>
      </c>
      <c r="I805">
        <f t="shared" si="50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1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>
        <f t="shared" si="52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3"/>
        <v>269</v>
      </c>
      <c r="G806" t="s">
        <v>20</v>
      </c>
      <c r="H806">
        <v>218</v>
      </c>
      <c r="I806">
        <f t="shared" si="50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1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>
        <f t="shared" si="52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3"/>
        <v>51</v>
      </c>
      <c r="G807" t="s">
        <v>14</v>
      </c>
      <c r="H807">
        <v>67</v>
      </c>
      <c r="I807">
        <f t="shared" si="50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1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>
        <f t="shared" si="52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3"/>
        <v>1180</v>
      </c>
      <c r="G808" t="s">
        <v>20</v>
      </c>
      <c r="H808">
        <v>76</v>
      </c>
      <c r="I808">
        <f t="shared" si="50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1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>
        <f t="shared" si="52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3"/>
        <v>264</v>
      </c>
      <c r="G809" t="s">
        <v>20</v>
      </c>
      <c r="H809">
        <v>43</v>
      </c>
      <c r="I809">
        <f t="shared" si="50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1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>
        <f t="shared" si="52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3"/>
        <v>30</v>
      </c>
      <c r="G810" t="s">
        <v>14</v>
      </c>
      <c r="H810">
        <v>19</v>
      </c>
      <c r="I810">
        <f t="shared" si="50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1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>
        <f t="shared" si="52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3"/>
        <v>63</v>
      </c>
      <c r="G811" t="s">
        <v>14</v>
      </c>
      <c r="H811">
        <v>2108</v>
      </c>
      <c r="I811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1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>
        <f t="shared" si="52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3"/>
        <v>193</v>
      </c>
      <c r="G812" t="s">
        <v>20</v>
      </c>
      <c r="H812">
        <v>221</v>
      </c>
      <c r="I812">
        <f t="shared" si="50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1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>
        <f t="shared" si="52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3"/>
        <v>77</v>
      </c>
      <c r="G813" t="s">
        <v>14</v>
      </c>
      <c r="H813">
        <v>679</v>
      </c>
      <c r="I813">
        <f t="shared" si="50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1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>
        <f t="shared" si="52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3"/>
        <v>226</v>
      </c>
      <c r="G814" t="s">
        <v>20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1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>
        <f t="shared" si="52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3"/>
        <v>239</v>
      </c>
      <c r="G815" t="s">
        <v>20</v>
      </c>
      <c r="H815">
        <v>68</v>
      </c>
      <c r="I815">
        <f t="shared" si="50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1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>
        <f t="shared" si="52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3"/>
        <v>92</v>
      </c>
      <c r="G816" t="s">
        <v>14</v>
      </c>
      <c r="H816">
        <v>36</v>
      </c>
      <c r="I816">
        <f t="shared" si="50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1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>
        <f t="shared" si="52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3"/>
        <v>130</v>
      </c>
      <c r="G817" t="s">
        <v>20</v>
      </c>
      <c r="H817">
        <v>183</v>
      </c>
      <c r="I817">
        <f t="shared" si="50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1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>
        <f t="shared" si="52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3"/>
        <v>615</v>
      </c>
      <c r="G818" t="s">
        <v>20</v>
      </c>
      <c r="H818">
        <v>133</v>
      </c>
      <c r="I818">
        <f t="shared" si="50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1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>
        <f t="shared" si="52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3"/>
        <v>369</v>
      </c>
      <c r="G819" t="s">
        <v>20</v>
      </c>
      <c r="H819">
        <v>2489</v>
      </c>
      <c r="I819">
        <f t="shared" si="50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1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>
        <f t="shared" si="52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3"/>
        <v>1095</v>
      </c>
      <c r="G820" t="s">
        <v>20</v>
      </c>
      <c r="H820">
        <v>69</v>
      </c>
      <c r="I820">
        <f t="shared" si="50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1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>
        <f t="shared" si="52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3"/>
        <v>51</v>
      </c>
      <c r="G821" t="s">
        <v>14</v>
      </c>
      <c r="H821">
        <v>47</v>
      </c>
      <c r="I821">
        <f t="shared" si="50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1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>
        <f t="shared" si="52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3"/>
        <v>801</v>
      </c>
      <c r="G822" t="s">
        <v>20</v>
      </c>
      <c r="H822">
        <v>279</v>
      </c>
      <c r="I822">
        <f t="shared" si="50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1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>
        <f t="shared" si="52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3"/>
        <v>291</v>
      </c>
      <c r="G823" t="s">
        <v>20</v>
      </c>
      <c r="H823">
        <v>210</v>
      </c>
      <c r="I823">
        <f t="shared" si="50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1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>
        <f t="shared" si="52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3"/>
        <v>350</v>
      </c>
      <c r="G824" t="s">
        <v>20</v>
      </c>
      <c r="H824">
        <v>2100</v>
      </c>
      <c r="I824">
        <f t="shared" si="50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1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>
        <f t="shared" si="52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3"/>
        <v>357</v>
      </c>
      <c r="G825" t="s">
        <v>20</v>
      </c>
      <c r="H825">
        <v>252</v>
      </c>
      <c r="I825">
        <f t="shared" si="50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1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>
        <f t="shared" si="52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3"/>
        <v>126</v>
      </c>
      <c r="G826" t="s">
        <v>20</v>
      </c>
      <c r="H826">
        <v>1280</v>
      </c>
      <c r="I826">
        <f t="shared" si="50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1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>
        <f t="shared" si="52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3"/>
        <v>388</v>
      </c>
      <c r="G827" t="s">
        <v>20</v>
      </c>
      <c r="H827">
        <v>157</v>
      </c>
      <c r="I827">
        <f t="shared" si="50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1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>
        <f t="shared" si="52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3"/>
        <v>457</v>
      </c>
      <c r="G828" t="s">
        <v>20</v>
      </c>
      <c r="H828">
        <v>194</v>
      </c>
      <c r="I828">
        <f t="shared" si="50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1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>
        <f t="shared" si="52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3"/>
        <v>267</v>
      </c>
      <c r="G829" t="s">
        <v>20</v>
      </c>
      <c r="H829">
        <v>82</v>
      </c>
      <c r="I829">
        <f t="shared" si="50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1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>
        <f t="shared" si="52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3"/>
        <v>69</v>
      </c>
      <c r="G830" t="s">
        <v>14</v>
      </c>
      <c r="H830">
        <v>70</v>
      </c>
      <c r="I830">
        <f t="shared" si="50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1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>
        <f t="shared" si="52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3"/>
        <v>51</v>
      </c>
      <c r="G831" t="s">
        <v>14</v>
      </c>
      <c r="H831">
        <v>154</v>
      </c>
      <c r="I831">
        <f t="shared" si="50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1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>
        <f t="shared" si="52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3"/>
        <v>1</v>
      </c>
      <c r="G832" t="s">
        <v>14</v>
      </c>
      <c r="H832">
        <v>22</v>
      </c>
      <c r="I832">
        <f t="shared" si="50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1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>
        <f t="shared" si="52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3"/>
        <v>109</v>
      </c>
      <c r="G833" t="s">
        <v>20</v>
      </c>
      <c r="H833">
        <v>4233</v>
      </c>
      <c r="I833">
        <f t="shared" si="50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1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>
        <f t="shared" si="52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3"/>
        <v>315</v>
      </c>
      <c r="G834" t="s">
        <v>20</v>
      </c>
      <c r="H834">
        <v>1297</v>
      </c>
      <c r="I834">
        <f t="shared" si="50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1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>
        <f t="shared" si="52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3"/>
        <v>158</v>
      </c>
      <c r="G835" t="s">
        <v>20</v>
      </c>
      <c r="H835">
        <v>165</v>
      </c>
      <c r="I835">
        <f t="shared" ref="I835:I898" si="54">ROUND(IF(ISERROR(E835/H835),0,E835/H835),2)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O898" si="55">(((L835/60)/60)/24)+DATE(1970,1,1)</f>
        <v>40588.25</v>
      </c>
      <c r="O835" s="7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>
        <f t="shared" ref="U835:U898" si="56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154</v>
      </c>
      <c r="G836" t="s">
        <v>20</v>
      </c>
      <c r="H836">
        <v>119</v>
      </c>
      <c r="I836">
        <f t="shared" si="54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5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>
        <f t="shared" si="56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90</v>
      </c>
      <c r="G837" t="s">
        <v>14</v>
      </c>
      <c r="H837">
        <v>1758</v>
      </c>
      <c r="I837">
        <f t="shared" si="54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5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>
        <f t="shared" si="56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>
        <f t="shared" si="54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5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>
        <f t="shared" si="56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853</v>
      </c>
      <c r="G839" t="s">
        <v>20</v>
      </c>
      <c r="H839">
        <v>1797</v>
      </c>
      <c r="I839">
        <f t="shared" si="54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5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>
        <f t="shared" si="56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ref="F840:F903" si="57">ROUND((E840/D840)*100,0)</f>
        <v>139</v>
      </c>
      <c r="G840" t="s">
        <v>20</v>
      </c>
      <c r="H840">
        <v>261</v>
      </c>
      <c r="I840">
        <f t="shared" si="54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5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>
        <f t="shared" si="56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7"/>
        <v>190</v>
      </c>
      <c r="G841" t="s">
        <v>20</v>
      </c>
      <c r="H841">
        <v>157</v>
      </c>
      <c r="I841">
        <f t="shared" si="54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5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>
        <f t="shared" si="56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7"/>
        <v>100</v>
      </c>
      <c r="G842" t="s">
        <v>20</v>
      </c>
      <c r="H842">
        <v>3533</v>
      </c>
      <c r="I842">
        <f t="shared" si="54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5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>
        <f t="shared" si="56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7"/>
        <v>143</v>
      </c>
      <c r="G843" t="s">
        <v>20</v>
      </c>
      <c r="H843">
        <v>155</v>
      </c>
      <c r="I843">
        <f t="shared" si="54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5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>
        <f t="shared" si="56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7"/>
        <v>563</v>
      </c>
      <c r="G844" t="s">
        <v>20</v>
      </c>
      <c r="H844">
        <v>132</v>
      </c>
      <c r="I844">
        <f t="shared" si="54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5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>
        <f t="shared" si="56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7"/>
        <v>31</v>
      </c>
      <c r="G845" t="s">
        <v>14</v>
      </c>
      <c r="H845">
        <v>33</v>
      </c>
      <c r="I845">
        <f t="shared" si="54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5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>
        <f t="shared" si="56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7"/>
        <v>99</v>
      </c>
      <c r="G846" t="s">
        <v>74</v>
      </c>
      <c r="H846">
        <v>94</v>
      </c>
      <c r="I846">
        <f t="shared" si="54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5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>
        <f t="shared" si="56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7"/>
        <v>198</v>
      </c>
      <c r="G847" t="s">
        <v>20</v>
      </c>
      <c r="H847">
        <v>1354</v>
      </c>
      <c r="I847">
        <f t="shared" si="54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5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>
        <f t="shared" si="56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7"/>
        <v>509</v>
      </c>
      <c r="G848" t="s">
        <v>20</v>
      </c>
      <c r="H848">
        <v>48</v>
      </c>
      <c r="I848">
        <f t="shared" si="54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5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>
        <f t="shared" si="56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7"/>
        <v>238</v>
      </c>
      <c r="G849" t="s">
        <v>20</v>
      </c>
      <c r="H849">
        <v>110</v>
      </c>
      <c r="I849">
        <f t="shared" si="54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5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>
        <f t="shared" si="56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7"/>
        <v>338</v>
      </c>
      <c r="G850" t="s">
        <v>20</v>
      </c>
      <c r="H850">
        <v>172</v>
      </c>
      <c r="I850">
        <f t="shared" si="54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5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>
        <f t="shared" si="56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7"/>
        <v>133</v>
      </c>
      <c r="G851" t="s">
        <v>20</v>
      </c>
      <c r="H851">
        <v>307</v>
      </c>
      <c r="I851">
        <f t="shared" si="54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5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>
        <f t="shared" si="56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7"/>
        <v>1</v>
      </c>
      <c r="G852" t="s">
        <v>14</v>
      </c>
      <c r="H852"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5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>
        <f t="shared" si="56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7"/>
        <v>208</v>
      </c>
      <c r="G853" t="s">
        <v>20</v>
      </c>
      <c r="H853">
        <v>160</v>
      </c>
      <c r="I853">
        <f t="shared" si="54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5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>
        <f t="shared" si="56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7"/>
        <v>51</v>
      </c>
      <c r="G854" t="s">
        <v>14</v>
      </c>
      <c r="H854">
        <v>31</v>
      </c>
      <c r="I854">
        <f t="shared" si="54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5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>
        <f t="shared" si="56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7"/>
        <v>652</v>
      </c>
      <c r="G855" t="s">
        <v>20</v>
      </c>
      <c r="H855">
        <v>1467</v>
      </c>
      <c r="I855">
        <f t="shared" si="54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5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>
        <f t="shared" si="56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7"/>
        <v>114</v>
      </c>
      <c r="G856" t="s">
        <v>20</v>
      </c>
      <c r="H856">
        <v>2662</v>
      </c>
      <c r="I856">
        <f t="shared" si="54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5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>
        <f t="shared" si="56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7"/>
        <v>102</v>
      </c>
      <c r="G857" t="s">
        <v>20</v>
      </c>
      <c r="H857">
        <v>452</v>
      </c>
      <c r="I857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5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>
        <f t="shared" si="56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7"/>
        <v>357</v>
      </c>
      <c r="G858" t="s">
        <v>20</v>
      </c>
      <c r="H858">
        <v>158</v>
      </c>
      <c r="I858">
        <f t="shared" si="54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5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>
        <f t="shared" si="56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7"/>
        <v>140</v>
      </c>
      <c r="G859" t="s">
        <v>20</v>
      </c>
      <c r="H859">
        <v>225</v>
      </c>
      <c r="I859">
        <f t="shared" si="54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5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>
        <f t="shared" si="56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7"/>
        <v>69</v>
      </c>
      <c r="G860" t="s">
        <v>14</v>
      </c>
      <c r="H860">
        <v>35</v>
      </c>
      <c r="I860">
        <f t="shared" si="54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5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>
        <f t="shared" si="56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7"/>
        <v>36</v>
      </c>
      <c r="G861" t="s">
        <v>14</v>
      </c>
      <c r="H861">
        <v>63</v>
      </c>
      <c r="I861">
        <f t="shared" si="54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5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>
        <f t="shared" si="56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7"/>
        <v>252</v>
      </c>
      <c r="G862" t="s">
        <v>20</v>
      </c>
      <c r="H862">
        <v>65</v>
      </c>
      <c r="I862">
        <f t="shared" si="54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5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>
        <f t="shared" si="56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7"/>
        <v>106</v>
      </c>
      <c r="G863" t="s">
        <v>20</v>
      </c>
      <c r="H863">
        <v>163</v>
      </c>
      <c r="I863">
        <f t="shared" si="54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5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>
        <f t="shared" si="56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7"/>
        <v>187</v>
      </c>
      <c r="G864" t="s">
        <v>20</v>
      </c>
      <c r="H864">
        <v>85</v>
      </c>
      <c r="I864">
        <f t="shared" si="54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5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>
        <f t="shared" si="56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7"/>
        <v>387</v>
      </c>
      <c r="G865" t="s">
        <v>20</v>
      </c>
      <c r="H865">
        <v>217</v>
      </c>
      <c r="I865">
        <f t="shared" si="54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5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>
        <f t="shared" si="56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7"/>
        <v>347</v>
      </c>
      <c r="G866" t="s">
        <v>20</v>
      </c>
      <c r="H866">
        <v>150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5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>
        <f t="shared" si="56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7"/>
        <v>186</v>
      </c>
      <c r="G867" t="s">
        <v>20</v>
      </c>
      <c r="H867">
        <v>3272</v>
      </c>
      <c r="I867">
        <f t="shared" si="54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5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>
        <f t="shared" si="56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7"/>
        <v>43</v>
      </c>
      <c r="G868" t="s">
        <v>74</v>
      </c>
      <c r="H868">
        <v>898</v>
      </c>
      <c r="I868">
        <f t="shared" si="54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5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>
        <f t="shared" si="56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7"/>
        <v>162</v>
      </c>
      <c r="G869" t="s">
        <v>20</v>
      </c>
      <c r="H869">
        <v>300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5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>
        <f t="shared" si="56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7"/>
        <v>185</v>
      </c>
      <c r="G870" t="s">
        <v>20</v>
      </c>
      <c r="H870">
        <v>126</v>
      </c>
      <c r="I870">
        <f t="shared" si="54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5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>
        <f t="shared" si="56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7"/>
        <v>24</v>
      </c>
      <c r="G871" t="s">
        <v>14</v>
      </c>
      <c r="H871">
        <v>526</v>
      </c>
      <c r="I871">
        <f t="shared" si="54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5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>
        <f t="shared" si="56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7"/>
        <v>90</v>
      </c>
      <c r="G872" t="s">
        <v>14</v>
      </c>
      <c r="H872">
        <v>121</v>
      </c>
      <c r="I872">
        <f t="shared" si="54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5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>
        <f t="shared" si="56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7"/>
        <v>273</v>
      </c>
      <c r="G873" t="s">
        <v>20</v>
      </c>
      <c r="H873">
        <v>2320</v>
      </c>
      <c r="I873">
        <f t="shared" si="54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5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>
        <f t="shared" si="56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7"/>
        <v>170</v>
      </c>
      <c r="G874" t="s">
        <v>20</v>
      </c>
      <c r="H874">
        <v>81</v>
      </c>
      <c r="I874">
        <f t="shared" si="54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5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>
        <f t="shared" si="56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7"/>
        <v>188</v>
      </c>
      <c r="G875" t="s">
        <v>20</v>
      </c>
      <c r="H875">
        <v>1887</v>
      </c>
      <c r="I875">
        <f t="shared" si="54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5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>
        <f t="shared" si="56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7"/>
        <v>347</v>
      </c>
      <c r="G876" t="s">
        <v>20</v>
      </c>
      <c r="H876">
        <v>4358</v>
      </c>
      <c r="I876">
        <f t="shared" si="54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5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>
        <f t="shared" si="56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7"/>
        <v>69</v>
      </c>
      <c r="G877" t="s">
        <v>14</v>
      </c>
      <c r="H877">
        <v>67</v>
      </c>
      <c r="I877">
        <f t="shared" si="54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5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>
        <f t="shared" si="56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7"/>
        <v>25</v>
      </c>
      <c r="G878" t="s">
        <v>14</v>
      </c>
      <c r="H878">
        <v>57</v>
      </c>
      <c r="I878">
        <f t="shared" si="54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5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>
        <f t="shared" si="56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7"/>
        <v>77</v>
      </c>
      <c r="G879" t="s">
        <v>14</v>
      </c>
      <c r="H879">
        <v>1229</v>
      </c>
      <c r="I879">
        <f t="shared" si="54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5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>
        <f t="shared" si="56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7"/>
        <v>37</v>
      </c>
      <c r="G880" t="s">
        <v>14</v>
      </c>
      <c r="H880">
        <v>12</v>
      </c>
      <c r="I880">
        <f t="shared" si="54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5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>
        <f t="shared" si="56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7"/>
        <v>544</v>
      </c>
      <c r="G881" t="s">
        <v>20</v>
      </c>
      <c r="H881">
        <v>53</v>
      </c>
      <c r="I881">
        <f t="shared" si="54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5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>
        <f t="shared" si="56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7"/>
        <v>229</v>
      </c>
      <c r="G882" t="s">
        <v>20</v>
      </c>
      <c r="H882">
        <v>2414</v>
      </c>
      <c r="I882">
        <f t="shared" si="54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5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>
        <f t="shared" si="56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7"/>
        <v>39</v>
      </c>
      <c r="G883" t="s">
        <v>14</v>
      </c>
      <c r="H883">
        <v>452</v>
      </c>
      <c r="I883">
        <f t="shared" si="54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5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>
        <f t="shared" si="56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7"/>
        <v>370</v>
      </c>
      <c r="G884" t="s">
        <v>20</v>
      </c>
      <c r="H884">
        <v>80</v>
      </c>
      <c r="I884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5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>
        <f t="shared" si="56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7"/>
        <v>238</v>
      </c>
      <c r="G885" t="s">
        <v>20</v>
      </c>
      <c r="H885">
        <v>193</v>
      </c>
      <c r="I885">
        <f t="shared" si="54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5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>
        <f t="shared" si="56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7"/>
        <v>64</v>
      </c>
      <c r="G886" t="s">
        <v>14</v>
      </c>
      <c r="H886">
        <v>1886</v>
      </c>
      <c r="I886">
        <f t="shared" si="54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5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>
        <f t="shared" si="56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7"/>
        <v>118</v>
      </c>
      <c r="G887" t="s">
        <v>20</v>
      </c>
      <c r="H887">
        <v>52</v>
      </c>
      <c r="I887">
        <f t="shared" si="54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5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>
        <f t="shared" si="56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7"/>
        <v>85</v>
      </c>
      <c r="G888" t="s">
        <v>14</v>
      </c>
      <c r="H888">
        <v>1825</v>
      </c>
      <c r="I888">
        <f t="shared" si="54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5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>
        <f t="shared" si="56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7"/>
        <v>29</v>
      </c>
      <c r="G889" t="s">
        <v>14</v>
      </c>
      <c r="H889">
        <v>31</v>
      </c>
      <c r="I889">
        <f t="shared" si="54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5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>
        <f t="shared" si="56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7"/>
        <v>210</v>
      </c>
      <c r="G890" t="s">
        <v>20</v>
      </c>
      <c r="H890">
        <v>290</v>
      </c>
      <c r="I890">
        <f t="shared" si="54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5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>
        <f t="shared" si="56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7"/>
        <v>170</v>
      </c>
      <c r="G891" t="s">
        <v>20</v>
      </c>
      <c r="H891">
        <v>122</v>
      </c>
      <c r="I891">
        <f t="shared" si="54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5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>
        <f t="shared" si="56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7"/>
        <v>116</v>
      </c>
      <c r="G892" t="s">
        <v>20</v>
      </c>
      <c r="H892">
        <v>1470</v>
      </c>
      <c r="I892">
        <f t="shared" si="54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5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>
        <f t="shared" si="56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7"/>
        <v>259</v>
      </c>
      <c r="G893" t="s">
        <v>20</v>
      </c>
      <c r="H893">
        <v>165</v>
      </c>
      <c r="I893">
        <f t="shared" si="54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5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>
        <f t="shared" si="56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7"/>
        <v>231</v>
      </c>
      <c r="G894" t="s">
        <v>20</v>
      </c>
      <c r="H894">
        <v>182</v>
      </c>
      <c r="I894">
        <f t="shared" si="54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5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>
        <f t="shared" si="56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7"/>
        <v>128</v>
      </c>
      <c r="G895" t="s">
        <v>20</v>
      </c>
      <c r="H895">
        <v>199</v>
      </c>
      <c r="I895">
        <f t="shared" si="54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5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>
        <f t="shared" si="56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7"/>
        <v>189</v>
      </c>
      <c r="G896" t="s">
        <v>20</v>
      </c>
      <c r="H896">
        <v>56</v>
      </c>
      <c r="I896">
        <f t="shared" si="54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5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>
        <f t="shared" si="56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7"/>
        <v>7</v>
      </c>
      <c r="G897" t="s">
        <v>14</v>
      </c>
      <c r="H897">
        <v>107</v>
      </c>
      <c r="I897">
        <f t="shared" si="54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5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>
        <f t="shared" si="56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7"/>
        <v>774</v>
      </c>
      <c r="G898" t="s">
        <v>20</v>
      </c>
      <c r="H898">
        <v>1460</v>
      </c>
      <c r="I898">
        <f t="shared" si="54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5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>
        <f t="shared" si="56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7"/>
        <v>28</v>
      </c>
      <c r="G899" t="s">
        <v>14</v>
      </c>
      <c r="H899">
        <v>27</v>
      </c>
      <c r="I899">
        <f t="shared" ref="I899:I962" si="58">ROUND(IF(ISERROR(E899/H899),0,E899/H899),2)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O962" si="59">(((L899/60)/60)/24)+DATE(1970,1,1)</f>
        <v>43583.208333333328</v>
      </c>
      <c r="O899" s="7">
        <f t="shared" si="5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>
        <f t="shared" ref="U899:U962" si="60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>
        <f t="shared" si="58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9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>
        <f t="shared" si="60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>
        <f t="shared" si="58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9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>
        <f t="shared" si="60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9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>
        <f t="shared" si="60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>
        <f t="shared" si="58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9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>
        <f t="shared" si="60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ref="F904:F967" si="61">ROUND((E904/D904)*100,0)</f>
        <v>252</v>
      </c>
      <c r="G904" t="s">
        <v>20</v>
      </c>
      <c r="H904">
        <v>110</v>
      </c>
      <c r="I904">
        <f t="shared" si="58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9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>
        <f t="shared" si="60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61"/>
        <v>2</v>
      </c>
      <c r="G905" t="s">
        <v>47</v>
      </c>
      <c r="H905">
        <v>14</v>
      </c>
      <c r="I905">
        <f t="shared" si="58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9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>
        <f t="shared" si="60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61"/>
        <v>12</v>
      </c>
      <c r="G906" t="s">
        <v>14</v>
      </c>
      <c r="H906">
        <v>16</v>
      </c>
      <c r="I906">
        <f t="shared" si="58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9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>
        <f t="shared" si="60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61"/>
        <v>164</v>
      </c>
      <c r="G907" t="s">
        <v>20</v>
      </c>
      <c r="H907">
        <v>236</v>
      </c>
      <c r="I907">
        <f t="shared" si="58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9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>
        <f t="shared" si="60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61"/>
        <v>163</v>
      </c>
      <c r="G908" t="s">
        <v>20</v>
      </c>
      <c r="H908">
        <v>191</v>
      </c>
      <c r="I908">
        <f t="shared" si="58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9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>
        <f t="shared" si="60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61"/>
        <v>20</v>
      </c>
      <c r="G909" t="s">
        <v>14</v>
      </c>
      <c r="H909">
        <v>41</v>
      </c>
      <c r="I909">
        <f t="shared" si="58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9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>
        <f t="shared" si="60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61"/>
        <v>319</v>
      </c>
      <c r="G910" t="s">
        <v>20</v>
      </c>
      <c r="H910">
        <v>3934</v>
      </c>
      <c r="I910">
        <f t="shared" si="58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9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>
        <f t="shared" si="60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61"/>
        <v>479</v>
      </c>
      <c r="G911" t="s">
        <v>20</v>
      </c>
      <c r="H911">
        <v>80</v>
      </c>
      <c r="I911">
        <f t="shared" si="58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9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>
        <f t="shared" si="60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61"/>
        <v>20</v>
      </c>
      <c r="G912" t="s">
        <v>74</v>
      </c>
      <c r="H912">
        <v>296</v>
      </c>
      <c r="I912">
        <f t="shared" si="58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9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>
        <f t="shared" si="60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61"/>
        <v>199</v>
      </c>
      <c r="G913" t="s">
        <v>20</v>
      </c>
      <c r="H913">
        <v>462</v>
      </c>
      <c r="I913">
        <f t="shared" si="58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9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>
        <f t="shared" si="60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61"/>
        <v>795</v>
      </c>
      <c r="G914" t="s">
        <v>20</v>
      </c>
      <c r="H914">
        <v>179</v>
      </c>
      <c r="I914">
        <f t="shared" si="58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9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>
        <f t="shared" si="60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61"/>
        <v>51</v>
      </c>
      <c r="G915" t="s">
        <v>14</v>
      </c>
      <c r="H915">
        <v>523</v>
      </c>
      <c r="I915">
        <f t="shared" si="58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9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>
        <f t="shared" si="60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61"/>
        <v>57</v>
      </c>
      <c r="G916" t="s">
        <v>14</v>
      </c>
      <c r="H916">
        <v>141</v>
      </c>
      <c r="I916">
        <f t="shared" si="58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9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>
        <f t="shared" si="60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61"/>
        <v>156</v>
      </c>
      <c r="G917" t="s">
        <v>20</v>
      </c>
      <c r="H917">
        <v>1866</v>
      </c>
      <c r="I917">
        <f t="shared" si="58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9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>
        <f t="shared" si="60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61"/>
        <v>36</v>
      </c>
      <c r="G918" t="s">
        <v>14</v>
      </c>
      <c r="H918">
        <v>52</v>
      </c>
      <c r="I918">
        <f t="shared" si="58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9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>
        <f t="shared" si="60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61"/>
        <v>58</v>
      </c>
      <c r="G919" t="s">
        <v>47</v>
      </c>
      <c r="H919">
        <v>27</v>
      </c>
      <c r="I919">
        <f t="shared" si="58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9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>
        <f t="shared" si="60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61"/>
        <v>237</v>
      </c>
      <c r="G920" t="s">
        <v>20</v>
      </c>
      <c r="H920">
        <v>156</v>
      </c>
      <c r="I920">
        <f t="shared" si="58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9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>
        <f t="shared" si="60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61"/>
        <v>59</v>
      </c>
      <c r="G921" t="s">
        <v>14</v>
      </c>
      <c r="H921">
        <v>225</v>
      </c>
      <c r="I921">
        <f t="shared" si="58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9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>
        <f t="shared" si="60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61"/>
        <v>183</v>
      </c>
      <c r="G922" t="s">
        <v>20</v>
      </c>
      <c r="H922">
        <v>255</v>
      </c>
      <c r="I922">
        <f t="shared" si="58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9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>
        <f t="shared" si="60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61"/>
        <v>1</v>
      </c>
      <c r="G923" t="s">
        <v>14</v>
      </c>
      <c r="H923">
        <v>38</v>
      </c>
      <c r="I923">
        <f t="shared" si="58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9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>
        <f t="shared" si="60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61"/>
        <v>176</v>
      </c>
      <c r="G924" t="s">
        <v>20</v>
      </c>
      <c r="H924">
        <v>2261</v>
      </c>
      <c r="I924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9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>
        <f t="shared" si="60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61"/>
        <v>238</v>
      </c>
      <c r="G925" t="s">
        <v>20</v>
      </c>
      <c r="H925">
        <v>40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9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>
        <f t="shared" si="60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61"/>
        <v>488</v>
      </c>
      <c r="G926" t="s">
        <v>20</v>
      </c>
      <c r="H926">
        <v>2289</v>
      </c>
      <c r="I926">
        <f t="shared" si="58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9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>
        <f t="shared" si="60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61"/>
        <v>224</v>
      </c>
      <c r="G927" t="s">
        <v>20</v>
      </c>
      <c r="H927">
        <v>65</v>
      </c>
      <c r="I927">
        <f t="shared" si="58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9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>
        <f t="shared" si="60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61"/>
        <v>18</v>
      </c>
      <c r="G928" t="s">
        <v>14</v>
      </c>
      <c r="H928">
        <v>15</v>
      </c>
      <c r="I928">
        <f t="shared" si="58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9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>
        <f t="shared" si="60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61"/>
        <v>46</v>
      </c>
      <c r="G929" t="s">
        <v>14</v>
      </c>
      <c r="H929">
        <v>37</v>
      </c>
      <c r="I929">
        <f t="shared" si="58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9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>
        <f t="shared" si="60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61"/>
        <v>117</v>
      </c>
      <c r="G930" t="s">
        <v>20</v>
      </c>
      <c r="H930">
        <v>3777</v>
      </c>
      <c r="I930">
        <f t="shared" si="58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9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>
        <f t="shared" si="60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61"/>
        <v>217</v>
      </c>
      <c r="G931" t="s">
        <v>20</v>
      </c>
      <c r="H931">
        <v>184</v>
      </c>
      <c r="I931">
        <f t="shared" si="58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9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>
        <f t="shared" si="60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61"/>
        <v>112</v>
      </c>
      <c r="G932" t="s">
        <v>20</v>
      </c>
      <c r="H932">
        <v>85</v>
      </c>
      <c r="I932">
        <f t="shared" si="58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9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>
        <f t="shared" si="60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61"/>
        <v>73</v>
      </c>
      <c r="G933" t="s">
        <v>14</v>
      </c>
      <c r="H933">
        <v>112</v>
      </c>
      <c r="I933">
        <f t="shared" si="58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9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>
        <f t="shared" si="60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61"/>
        <v>212</v>
      </c>
      <c r="G934" t="s">
        <v>20</v>
      </c>
      <c r="H934">
        <v>144</v>
      </c>
      <c r="I934">
        <f t="shared" si="58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9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>
        <f t="shared" si="60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61"/>
        <v>240</v>
      </c>
      <c r="G935" t="s">
        <v>20</v>
      </c>
      <c r="H935">
        <v>1902</v>
      </c>
      <c r="I935">
        <f t="shared" si="58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9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>
        <f t="shared" si="60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61"/>
        <v>182</v>
      </c>
      <c r="G936" t="s">
        <v>20</v>
      </c>
      <c r="H936">
        <v>105</v>
      </c>
      <c r="I936">
        <f t="shared" si="58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9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>
        <f t="shared" si="60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61"/>
        <v>164</v>
      </c>
      <c r="G937" t="s">
        <v>20</v>
      </c>
      <c r="H937">
        <v>132</v>
      </c>
      <c r="I937">
        <f t="shared" si="58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9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>
        <f t="shared" si="60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61"/>
        <v>2</v>
      </c>
      <c r="G938" t="s">
        <v>14</v>
      </c>
      <c r="H938">
        <v>21</v>
      </c>
      <c r="I938">
        <f t="shared" si="58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9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>
        <f t="shared" si="60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61"/>
        <v>50</v>
      </c>
      <c r="G939" t="s">
        <v>74</v>
      </c>
      <c r="H939">
        <v>976</v>
      </c>
      <c r="I939">
        <f t="shared" si="58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9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>
        <f t="shared" si="60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61"/>
        <v>110</v>
      </c>
      <c r="G940" t="s">
        <v>20</v>
      </c>
      <c r="H940">
        <v>96</v>
      </c>
      <c r="I940">
        <f t="shared" si="58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9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>
        <f t="shared" si="60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61"/>
        <v>49</v>
      </c>
      <c r="G941" t="s">
        <v>14</v>
      </c>
      <c r="H941">
        <v>67</v>
      </c>
      <c r="I941">
        <f t="shared" si="58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9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>
        <f t="shared" si="60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61"/>
        <v>62</v>
      </c>
      <c r="G942" t="s">
        <v>47</v>
      </c>
      <c r="H942">
        <v>66</v>
      </c>
      <c r="I942">
        <f t="shared" si="58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9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>
        <f t="shared" si="60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61"/>
        <v>13</v>
      </c>
      <c r="G943" t="s">
        <v>14</v>
      </c>
      <c r="H943">
        <v>78</v>
      </c>
      <c r="I943">
        <f t="shared" si="58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9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>
        <f t="shared" si="60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61"/>
        <v>65</v>
      </c>
      <c r="G944" t="s">
        <v>14</v>
      </c>
      <c r="H944">
        <v>67</v>
      </c>
      <c r="I944">
        <f t="shared" si="58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9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>
        <f t="shared" si="60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61"/>
        <v>160</v>
      </c>
      <c r="G945" t="s">
        <v>20</v>
      </c>
      <c r="H945">
        <v>114</v>
      </c>
      <c r="I945">
        <f t="shared" si="58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9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>
        <f t="shared" si="60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61"/>
        <v>81</v>
      </c>
      <c r="G946" t="s">
        <v>14</v>
      </c>
      <c r="H946">
        <v>263</v>
      </c>
      <c r="I946">
        <f t="shared" si="58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9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>
        <f t="shared" si="60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61"/>
        <v>32</v>
      </c>
      <c r="G947" t="s">
        <v>14</v>
      </c>
      <c r="H947">
        <v>1691</v>
      </c>
      <c r="I947">
        <f t="shared" si="58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9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>
        <f t="shared" si="60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61"/>
        <v>10</v>
      </c>
      <c r="G948" t="s">
        <v>14</v>
      </c>
      <c r="H948">
        <v>181</v>
      </c>
      <c r="I948">
        <f t="shared" si="58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9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>
        <f t="shared" si="60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61"/>
        <v>27</v>
      </c>
      <c r="G949" t="s">
        <v>14</v>
      </c>
      <c r="H949">
        <v>13</v>
      </c>
      <c r="I949">
        <f t="shared" si="58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9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>
        <f t="shared" si="60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61"/>
        <v>63</v>
      </c>
      <c r="G950" t="s">
        <v>74</v>
      </c>
      <c r="H950">
        <v>160</v>
      </c>
      <c r="I950">
        <f t="shared" si="58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9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>
        <f t="shared" si="60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61"/>
        <v>161</v>
      </c>
      <c r="G951" t="s">
        <v>20</v>
      </c>
      <c r="H951">
        <v>203</v>
      </c>
      <c r="I951">
        <f t="shared" si="58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9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>
        <f t="shared" si="60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61"/>
        <v>5</v>
      </c>
      <c r="G952" t="s">
        <v>14</v>
      </c>
      <c r="H952">
        <v>1</v>
      </c>
      <c r="I952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9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>
        <f t="shared" si="60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61"/>
        <v>1097</v>
      </c>
      <c r="G953" t="s">
        <v>20</v>
      </c>
      <c r="H953">
        <v>1559</v>
      </c>
      <c r="I953">
        <f t="shared" si="58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9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>
        <f t="shared" si="60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61"/>
        <v>70</v>
      </c>
      <c r="G954" t="s">
        <v>74</v>
      </c>
      <c r="H954">
        <v>2266</v>
      </c>
      <c r="I954">
        <f t="shared" si="58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9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>
        <f t="shared" si="60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61"/>
        <v>60</v>
      </c>
      <c r="G955" t="s">
        <v>14</v>
      </c>
      <c r="H955">
        <v>21</v>
      </c>
      <c r="I955">
        <f t="shared" si="58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9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>
        <f t="shared" si="60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61"/>
        <v>367</v>
      </c>
      <c r="G956" t="s">
        <v>20</v>
      </c>
      <c r="H956">
        <v>1548</v>
      </c>
      <c r="I956">
        <f t="shared" si="58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9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>
        <f t="shared" si="60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61"/>
        <v>1109</v>
      </c>
      <c r="G957" t="s">
        <v>20</v>
      </c>
      <c r="H957">
        <v>80</v>
      </c>
      <c r="I957">
        <f t="shared" si="58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9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>
        <f t="shared" si="60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61"/>
        <v>19</v>
      </c>
      <c r="G958" t="s">
        <v>14</v>
      </c>
      <c r="H958">
        <v>830</v>
      </c>
      <c r="I958">
        <f t="shared" si="58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9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>
        <f t="shared" si="60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61"/>
        <v>127</v>
      </c>
      <c r="G959" t="s">
        <v>20</v>
      </c>
      <c r="H959">
        <v>131</v>
      </c>
      <c r="I959">
        <f t="shared" si="58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9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>
        <f t="shared" si="60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61"/>
        <v>735</v>
      </c>
      <c r="G960" t="s">
        <v>20</v>
      </c>
      <c r="H960">
        <v>112</v>
      </c>
      <c r="I960">
        <f t="shared" si="58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9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>
        <f t="shared" si="60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61"/>
        <v>5</v>
      </c>
      <c r="G961" t="s">
        <v>14</v>
      </c>
      <c r="H961">
        <v>130</v>
      </c>
      <c r="I961">
        <f t="shared" si="58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9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>
        <f t="shared" si="60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61"/>
        <v>85</v>
      </c>
      <c r="G962" t="s">
        <v>14</v>
      </c>
      <c r="H962">
        <v>55</v>
      </c>
      <c r="I962">
        <f t="shared" si="58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9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>
        <f t="shared" si="60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1"/>
        <v>119</v>
      </c>
      <c r="G963" t="s">
        <v>20</v>
      </c>
      <c r="H963">
        <v>155</v>
      </c>
      <c r="I963">
        <f t="shared" ref="I963:I1001" si="62">ROUND(IF(ISERROR(E963/H963),0,E963/H963),2)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O1001" si="63">(((L963/60)/60)/24)+DATE(1970,1,1)</f>
        <v>40591.25</v>
      </c>
      <c r="O963" s="7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>
        <f t="shared" ref="U963:U1001" si="64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>
        <f t="shared" si="62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3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>
        <f t="shared" si="64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85</v>
      </c>
      <c r="G965" t="s">
        <v>14</v>
      </c>
      <c r="H965">
        <v>114</v>
      </c>
      <c r="I965">
        <f t="shared" si="62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3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>
        <f t="shared" si="64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356</v>
      </c>
      <c r="G966" t="s">
        <v>20</v>
      </c>
      <c r="H966">
        <v>155</v>
      </c>
      <c r="I966">
        <f t="shared" si="62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3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>
        <f t="shared" si="64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>
        <f t="shared" si="62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3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>
        <f t="shared" si="64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ref="F968:F1001" si="65">ROUND((E968/D968)*100,0)</f>
        <v>792</v>
      </c>
      <c r="G968" t="s">
        <v>20</v>
      </c>
      <c r="H968">
        <v>245</v>
      </c>
      <c r="I968">
        <f t="shared" si="62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3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>
        <f t="shared" si="64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5"/>
        <v>137</v>
      </c>
      <c r="G969" t="s">
        <v>20</v>
      </c>
      <c r="H969">
        <v>1573</v>
      </c>
      <c r="I969">
        <f t="shared" si="62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3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>
        <f t="shared" si="64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5"/>
        <v>338</v>
      </c>
      <c r="G970" t="s">
        <v>20</v>
      </c>
      <c r="H970">
        <v>114</v>
      </c>
      <c r="I970">
        <f t="shared" si="62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3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>
        <f t="shared" si="64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5"/>
        <v>108</v>
      </c>
      <c r="G971" t="s">
        <v>20</v>
      </c>
      <c r="H971">
        <v>93</v>
      </c>
      <c r="I971">
        <f t="shared" si="62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3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>
        <f t="shared" si="64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5"/>
        <v>61</v>
      </c>
      <c r="G972" t="s">
        <v>14</v>
      </c>
      <c r="H972">
        <v>594</v>
      </c>
      <c r="I972">
        <f t="shared" si="62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3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>
        <f t="shared" si="64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5"/>
        <v>28</v>
      </c>
      <c r="G973" t="s">
        <v>14</v>
      </c>
      <c r="H973">
        <v>24</v>
      </c>
      <c r="I973">
        <f t="shared" si="62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3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>
        <f t="shared" si="64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5"/>
        <v>228</v>
      </c>
      <c r="G974" t="s">
        <v>20</v>
      </c>
      <c r="H974">
        <v>1681</v>
      </c>
      <c r="I974">
        <f t="shared" si="62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3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>
        <f t="shared" si="64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5"/>
        <v>22</v>
      </c>
      <c r="G975" t="s">
        <v>14</v>
      </c>
      <c r="H975">
        <v>252</v>
      </c>
      <c r="I975">
        <f t="shared" si="62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3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>
        <f t="shared" si="64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5"/>
        <v>374</v>
      </c>
      <c r="G976" t="s">
        <v>20</v>
      </c>
      <c r="H976">
        <v>32</v>
      </c>
      <c r="I976">
        <f t="shared" si="62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3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>
        <f t="shared" si="64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5"/>
        <v>155</v>
      </c>
      <c r="G977" t="s">
        <v>20</v>
      </c>
      <c r="H977">
        <v>135</v>
      </c>
      <c r="I977">
        <f t="shared" si="62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3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>
        <f t="shared" si="64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5"/>
        <v>322</v>
      </c>
      <c r="G978" t="s">
        <v>20</v>
      </c>
      <c r="H978">
        <v>140</v>
      </c>
      <c r="I978">
        <f t="shared" si="62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3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>
        <f t="shared" si="64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5"/>
        <v>74</v>
      </c>
      <c r="G979" t="s">
        <v>14</v>
      </c>
      <c r="H979">
        <v>67</v>
      </c>
      <c r="I979">
        <f t="shared" si="62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3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>
        <f t="shared" si="64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5"/>
        <v>864</v>
      </c>
      <c r="G980" t="s">
        <v>20</v>
      </c>
      <c r="H980">
        <v>92</v>
      </c>
      <c r="I980">
        <f t="shared" si="62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3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>
        <f t="shared" si="64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5"/>
        <v>143</v>
      </c>
      <c r="G981" t="s">
        <v>20</v>
      </c>
      <c r="H981">
        <v>1015</v>
      </c>
      <c r="I981">
        <f t="shared" si="62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3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>
        <f t="shared" si="64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5"/>
        <v>40</v>
      </c>
      <c r="G982" t="s">
        <v>14</v>
      </c>
      <c r="H982">
        <v>742</v>
      </c>
      <c r="I982">
        <f t="shared" si="62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3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>
        <f t="shared" si="64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5"/>
        <v>178</v>
      </c>
      <c r="G983" t="s">
        <v>20</v>
      </c>
      <c r="H983">
        <v>323</v>
      </c>
      <c r="I983">
        <f t="shared" si="62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3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>
        <f t="shared" si="64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5"/>
        <v>85</v>
      </c>
      <c r="G984" t="s">
        <v>14</v>
      </c>
      <c r="H984">
        <v>75</v>
      </c>
      <c r="I984">
        <f t="shared" si="62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3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>
        <f t="shared" si="64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5"/>
        <v>146</v>
      </c>
      <c r="G985" t="s">
        <v>20</v>
      </c>
      <c r="H985">
        <v>2326</v>
      </c>
      <c r="I985">
        <f t="shared" si="62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3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>
        <f t="shared" si="64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5"/>
        <v>152</v>
      </c>
      <c r="G986" t="s">
        <v>20</v>
      </c>
      <c r="H986">
        <v>381</v>
      </c>
      <c r="I986">
        <f t="shared" si="62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3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>
        <f t="shared" si="64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5"/>
        <v>67</v>
      </c>
      <c r="G987" t="s">
        <v>14</v>
      </c>
      <c r="H987">
        <v>4405</v>
      </c>
      <c r="I987">
        <f t="shared" si="62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3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>
        <f t="shared" si="64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5"/>
        <v>40</v>
      </c>
      <c r="G988" t="s">
        <v>14</v>
      </c>
      <c r="H988">
        <v>92</v>
      </c>
      <c r="I988">
        <f t="shared" si="62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3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>
        <f t="shared" si="64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5"/>
        <v>217</v>
      </c>
      <c r="G989" t="s">
        <v>20</v>
      </c>
      <c r="H989">
        <v>480</v>
      </c>
      <c r="I989">
        <f t="shared" si="62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3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>
        <f t="shared" si="64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5"/>
        <v>52</v>
      </c>
      <c r="G990" t="s">
        <v>14</v>
      </c>
      <c r="H990">
        <v>64</v>
      </c>
      <c r="I990">
        <f t="shared" si="62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3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>
        <f t="shared" si="64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5"/>
        <v>500</v>
      </c>
      <c r="G991" t="s">
        <v>20</v>
      </c>
      <c r="H991">
        <v>226</v>
      </c>
      <c r="I991">
        <f t="shared" si="62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3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>
        <f t="shared" si="64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5"/>
        <v>88</v>
      </c>
      <c r="G992" t="s">
        <v>14</v>
      </c>
      <c r="H992">
        <v>64</v>
      </c>
      <c r="I992">
        <f t="shared" si="62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3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>
        <f t="shared" si="64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5"/>
        <v>113</v>
      </c>
      <c r="G993" t="s">
        <v>20</v>
      </c>
      <c r="H993">
        <v>241</v>
      </c>
      <c r="I993">
        <f t="shared" si="62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3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>
        <f t="shared" si="64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5"/>
        <v>427</v>
      </c>
      <c r="G994" t="s">
        <v>20</v>
      </c>
      <c r="H994">
        <v>132</v>
      </c>
      <c r="I994">
        <f t="shared" si="62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3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>
        <f t="shared" si="64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5"/>
        <v>78</v>
      </c>
      <c r="G995" t="s">
        <v>74</v>
      </c>
      <c r="H995">
        <v>75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3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>
        <f t="shared" si="64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5"/>
        <v>52</v>
      </c>
      <c r="G996" t="s">
        <v>14</v>
      </c>
      <c r="H996">
        <v>842</v>
      </c>
      <c r="I996">
        <f t="shared" si="62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3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>
        <f t="shared" si="64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5"/>
        <v>157</v>
      </c>
      <c r="G997" t="s">
        <v>20</v>
      </c>
      <c r="H997">
        <v>2043</v>
      </c>
      <c r="I997">
        <f t="shared" si="62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3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>
        <f t="shared" si="64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5"/>
        <v>73</v>
      </c>
      <c r="G998" t="s">
        <v>14</v>
      </c>
      <c r="H998">
        <v>112</v>
      </c>
      <c r="I998">
        <f t="shared" si="62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3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>
        <f t="shared" si="64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5"/>
        <v>61</v>
      </c>
      <c r="G999" t="s">
        <v>74</v>
      </c>
      <c r="H999">
        <v>139</v>
      </c>
      <c r="I999">
        <f t="shared" si="62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3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>
        <f t="shared" si="64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5"/>
        <v>57</v>
      </c>
      <c r="G1000" t="s">
        <v>14</v>
      </c>
      <c r="H1000">
        <v>374</v>
      </c>
      <c r="I1000">
        <f t="shared" si="6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3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>
        <f t="shared" si="64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5"/>
        <v>57</v>
      </c>
      <c r="G1001" t="s">
        <v>74</v>
      </c>
      <c r="H1001">
        <v>1122</v>
      </c>
      <c r="I1001">
        <f t="shared" si="6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3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>
        <f t="shared" si="64"/>
        <v>2016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 tint="-0.499984740745262"/>
      </colorScale>
    </cfRule>
  </conditionalFormatting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2872-F9D3-7647-98E8-A80CE13B5139}">
  <sheetPr codeName="Sheet2"/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2066</v>
      </c>
    </row>
    <row r="3" spans="1:6" x14ac:dyDescent="0.2">
      <c r="A3" s="5" t="s">
        <v>2069</v>
      </c>
      <c r="B3" s="5" t="s">
        <v>2070</v>
      </c>
    </row>
    <row r="4" spans="1:6" x14ac:dyDescent="0.2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6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6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6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6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6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6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6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6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6" t="s">
        <v>2068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7C35-C81F-2E49-B801-90046F0096B1}">
  <sheetPr codeName="Sheet3"/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2066</v>
      </c>
    </row>
    <row r="2" spans="1:6" x14ac:dyDescent="0.2">
      <c r="A2" s="5" t="s">
        <v>2031</v>
      </c>
      <c r="B2" t="s">
        <v>2066</v>
      </c>
    </row>
    <row r="4" spans="1:6" x14ac:dyDescent="0.2">
      <c r="A4" s="5" t="s">
        <v>2069</v>
      </c>
      <c r="B4" s="5" t="s">
        <v>2070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663F-30ED-954F-9C43-81D64793E436}">
  <sheetPr codeName="Sheet8"/>
  <dimension ref="A1:E18"/>
  <sheetViews>
    <sheetView workbookViewId="0">
      <selection activeCell="K25" sqref="K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5" t="s">
        <v>2031</v>
      </c>
      <c r="B1" t="s">
        <v>2066</v>
      </c>
    </row>
    <row r="2" spans="1:5" x14ac:dyDescent="0.2">
      <c r="A2" s="5" t="s">
        <v>2105</v>
      </c>
      <c r="B2" t="s">
        <v>2066</v>
      </c>
    </row>
    <row r="4" spans="1:5" x14ac:dyDescent="0.2">
      <c r="A4" s="5" t="s">
        <v>2069</v>
      </c>
      <c r="B4" s="5" t="s">
        <v>2070</v>
      </c>
    </row>
    <row r="5" spans="1:5" x14ac:dyDescent="0.2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6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6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6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6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6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6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6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6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6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6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6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6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6" t="s">
        <v>2068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BFD5-F18E-B84A-8FE6-CB64930642A0}">
  <sheetPr codeName="Sheet5"/>
  <dimension ref="A1:H13"/>
  <sheetViews>
    <sheetView zoomScale="90" workbookViewId="0">
      <selection activeCell="B2" sqref="B2"/>
    </sheetView>
  </sheetViews>
  <sheetFormatPr baseColWidth="10" defaultRowHeight="16" x14ac:dyDescent="0.2"/>
  <cols>
    <col min="1" max="1" width="27.5" bestFit="1" customWidth="1"/>
    <col min="2" max="2" width="17.33203125" bestFit="1" customWidth="1"/>
    <col min="3" max="3" width="13.83203125" bestFit="1" customWidth="1"/>
    <col min="4" max="4" width="16.6640625" bestFit="1" customWidth="1"/>
    <col min="5" max="5" width="13" bestFit="1" customWidth="1"/>
    <col min="6" max="6" width="20.33203125" bestFit="1" customWidth="1"/>
    <col min="7" max="7" width="16.6640625" bestFit="1" customWidth="1"/>
    <col min="8" max="8" width="19.6640625" bestFit="1" customWidth="1"/>
  </cols>
  <sheetData>
    <row r="1" spans="1:8" x14ac:dyDescent="0.2">
      <c r="A1" s="1" t="s">
        <v>2085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">
      <c r="A2" t="s">
        <v>2093</v>
      </c>
      <c r="B2">
        <f>COUNTIFS(Crowdfunding!D2:D1001,"&lt;1000",Crowdfunding!G2:G1001,"=successful")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 t="shared" ref="E2:E13" si="0">SUM(B2:D2)</f>
        <v>51</v>
      </c>
      <c r="F2" s="8">
        <f t="shared" ref="F2:F13" si="1">ROUND(IF(ISERROR(B2/E2),0,B2/E2),2)</f>
        <v>0.59</v>
      </c>
      <c r="G2" s="8">
        <f t="shared" ref="G2:G13" si="2">ROUND(IF(ISERROR(C2/E2),0,C2/E2),2)</f>
        <v>0.39</v>
      </c>
      <c r="H2" s="8">
        <f t="shared" ref="H2:H13" si="3">ROUND(IF(ISERROR(D2/E2),0,D2/E2),2)</f>
        <v>0.02</v>
      </c>
    </row>
    <row r="3" spans="1:8" x14ac:dyDescent="0.2">
      <c r="A3" t="s">
        <v>2094</v>
      </c>
      <c r="B3">
        <f>COUNTIFS(Crowdfunding!D2:D1001,"&gt;=1000",Crowdfunding!D2:D1001, "&lt;=4999",Crowdfunding!G2:G1001,"=successful")</f>
        <v>191</v>
      </c>
      <c r="C3">
        <f>COUNTIFS(Crowdfunding!D2:D1001,"&gt;=1000",Crowdfunding!D2:D1001, "&lt;=4999",Crowdfunding!G2:G1001,"=failed")</f>
        <v>38</v>
      </c>
      <c r="D3">
        <f>COUNTIFS(Crowdfunding!D2:D1001,"&gt;=1000",Crowdfunding!D2:D1001, "&lt;=4999",Crowdfunding!G2:G1001,"=canceled")</f>
        <v>2</v>
      </c>
      <c r="E3">
        <f t="shared" si="0"/>
        <v>231</v>
      </c>
      <c r="F3" s="8">
        <f t="shared" si="1"/>
        <v>0.83</v>
      </c>
      <c r="G3" s="8">
        <f t="shared" si="2"/>
        <v>0.16</v>
      </c>
      <c r="H3" s="8">
        <f t="shared" si="3"/>
        <v>0.01</v>
      </c>
    </row>
    <row r="4" spans="1:8" x14ac:dyDescent="0.2">
      <c r="A4" t="s">
        <v>2095</v>
      </c>
      <c r="B4">
        <f>COUNTIFS(Crowdfunding!D2:D1001,"&gt;=5000",Crowdfunding!D2:D1001, "&lt;=9999",Crowdfunding!G2:G1001,"=successful")</f>
        <v>164</v>
      </c>
      <c r="C4">
        <f>COUNTIFS(Crowdfunding!D2:D1001,"&gt;=5000",Crowdfunding!D2:D1001, "&lt;=9999",Crowdfunding!G2:G1001,"=failed")</f>
        <v>126</v>
      </c>
      <c r="D4">
        <f>COUNTIFS(Crowdfunding!D2:D1001,"&gt;=5000",Crowdfunding!D2:D1001, "&lt;=9999",Crowdfunding!G2:G1001,"=canceled")</f>
        <v>25</v>
      </c>
      <c r="E4">
        <f t="shared" si="0"/>
        <v>315</v>
      </c>
      <c r="F4" s="8">
        <f t="shared" si="1"/>
        <v>0.52</v>
      </c>
      <c r="G4" s="8">
        <f t="shared" si="2"/>
        <v>0.4</v>
      </c>
      <c r="H4" s="8">
        <f t="shared" si="3"/>
        <v>0.08</v>
      </c>
    </row>
    <row r="5" spans="1:8" x14ac:dyDescent="0.2">
      <c r="A5" t="s">
        <v>2096</v>
      </c>
      <c r="B5">
        <f>COUNTIFS(Crowdfunding!D2:D1001,"&gt;=10000",Crowdfunding!D2:D1001, "&lt;=14999",Crowdfunding!G2:G1001,"=successful")</f>
        <v>4</v>
      </c>
      <c r="C5">
        <f>COUNTIFS(Crowdfunding!D2:D1001,"&gt;=10000",Crowdfunding!D2:D1001, "&lt;=14999",Crowdfunding!G2:G1001,"=failed")</f>
        <v>5</v>
      </c>
      <c r="D5">
        <f>COUNTIFS(Crowdfunding!D2:D1001,"&gt;=10000",Crowdfunding!D2:D1001, "&lt;=14999",Crowdfunding!G2:G1001,"=canceled")</f>
        <v>0</v>
      </c>
      <c r="E5">
        <f t="shared" si="0"/>
        <v>9</v>
      </c>
      <c r="F5" s="8">
        <f t="shared" si="1"/>
        <v>0.44</v>
      </c>
      <c r="G5" s="8">
        <f t="shared" si="2"/>
        <v>0.56000000000000005</v>
      </c>
      <c r="H5" s="8">
        <f t="shared" si="3"/>
        <v>0</v>
      </c>
    </row>
    <row r="6" spans="1:8" x14ac:dyDescent="0.2">
      <c r="A6" t="s">
        <v>2097</v>
      </c>
      <c r="B6">
        <f>COUNTIFS(Crowdfunding!D2:D1001,"&gt;=15000",Crowdfunding!D2:D1001, "&lt;=19999",Crowdfunding!G2:G1001,"=successful")</f>
        <v>10</v>
      </c>
      <c r="C6">
        <f>COUNTIFS(Crowdfunding!D2:D1001,"&gt;=15000",Crowdfunding!D2:D1001, "&lt;=19999",Crowdfunding!G2:G1001,"=failed")</f>
        <v>0</v>
      </c>
      <c r="D6">
        <f>COUNTIFS(Crowdfunding!D2:D1001,"&gt;=15000",Crowdfunding!D2:D1001, "&lt;=19999",Crowdfunding!G2:G1001,"=canceled")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2098</v>
      </c>
      <c r="B7">
        <f>COUNTIFS(Crowdfunding!D2:D1001,"&gt;=20000",Crowdfunding!D2:D1001, "&lt;=24999",Crowdfunding!G2:G1001,"=successful")</f>
        <v>7</v>
      </c>
      <c r="C7">
        <f>COUNTIFS(Crowdfunding!D2:D1001,"&gt;=20000",Crowdfunding!D2:D1001, "&lt;=24999",Crowdfunding!G2:G1001,"=failed")</f>
        <v>0</v>
      </c>
      <c r="D7">
        <f>COUNTIFS(Crowdfunding!D2:D1001,"&gt;=20000",Crowdfunding!D2:D1001, "&lt;=24999",Crowdfunding!G2:G1001,"=canceled")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2099</v>
      </c>
      <c r="B8">
        <f>COUNTIFS(Crowdfunding!D2:D1001,"&gt;=25000",Crowdfunding!D2:D1001, "&lt;=29999",Crowdfunding!G2:G1001,"=successful")</f>
        <v>11</v>
      </c>
      <c r="C8">
        <f>COUNTIFS(Crowdfunding!D2:D1001,"&gt;=25000",Crowdfunding!D2:D1001, "&lt;=29999",Crowdfunding!G2:G1001,"=failed")</f>
        <v>3</v>
      </c>
      <c r="D8">
        <f>COUNTIFS(Crowdfunding!D2:D1001,"&gt;=25000",Crowdfunding!D2:D1001, "&lt;=29999",Crowdfunding!G2:G1001,"=canceled")</f>
        <v>0</v>
      </c>
      <c r="E8">
        <f t="shared" si="0"/>
        <v>14</v>
      </c>
      <c r="F8" s="8">
        <f t="shared" si="1"/>
        <v>0.79</v>
      </c>
      <c r="G8" s="8">
        <f t="shared" si="2"/>
        <v>0.21</v>
      </c>
      <c r="H8" s="8">
        <f t="shared" si="3"/>
        <v>0</v>
      </c>
    </row>
    <row r="9" spans="1:8" x14ac:dyDescent="0.2">
      <c r="A9" t="s">
        <v>2100</v>
      </c>
      <c r="B9">
        <f>COUNTIFS(Crowdfunding!D2:D1001,"&gt;=30000",Crowdfunding!D2:D1001, "&lt;=34999",Crowdfunding!G2:G1001,"=successful")</f>
        <v>7</v>
      </c>
      <c r="C9">
        <f>COUNTIFS(Crowdfunding!D2:D1001,"&gt;=30000",Crowdfunding!D2:D1001, "&lt;=34999",Crowdfunding!G2:G1001,"=failed")</f>
        <v>0</v>
      </c>
      <c r="D9">
        <f>COUNTIFS(Crowdfunding!D2:D1001,"&gt;=30000",Crowdfunding!D2:D1001, "&lt;=34999",Crowdfunding!G2:G1001,"=canceled")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2101</v>
      </c>
      <c r="B10">
        <f>COUNTIFS(Crowdfunding!D2:D1001,"&gt;=35000",Crowdfunding!D2:D1001, "&lt;=39999",Crowdfunding!G2:G1001,"=successful")</f>
        <v>8</v>
      </c>
      <c r="C10">
        <f>COUNTIFS(Crowdfunding!D2:D1001,"&gt;=35000",Crowdfunding!D2:D1001, "&lt;=39999",Crowdfunding!G2:G1001,"=failed")</f>
        <v>3</v>
      </c>
      <c r="D10">
        <f>COUNTIFS(Crowdfunding!D2:D1001,"&gt;=35000",Crowdfunding!D2:D1001, "&lt;=39999",Crowdfunding!G2:G1001,"=canceled")</f>
        <v>1</v>
      </c>
      <c r="E10">
        <f t="shared" si="0"/>
        <v>12</v>
      </c>
      <c r="F10" s="8">
        <f t="shared" si="1"/>
        <v>0.67</v>
      </c>
      <c r="G10" s="8">
        <f t="shared" si="2"/>
        <v>0.25</v>
      </c>
      <c r="H10" s="8">
        <f t="shared" si="3"/>
        <v>0.08</v>
      </c>
    </row>
    <row r="11" spans="1:8" x14ac:dyDescent="0.2">
      <c r="A11" t="s">
        <v>2102</v>
      </c>
      <c r="B11">
        <f>COUNTIFS(Crowdfunding!D2:D1001,"&gt;=40000",Crowdfunding!D2:D1001, "&lt;=44999",Crowdfunding!G2:G1001,"=successful")</f>
        <v>11</v>
      </c>
      <c r="C11">
        <f>COUNTIFS(Crowdfunding!D2:D1001,"&gt;=40000",Crowdfunding!D2:D1001, "&lt;=44999",Crowdfunding!G2:G1001,"=failed")</f>
        <v>3</v>
      </c>
      <c r="D11">
        <f>COUNTIFS(Crowdfunding!D2:D1001,"&gt;=40000",Crowdfunding!D2:D1001, "&lt;=44999",Crowdfunding!H2:H1001,"=canceled")</f>
        <v>0</v>
      </c>
      <c r="E11">
        <f t="shared" si="0"/>
        <v>14</v>
      </c>
      <c r="F11" s="8">
        <f t="shared" si="1"/>
        <v>0.79</v>
      </c>
      <c r="G11" s="8">
        <f t="shared" si="2"/>
        <v>0.21</v>
      </c>
      <c r="H11" s="8">
        <f t="shared" si="3"/>
        <v>0</v>
      </c>
    </row>
    <row r="12" spans="1:8" x14ac:dyDescent="0.2">
      <c r="A12" t="s">
        <v>2103</v>
      </c>
      <c r="B12">
        <f>COUNTIFS(Crowdfunding!D2:D1001,"&gt;=45000",Crowdfunding!D2:D1001, "&lt;=49999",Crowdfunding!G2:G1001,"=successful")</f>
        <v>8</v>
      </c>
      <c r="C12">
        <f>COUNTIFS(Crowdfunding!D2:D1001,"&gt;=45000",Crowdfunding!D2:D1001, "&lt;=49999",Crowdfunding!G2:G1001,"=failed")</f>
        <v>3</v>
      </c>
      <c r="D12">
        <f>COUNTIFS(Crowdfunding!D2:D1001,"&gt;=45000",Crowdfunding!D2:D1001, "&lt;=49999",Crowdfunding!G2:G1001,"=canceled")</f>
        <v>0</v>
      </c>
      <c r="E12">
        <f t="shared" si="0"/>
        <v>11</v>
      </c>
      <c r="F12" s="8">
        <f t="shared" si="1"/>
        <v>0.73</v>
      </c>
      <c r="G12" s="8">
        <f t="shared" si="2"/>
        <v>0.27</v>
      </c>
      <c r="H12" s="8">
        <f t="shared" si="3"/>
        <v>0</v>
      </c>
    </row>
    <row r="13" spans="1:8" x14ac:dyDescent="0.2">
      <c r="A13" t="s">
        <v>2104</v>
      </c>
      <c r="B13">
        <f>COUNTIFS(Crowdfunding!D2:D1001,"&gt;=50000",Crowdfunding!G2:G1001,"=successful")</f>
        <v>114</v>
      </c>
      <c r="C13">
        <f>COUNTIFS(Crowdfunding!D2:D1001,"&gt;=50000",Crowdfunding!G2:G1001,"=failed")</f>
        <v>163</v>
      </c>
      <c r="D13">
        <f>COUNTIFS(Crowdfunding!D2:D1001,"&gt;=50000",Crowdfunding!G2:G1001,"=canceled")</f>
        <v>28</v>
      </c>
      <c r="E13">
        <f t="shared" si="0"/>
        <v>305</v>
      </c>
      <c r="F13" s="8">
        <f t="shared" si="1"/>
        <v>0.37</v>
      </c>
      <c r="G13" s="8">
        <f t="shared" si="2"/>
        <v>0.53</v>
      </c>
      <c r="H13" s="8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A9E7-BC3D-844D-962E-CCD9086CEC9A}">
  <sheetPr codeName="Sheet6"/>
  <dimension ref="A1:J566"/>
  <sheetViews>
    <sheetView tabSelected="1" workbookViewId="0">
      <selection activeCell="H2" sqref="H2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6" max="6" width="13" customWidth="1"/>
    <col min="7" max="7" width="17.1640625" bestFit="1" customWidth="1"/>
    <col min="10" max="10" width="11.83203125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F1" s="1"/>
      <c r="H1" s="4" t="s">
        <v>2106</v>
      </c>
      <c r="J1" s="4" t="s">
        <v>2112</v>
      </c>
    </row>
    <row r="2" spans="1:10" x14ac:dyDescent="0.2">
      <c r="A2" s="9" t="str">
        <f>IF(Crowdfunding!G3="successful","successful","")</f>
        <v>successful</v>
      </c>
      <c r="B2">
        <f>IF(Crowdfunding!G3="successful",Crowdfunding!H3,"")</f>
        <v>158</v>
      </c>
      <c r="D2" t="s">
        <v>14</v>
      </c>
      <c r="E2">
        <v>0</v>
      </c>
      <c r="G2" s="4" t="s">
        <v>2107</v>
      </c>
      <c r="H2">
        <f>ROUND(AVERAGE(B2:B566),0)</f>
        <v>851</v>
      </c>
      <c r="J2">
        <f>ROUND(AVERAGE(E2:E365),0)</f>
        <v>586</v>
      </c>
    </row>
    <row r="3" spans="1:10" x14ac:dyDescent="0.2">
      <c r="A3" s="9" t="str">
        <f>IF(Crowdfunding!G4="successful","successful","")</f>
        <v>successful</v>
      </c>
      <c r="B3">
        <f>IF(Crowdfunding!G4="successful",Crowdfunding!H4,"")</f>
        <v>1425</v>
      </c>
      <c r="D3" t="s">
        <v>14</v>
      </c>
      <c r="E3">
        <v>24</v>
      </c>
      <c r="G3" s="4" t="s">
        <v>2108</v>
      </c>
      <c r="H3">
        <f>ROUND(MEDIAN(B2:B566),0)</f>
        <v>201</v>
      </c>
      <c r="J3">
        <f>ROUND(MEDIAN(E2:E365),0)</f>
        <v>115</v>
      </c>
    </row>
    <row r="4" spans="1:10" x14ac:dyDescent="0.2">
      <c r="A4" s="9" t="str">
        <f>IF(Crowdfunding!G7="successful","successful","")</f>
        <v>successful</v>
      </c>
      <c r="B4">
        <f>IF(Crowdfunding!G7="successful",Crowdfunding!H7,"")</f>
        <v>174</v>
      </c>
      <c r="D4" t="s">
        <v>14</v>
      </c>
      <c r="E4">
        <v>53</v>
      </c>
      <c r="G4" s="4" t="s">
        <v>2113</v>
      </c>
      <c r="H4">
        <f>MIN(B2:B566)</f>
        <v>16</v>
      </c>
      <c r="J4">
        <f>MIN(E2:E365)</f>
        <v>0</v>
      </c>
    </row>
    <row r="5" spans="1:10" x14ac:dyDescent="0.2">
      <c r="A5" s="9" t="str">
        <f>IF(Crowdfunding!G9="successful","successful","")</f>
        <v>successful</v>
      </c>
      <c r="B5">
        <f>IF(Crowdfunding!G9="successful",Crowdfunding!H9,"")</f>
        <v>227</v>
      </c>
      <c r="D5" t="s">
        <v>14</v>
      </c>
      <c r="E5">
        <v>18</v>
      </c>
      <c r="G5" s="4" t="s">
        <v>2109</v>
      </c>
      <c r="H5">
        <f>MAX(B2:B566)</f>
        <v>7295</v>
      </c>
      <c r="J5">
        <f>MAX(E2:E365)</f>
        <v>6080</v>
      </c>
    </row>
    <row r="6" spans="1:10" x14ac:dyDescent="0.2">
      <c r="A6" s="9" t="str">
        <f>IF(Crowdfunding!G12="successful","successful","")</f>
        <v>successful</v>
      </c>
      <c r="B6">
        <f>IF(Crowdfunding!G12="successful",Crowdfunding!H12,"")</f>
        <v>220</v>
      </c>
      <c r="D6" t="s">
        <v>14</v>
      </c>
      <c r="E6">
        <v>44</v>
      </c>
      <c r="G6" s="4" t="s">
        <v>2110</v>
      </c>
      <c r="H6">
        <f>VAR(B2:B566)</f>
        <v>1606216.5936295739</v>
      </c>
      <c r="J6">
        <f>VAR(E2:E365)</f>
        <v>924113.45496927318</v>
      </c>
    </row>
    <row r="7" spans="1:10" x14ac:dyDescent="0.2">
      <c r="A7" s="9" t="str">
        <f>IF(Crowdfunding!G15="successful","successful","")</f>
        <v>successful</v>
      </c>
      <c r="B7">
        <f>IF(Crowdfunding!G15="successful",Crowdfunding!H15,"")</f>
        <v>98</v>
      </c>
      <c r="D7" t="s">
        <v>14</v>
      </c>
      <c r="E7">
        <v>27</v>
      </c>
      <c r="G7" s="4" t="s">
        <v>2111</v>
      </c>
      <c r="H7">
        <f>STDEV(B2:B566)</f>
        <v>1267.366006183523</v>
      </c>
      <c r="J7">
        <f>STDEV(E2:E365)</f>
        <v>961.30819978260524</v>
      </c>
    </row>
    <row r="8" spans="1:10" x14ac:dyDescent="0.2">
      <c r="A8" s="9" t="str">
        <f>IF(Crowdfunding!G18="successful","successful","")</f>
        <v>successful</v>
      </c>
      <c r="B8">
        <f>IF(Crowdfunding!G18="successful",Crowdfunding!H18,"")</f>
        <v>100</v>
      </c>
      <c r="D8" t="s">
        <v>14</v>
      </c>
      <c r="E8">
        <v>55</v>
      </c>
    </row>
    <row r="9" spans="1:10" x14ac:dyDescent="0.2">
      <c r="A9" s="9" t="str">
        <f>IF(Crowdfunding!G19="successful","successful","")</f>
        <v>successful</v>
      </c>
      <c r="B9">
        <f>IF(Crowdfunding!G19="successful",Crowdfunding!H19,"")</f>
        <v>1249</v>
      </c>
      <c r="D9" t="s">
        <v>14</v>
      </c>
      <c r="E9">
        <v>200</v>
      </c>
    </row>
    <row r="10" spans="1:10" x14ac:dyDescent="0.2">
      <c r="A10" s="9" t="str">
        <f>IF(Crowdfunding!G22="successful","successful","")</f>
        <v>successful</v>
      </c>
      <c r="B10">
        <f>IF(Crowdfunding!G22="successful",Crowdfunding!H22,"")</f>
        <v>1396</v>
      </c>
      <c r="D10" t="s">
        <v>14</v>
      </c>
      <c r="E10">
        <v>452</v>
      </c>
    </row>
    <row r="11" spans="1:10" x14ac:dyDescent="0.2">
      <c r="A11" s="9" t="str">
        <f>IF(Crowdfunding!G24="successful","successful","")</f>
        <v>successful</v>
      </c>
      <c r="B11">
        <f>IF(Crowdfunding!G24="successful",Crowdfunding!H24,"")</f>
        <v>890</v>
      </c>
      <c r="D11" t="s">
        <v>14</v>
      </c>
      <c r="E11">
        <v>674</v>
      </c>
    </row>
    <row r="12" spans="1:10" x14ac:dyDescent="0.2">
      <c r="A12" s="9" t="str">
        <f>IF(Crowdfunding!G25="successful","successful","")</f>
        <v>successful</v>
      </c>
      <c r="B12">
        <f>IF(Crowdfunding!G25="successful",Crowdfunding!H25,"")</f>
        <v>142</v>
      </c>
      <c r="D12" t="s">
        <v>14</v>
      </c>
      <c r="E12">
        <v>558</v>
      </c>
    </row>
    <row r="13" spans="1:10" x14ac:dyDescent="0.2">
      <c r="A13" s="9" t="str">
        <f>IF(Crowdfunding!G26="successful","successful","")</f>
        <v>successful</v>
      </c>
      <c r="B13">
        <f>IF(Crowdfunding!G26="successful",Crowdfunding!H26,"")</f>
        <v>2673</v>
      </c>
      <c r="D13" t="s">
        <v>14</v>
      </c>
      <c r="E13">
        <v>15</v>
      </c>
    </row>
    <row r="14" spans="1:10" x14ac:dyDescent="0.2">
      <c r="A14" s="9" t="str">
        <f>IF(Crowdfunding!G27="successful","successful","")</f>
        <v>successful</v>
      </c>
      <c r="B14">
        <f>IF(Crowdfunding!G27="successful",Crowdfunding!H27,"")</f>
        <v>163</v>
      </c>
      <c r="D14" t="s">
        <v>14</v>
      </c>
      <c r="E14">
        <v>2307</v>
      </c>
    </row>
    <row r="15" spans="1:10" x14ac:dyDescent="0.2">
      <c r="A15" s="9" t="str">
        <f>IF(Crowdfunding!G30="successful","successful","")</f>
        <v>successful</v>
      </c>
      <c r="B15">
        <f>IF(Crowdfunding!G30="successful",Crowdfunding!H30,"")</f>
        <v>2220</v>
      </c>
      <c r="D15" t="s">
        <v>14</v>
      </c>
      <c r="E15">
        <v>88</v>
      </c>
    </row>
    <row r="16" spans="1:10" x14ac:dyDescent="0.2">
      <c r="A16" s="9" t="str">
        <f>IF(Crowdfunding!G31="successful","successful","")</f>
        <v>successful</v>
      </c>
      <c r="B16">
        <f>IF(Crowdfunding!G31="successful",Crowdfunding!H31,"")</f>
        <v>1606</v>
      </c>
      <c r="D16" t="s">
        <v>14</v>
      </c>
      <c r="E16">
        <v>48</v>
      </c>
    </row>
    <row r="17" spans="1:5" x14ac:dyDescent="0.2">
      <c r="A17" s="9" t="str">
        <f>IF(Crowdfunding!G32="successful","successful","")</f>
        <v>successful</v>
      </c>
      <c r="B17">
        <f>IF(Crowdfunding!G32="successful",Crowdfunding!H32,"")</f>
        <v>129</v>
      </c>
      <c r="D17" t="s">
        <v>14</v>
      </c>
      <c r="E17">
        <v>1</v>
      </c>
    </row>
    <row r="18" spans="1:5" x14ac:dyDescent="0.2">
      <c r="A18" s="9" t="str">
        <f>IF(Crowdfunding!G33="successful","successful","")</f>
        <v>successful</v>
      </c>
      <c r="B18">
        <f>IF(Crowdfunding!G33="successful",Crowdfunding!H33,"")</f>
        <v>226</v>
      </c>
      <c r="D18" t="s">
        <v>14</v>
      </c>
      <c r="E18">
        <v>1467</v>
      </c>
    </row>
    <row r="19" spans="1:5" x14ac:dyDescent="0.2">
      <c r="A19" s="9" t="str">
        <f>IF(Crowdfunding!G35="successful","successful","")</f>
        <v>successful</v>
      </c>
      <c r="B19">
        <f>IF(Crowdfunding!G35="successful",Crowdfunding!H35,"")</f>
        <v>5419</v>
      </c>
      <c r="D19" t="s">
        <v>14</v>
      </c>
      <c r="E19">
        <v>75</v>
      </c>
    </row>
    <row r="20" spans="1:5" x14ac:dyDescent="0.2">
      <c r="A20" s="9" t="str">
        <f>IF(Crowdfunding!G36="successful","successful","")</f>
        <v>successful</v>
      </c>
      <c r="B20">
        <f>IF(Crowdfunding!G36="successful",Crowdfunding!H36,"")</f>
        <v>165</v>
      </c>
      <c r="D20" t="s">
        <v>14</v>
      </c>
      <c r="E20">
        <v>120</v>
      </c>
    </row>
    <row r="21" spans="1:5" x14ac:dyDescent="0.2">
      <c r="A21" s="9" t="str">
        <f>IF(Crowdfunding!G37="successful","successful","")</f>
        <v>successful</v>
      </c>
      <c r="B21">
        <f>IF(Crowdfunding!G37="successful",Crowdfunding!H37,"")</f>
        <v>1965</v>
      </c>
      <c r="D21" t="s">
        <v>14</v>
      </c>
      <c r="E21">
        <v>2253</v>
      </c>
    </row>
    <row r="22" spans="1:5" x14ac:dyDescent="0.2">
      <c r="A22" s="9" t="str">
        <f>IF(Crowdfunding!G38="successful","successful","")</f>
        <v>successful</v>
      </c>
      <c r="B22">
        <f>IF(Crowdfunding!G38="successful",Crowdfunding!H38,"")</f>
        <v>16</v>
      </c>
      <c r="D22" t="s">
        <v>14</v>
      </c>
      <c r="E22">
        <v>5</v>
      </c>
    </row>
    <row r="23" spans="1:5" x14ac:dyDescent="0.2">
      <c r="A23" s="9" t="str">
        <f>IF(Crowdfunding!G39="successful","successful","")</f>
        <v>successful</v>
      </c>
      <c r="B23">
        <f>IF(Crowdfunding!G39="successful",Crowdfunding!H39,"")</f>
        <v>107</v>
      </c>
      <c r="D23" t="s">
        <v>14</v>
      </c>
      <c r="E23">
        <v>38</v>
      </c>
    </row>
    <row r="24" spans="1:5" x14ac:dyDescent="0.2">
      <c r="A24" s="9" t="str">
        <f>IF(Crowdfunding!G40="successful","successful","")</f>
        <v>successful</v>
      </c>
      <c r="B24">
        <f>IF(Crowdfunding!G40="successful",Crowdfunding!H40,"")</f>
        <v>134</v>
      </c>
      <c r="D24" t="s">
        <v>14</v>
      </c>
      <c r="E24">
        <v>12</v>
      </c>
    </row>
    <row r="25" spans="1:5" x14ac:dyDescent="0.2">
      <c r="A25" s="9" t="str">
        <f>IF(Crowdfunding!G42="successful","successful","")</f>
        <v>successful</v>
      </c>
      <c r="B25">
        <f>IF(Crowdfunding!G42="successful",Crowdfunding!H42,"")</f>
        <v>198</v>
      </c>
      <c r="D25" t="s">
        <v>14</v>
      </c>
      <c r="E25">
        <v>1684</v>
      </c>
    </row>
    <row r="26" spans="1:5" x14ac:dyDescent="0.2">
      <c r="A26" s="9" t="str">
        <f>IF(Crowdfunding!G43="successful","successful","")</f>
        <v>successful</v>
      </c>
      <c r="B26">
        <f>IF(Crowdfunding!G43="successful",Crowdfunding!H43,"")</f>
        <v>111</v>
      </c>
      <c r="D26" t="s">
        <v>14</v>
      </c>
      <c r="E26">
        <v>56</v>
      </c>
    </row>
    <row r="27" spans="1:5" x14ac:dyDescent="0.2">
      <c r="A27" s="9" t="str">
        <f>IF(Crowdfunding!G44="successful","successful","")</f>
        <v>successful</v>
      </c>
      <c r="B27">
        <f>IF(Crowdfunding!G44="successful",Crowdfunding!H44,"")</f>
        <v>222</v>
      </c>
      <c r="D27" t="s">
        <v>14</v>
      </c>
      <c r="E27">
        <v>838</v>
      </c>
    </row>
    <row r="28" spans="1:5" x14ac:dyDescent="0.2">
      <c r="A28" s="9" t="str">
        <f>IF(Crowdfunding!G45="successful","successful","")</f>
        <v>successful</v>
      </c>
      <c r="B28">
        <f>IF(Crowdfunding!G45="successful",Crowdfunding!H45,"")</f>
        <v>6212</v>
      </c>
      <c r="D28" t="s">
        <v>14</v>
      </c>
      <c r="E28">
        <v>1000</v>
      </c>
    </row>
    <row r="29" spans="1:5" x14ac:dyDescent="0.2">
      <c r="A29" s="9" t="str">
        <f>IF(Crowdfunding!G46="successful","successful","")</f>
        <v>successful</v>
      </c>
      <c r="B29">
        <f>IF(Crowdfunding!G46="successful",Crowdfunding!H46,"")</f>
        <v>98</v>
      </c>
      <c r="D29" t="s">
        <v>14</v>
      </c>
      <c r="E29">
        <v>1482</v>
      </c>
    </row>
    <row r="30" spans="1:5" x14ac:dyDescent="0.2">
      <c r="A30" s="9" t="str">
        <f>IF(Crowdfunding!G48="successful","successful","")</f>
        <v>successful</v>
      </c>
      <c r="B30">
        <f>IF(Crowdfunding!G48="successful",Crowdfunding!H48,"")</f>
        <v>92</v>
      </c>
      <c r="D30" t="s">
        <v>14</v>
      </c>
      <c r="E30">
        <v>106</v>
      </c>
    </row>
    <row r="31" spans="1:5" x14ac:dyDescent="0.2">
      <c r="A31" s="9" t="str">
        <f>IF(Crowdfunding!G49="successful","successful","")</f>
        <v>successful</v>
      </c>
      <c r="B31">
        <f>IF(Crowdfunding!G49="successful",Crowdfunding!H49,"")</f>
        <v>149</v>
      </c>
      <c r="D31" t="s">
        <v>14</v>
      </c>
      <c r="E31">
        <v>679</v>
      </c>
    </row>
    <row r="32" spans="1:5" x14ac:dyDescent="0.2">
      <c r="A32" s="9" t="str">
        <f>IF(Crowdfunding!G50="successful","successful","")</f>
        <v>successful</v>
      </c>
      <c r="B32">
        <f>IF(Crowdfunding!G50="successful",Crowdfunding!H50,"")</f>
        <v>2431</v>
      </c>
      <c r="D32" t="s">
        <v>14</v>
      </c>
      <c r="E32">
        <v>1220</v>
      </c>
    </row>
    <row r="33" spans="1:5" x14ac:dyDescent="0.2">
      <c r="A33" s="9" t="str">
        <f>IF(Crowdfunding!G51="successful","successful","")</f>
        <v>successful</v>
      </c>
      <c r="B33">
        <f>IF(Crowdfunding!G51="successful",Crowdfunding!H51,"")</f>
        <v>303</v>
      </c>
      <c r="D33" t="s">
        <v>14</v>
      </c>
      <c r="E33">
        <v>1</v>
      </c>
    </row>
    <row r="34" spans="1:5" x14ac:dyDescent="0.2">
      <c r="A34" s="9" t="str">
        <f>IF(Crowdfunding!G55="successful","successful","")</f>
        <v>successful</v>
      </c>
      <c r="B34">
        <f>IF(Crowdfunding!G55="successful",Crowdfunding!H55,"")</f>
        <v>209</v>
      </c>
      <c r="D34" t="s">
        <v>14</v>
      </c>
      <c r="E34">
        <v>37</v>
      </c>
    </row>
    <row r="35" spans="1:5" x14ac:dyDescent="0.2">
      <c r="A35" s="9" t="str">
        <f>IF(Crowdfunding!G57="successful","successful","")</f>
        <v>successful</v>
      </c>
      <c r="B35">
        <f>IF(Crowdfunding!G57="successful",Crowdfunding!H57,"")</f>
        <v>131</v>
      </c>
      <c r="D35" t="s">
        <v>14</v>
      </c>
      <c r="E35">
        <v>60</v>
      </c>
    </row>
    <row r="36" spans="1:5" x14ac:dyDescent="0.2">
      <c r="A36" s="9" t="str">
        <f>IF(Crowdfunding!G58="successful","successful","")</f>
        <v>successful</v>
      </c>
      <c r="B36">
        <f>IF(Crowdfunding!G58="successful",Crowdfunding!H58,"")</f>
        <v>164</v>
      </c>
      <c r="D36" t="s">
        <v>14</v>
      </c>
      <c r="E36">
        <v>296</v>
      </c>
    </row>
    <row r="37" spans="1:5" x14ac:dyDescent="0.2">
      <c r="A37" s="9" t="str">
        <f>IF(Crowdfunding!G59="successful","successful","")</f>
        <v>successful</v>
      </c>
      <c r="B37">
        <f>IF(Crowdfunding!G59="successful",Crowdfunding!H59,"")</f>
        <v>201</v>
      </c>
      <c r="D37" t="s">
        <v>14</v>
      </c>
      <c r="E37">
        <v>3304</v>
      </c>
    </row>
    <row r="38" spans="1:5" x14ac:dyDescent="0.2">
      <c r="A38" s="9" t="str">
        <f>IF(Crowdfunding!G60="successful","successful","")</f>
        <v>successful</v>
      </c>
      <c r="B38">
        <f>IF(Crowdfunding!G60="successful",Crowdfunding!H60,"")</f>
        <v>211</v>
      </c>
      <c r="D38" t="s">
        <v>14</v>
      </c>
      <c r="E38">
        <v>73</v>
      </c>
    </row>
    <row r="39" spans="1:5" x14ac:dyDescent="0.2">
      <c r="A39" s="9" t="str">
        <f>IF(Crowdfunding!G61="successful","successful","")</f>
        <v>successful</v>
      </c>
      <c r="B39">
        <f>IF(Crowdfunding!G61="successful",Crowdfunding!H61,"")</f>
        <v>128</v>
      </c>
      <c r="D39" t="s">
        <v>14</v>
      </c>
      <c r="E39">
        <v>3387</v>
      </c>
    </row>
    <row r="40" spans="1:5" x14ac:dyDescent="0.2">
      <c r="A40" s="9" t="str">
        <f>IF(Crowdfunding!G62="successful","successful","")</f>
        <v>successful</v>
      </c>
      <c r="B40">
        <f>IF(Crowdfunding!G62="successful",Crowdfunding!H62,"")</f>
        <v>1600</v>
      </c>
      <c r="D40" t="s">
        <v>14</v>
      </c>
      <c r="E40">
        <v>662</v>
      </c>
    </row>
    <row r="41" spans="1:5" x14ac:dyDescent="0.2">
      <c r="A41" s="9" t="str">
        <f>IF(Crowdfunding!G64="successful","successful","")</f>
        <v>successful</v>
      </c>
      <c r="B41">
        <f>IF(Crowdfunding!G64="successful",Crowdfunding!H64,"")</f>
        <v>249</v>
      </c>
      <c r="D41" t="s">
        <v>14</v>
      </c>
      <c r="E41">
        <v>774</v>
      </c>
    </row>
    <row r="42" spans="1:5" x14ac:dyDescent="0.2">
      <c r="A42" s="9" t="str">
        <f>IF(Crowdfunding!G67="successful","successful","")</f>
        <v>successful</v>
      </c>
      <c r="B42">
        <f>IF(Crowdfunding!G67="successful",Crowdfunding!H67,"")</f>
        <v>236</v>
      </c>
      <c r="D42" t="s">
        <v>14</v>
      </c>
      <c r="E42">
        <v>672</v>
      </c>
    </row>
    <row r="43" spans="1:5" x14ac:dyDescent="0.2">
      <c r="A43" s="9" t="str">
        <f>IF(Crowdfunding!G69="successful","successful","")</f>
        <v>successful</v>
      </c>
      <c r="B43">
        <f>IF(Crowdfunding!G69="successful",Crowdfunding!H69,"")</f>
        <v>4065</v>
      </c>
      <c r="D43" t="s">
        <v>14</v>
      </c>
      <c r="E43">
        <v>940</v>
      </c>
    </row>
    <row r="44" spans="1:5" x14ac:dyDescent="0.2">
      <c r="A44" s="9" t="str">
        <f>IF(Crowdfunding!G70="successful","successful","")</f>
        <v>successful</v>
      </c>
      <c r="B44">
        <f>IF(Crowdfunding!G70="successful",Crowdfunding!H70,"")</f>
        <v>246</v>
      </c>
      <c r="D44" t="s">
        <v>14</v>
      </c>
      <c r="E44">
        <v>117</v>
      </c>
    </row>
    <row r="45" spans="1:5" x14ac:dyDescent="0.2">
      <c r="A45" s="9" t="str">
        <f>IF(Crowdfunding!G72="successful","successful","")</f>
        <v>successful</v>
      </c>
      <c r="B45">
        <f>IF(Crowdfunding!G72="successful",Crowdfunding!H72,"")</f>
        <v>2475</v>
      </c>
      <c r="D45" t="s">
        <v>14</v>
      </c>
      <c r="E45">
        <v>115</v>
      </c>
    </row>
    <row r="46" spans="1:5" x14ac:dyDescent="0.2">
      <c r="A46" s="9" t="str">
        <f>IF(Crowdfunding!G73="successful","successful","")</f>
        <v>successful</v>
      </c>
      <c r="B46">
        <f>IF(Crowdfunding!G73="successful",Crowdfunding!H73,"")</f>
        <v>76</v>
      </c>
      <c r="D46" t="s">
        <v>14</v>
      </c>
      <c r="E46">
        <v>326</v>
      </c>
    </row>
    <row r="47" spans="1:5" x14ac:dyDescent="0.2">
      <c r="A47" s="9" t="str">
        <f>IF(Crowdfunding!G74="successful","successful","")</f>
        <v>successful</v>
      </c>
      <c r="B47">
        <f>IF(Crowdfunding!G74="successful",Crowdfunding!H74,"")</f>
        <v>54</v>
      </c>
      <c r="D47" t="s">
        <v>14</v>
      </c>
      <c r="E47">
        <v>1</v>
      </c>
    </row>
    <row r="48" spans="1:5" x14ac:dyDescent="0.2">
      <c r="A48" s="9" t="str">
        <f>IF(Crowdfunding!G75="successful","successful","")</f>
        <v>successful</v>
      </c>
      <c r="B48">
        <f>IF(Crowdfunding!G75="successful",Crowdfunding!H75,"")</f>
        <v>88</v>
      </c>
      <c r="D48" t="s">
        <v>14</v>
      </c>
      <c r="E48">
        <v>1467</v>
      </c>
    </row>
    <row r="49" spans="1:5" x14ac:dyDescent="0.2">
      <c r="A49" s="9" t="str">
        <f>IF(Crowdfunding!G76="successful","successful","")</f>
        <v>successful</v>
      </c>
      <c r="B49">
        <f>IF(Crowdfunding!G76="successful",Crowdfunding!H76,"")</f>
        <v>85</v>
      </c>
      <c r="D49" t="s">
        <v>14</v>
      </c>
      <c r="E49">
        <v>5681</v>
      </c>
    </row>
    <row r="50" spans="1:5" x14ac:dyDescent="0.2">
      <c r="A50" s="9" t="str">
        <f>IF(Crowdfunding!G77="successful","successful","")</f>
        <v>successful</v>
      </c>
      <c r="B50">
        <f>IF(Crowdfunding!G77="successful",Crowdfunding!H77,"")</f>
        <v>170</v>
      </c>
      <c r="D50" t="s">
        <v>14</v>
      </c>
      <c r="E50">
        <v>1059</v>
      </c>
    </row>
    <row r="51" spans="1:5" x14ac:dyDescent="0.2">
      <c r="A51" s="9" t="str">
        <f>IF(Crowdfunding!G80="successful","successful","")</f>
        <v>successful</v>
      </c>
      <c r="B51">
        <f>IF(Crowdfunding!G80="successful",Crowdfunding!H80,"")</f>
        <v>330</v>
      </c>
      <c r="D51" t="s">
        <v>14</v>
      </c>
      <c r="E51">
        <v>1194</v>
      </c>
    </row>
    <row r="52" spans="1:5" x14ac:dyDescent="0.2">
      <c r="A52" s="9" t="str">
        <f>IF(Crowdfunding!G82="successful","successful","")</f>
        <v>successful</v>
      </c>
      <c r="B52">
        <f>IF(Crowdfunding!G82="successful",Crowdfunding!H82,"")</f>
        <v>127</v>
      </c>
      <c r="D52" t="s">
        <v>14</v>
      </c>
      <c r="E52">
        <v>30</v>
      </c>
    </row>
    <row r="53" spans="1:5" x14ac:dyDescent="0.2">
      <c r="A53" s="9" t="str">
        <f>IF(Crowdfunding!G83="successful","successful","")</f>
        <v>successful</v>
      </c>
      <c r="B53">
        <f>IF(Crowdfunding!G83="successful",Crowdfunding!H83,"")</f>
        <v>411</v>
      </c>
      <c r="D53" t="s">
        <v>14</v>
      </c>
      <c r="E53">
        <v>75</v>
      </c>
    </row>
    <row r="54" spans="1:5" x14ac:dyDescent="0.2">
      <c r="A54" s="9" t="str">
        <f>IF(Crowdfunding!G84="successful","successful","")</f>
        <v>successful</v>
      </c>
      <c r="B54">
        <f>IF(Crowdfunding!G84="successful",Crowdfunding!H84,"")</f>
        <v>180</v>
      </c>
      <c r="D54" t="s">
        <v>14</v>
      </c>
      <c r="E54">
        <v>955</v>
      </c>
    </row>
    <row r="55" spans="1:5" x14ac:dyDescent="0.2">
      <c r="A55" s="9" t="str">
        <f>IF(Crowdfunding!G86="successful","successful","")</f>
        <v>successful</v>
      </c>
      <c r="B55">
        <f>IF(Crowdfunding!G86="successful",Crowdfunding!H86,"")</f>
        <v>374</v>
      </c>
      <c r="D55" t="s">
        <v>14</v>
      </c>
      <c r="E55">
        <v>67</v>
      </c>
    </row>
    <row r="56" spans="1:5" x14ac:dyDescent="0.2">
      <c r="A56" s="9" t="str">
        <f>IF(Crowdfunding!G87="successful","successful","")</f>
        <v>successful</v>
      </c>
      <c r="B56">
        <f>IF(Crowdfunding!G87="successful",Crowdfunding!H87,"")</f>
        <v>71</v>
      </c>
      <c r="D56" t="s">
        <v>14</v>
      </c>
      <c r="E56">
        <v>5</v>
      </c>
    </row>
    <row r="57" spans="1:5" x14ac:dyDescent="0.2">
      <c r="A57" s="9" t="str">
        <f>IF(Crowdfunding!G88="successful","successful","")</f>
        <v>successful</v>
      </c>
      <c r="B57">
        <f>IF(Crowdfunding!G88="successful",Crowdfunding!H88,"")</f>
        <v>203</v>
      </c>
      <c r="D57" t="s">
        <v>14</v>
      </c>
      <c r="E57">
        <v>26</v>
      </c>
    </row>
    <row r="58" spans="1:5" x14ac:dyDescent="0.2">
      <c r="A58" s="9" t="str">
        <f>IF(Crowdfunding!G90="successful","successful","")</f>
        <v>successful</v>
      </c>
      <c r="B58">
        <f>IF(Crowdfunding!G90="successful",Crowdfunding!H90,"")</f>
        <v>113</v>
      </c>
      <c r="D58" t="s">
        <v>14</v>
      </c>
      <c r="E58">
        <v>1130</v>
      </c>
    </row>
    <row r="59" spans="1:5" x14ac:dyDescent="0.2">
      <c r="A59" s="9" t="str">
        <f>IF(Crowdfunding!G91="successful","successful","")</f>
        <v>successful</v>
      </c>
      <c r="B59">
        <f>IF(Crowdfunding!G91="successful",Crowdfunding!H91,"")</f>
        <v>96</v>
      </c>
      <c r="D59" t="s">
        <v>14</v>
      </c>
      <c r="E59">
        <v>782</v>
      </c>
    </row>
    <row r="60" spans="1:5" x14ac:dyDescent="0.2">
      <c r="A60" s="9" t="str">
        <f>IF(Crowdfunding!G94="successful","successful","")</f>
        <v>successful</v>
      </c>
      <c r="B60">
        <f>IF(Crowdfunding!G94="successful",Crowdfunding!H94,"")</f>
        <v>498</v>
      </c>
      <c r="D60" t="s">
        <v>14</v>
      </c>
      <c r="E60">
        <v>210</v>
      </c>
    </row>
    <row r="61" spans="1:5" x14ac:dyDescent="0.2">
      <c r="A61" s="9" t="str">
        <f>IF(Crowdfunding!G96="successful","successful","")</f>
        <v>successful</v>
      </c>
      <c r="B61">
        <f>IF(Crowdfunding!G96="successful",Crowdfunding!H96,"")</f>
        <v>180</v>
      </c>
      <c r="D61" t="s">
        <v>14</v>
      </c>
      <c r="E61">
        <v>136</v>
      </c>
    </row>
    <row r="62" spans="1:5" x14ac:dyDescent="0.2">
      <c r="A62" s="9" t="str">
        <f>IF(Crowdfunding!G97="successful","successful","")</f>
        <v>successful</v>
      </c>
      <c r="B62">
        <f>IF(Crowdfunding!G97="successful",Crowdfunding!H97,"")</f>
        <v>27</v>
      </c>
      <c r="D62" t="s">
        <v>14</v>
      </c>
      <c r="E62">
        <v>86</v>
      </c>
    </row>
    <row r="63" spans="1:5" x14ac:dyDescent="0.2">
      <c r="A63" s="9" t="str">
        <f>IF(Crowdfunding!G98="successful","successful","")</f>
        <v>successful</v>
      </c>
      <c r="B63">
        <f>IF(Crowdfunding!G98="successful",Crowdfunding!H98,"")</f>
        <v>2331</v>
      </c>
      <c r="D63" t="s">
        <v>14</v>
      </c>
      <c r="E63">
        <v>19</v>
      </c>
    </row>
    <row r="64" spans="1:5" x14ac:dyDescent="0.2">
      <c r="A64" s="9" t="str">
        <f>IF(Crowdfunding!G99="successful","successful","")</f>
        <v>successful</v>
      </c>
      <c r="B64">
        <f>IF(Crowdfunding!G99="successful",Crowdfunding!H99,"")</f>
        <v>113</v>
      </c>
      <c r="D64" t="s">
        <v>14</v>
      </c>
      <c r="E64">
        <v>886</v>
      </c>
    </row>
    <row r="65" spans="1:5" x14ac:dyDescent="0.2">
      <c r="A65" s="9" t="str">
        <f>IF(Crowdfunding!G101="successful","successful","")</f>
        <v>successful</v>
      </c>
      <c r="B65">
        <f>IF(Crowdfunding!G101="successful",Crowdfunding!H101,"")</f>
        <v>164</v>
      </c>
      <c r="D65" t="s">
        <v>14</v>
      </c>
      <c r="E65">
        <v>35</v>
      </c>
    </row>
    <row r="66" spans="1:5" x14ac:dyDescent="0.2">
      <c r="A66" s="9" t="str">
        <f>IF(Crowdfunding!G103="successful","successful","")</f>
        <v>successful</v>
      </c>
      <c r="B66">
        <f>IF(Crowdfunding!G103="successful",Crowdfunding!H103,"")</f>
        <v>164</v>
      </c>
      <c r="D66" t="s">
        <v>14</v>
      </c>
      <c r="E66">
        <v>24</v>
      </c>
    </row>
    <row r="67" spans="1:5" x14ac:dyDescent="0.2">
      <c r="A67" s="9" t="str">
        <f>IF(Crowdfunding!G104="successful","successful","")</f>
        <v>successful</v>
      </c>
      <c r="B67">
        <f>IF(Crowdfunding!G104="successful",Crowdfunding!H104,"")</f>
        <v>336</v>
      </c>
      <c r="D67" t="s">
        <v>14</v>
      </c>
      <c r="E67">
        <v>86</v>
      </c>
    </row>
    <row r="68" spans="1:5" x14ac:dyDescent="0.2">
      <c r="A68" s="9" t="str">
        <f>IF(Crowdfunding!G106="successful","successful","")</f>
        <v>successful</v>
      </c>
      <c r="B68">
        <f>IF(Crowdfunding!G106="successful",Crowdfunding!H106,"")</f>
        <v>1917</v>
      </c>
      <c r="D68" t="s">
        <v>14</v>
      </c>
      <c r="E68">
        <v>243</v>
      </c>
    </row>
    <row r="69" spans="1:5" x14ac:dyDescent="0.2">
      <c r="A69" s="9" t="str">
        <f>IF(Crowdfunding!G107="successful","successful","")</f>
        <v>successful</v>
      </c>
      <c r="B69">
        <f>IF(Crowdfunding!G107="successful",Crowdfunding!H107,"")</f>
        <v>95</v>
      </c>
      <c r="D69" t="s">
        <v>14</v>
      </c>
      <c r="E69">
        <v>65</v>
      </c>
    </row>
    <row r="70" spans="1:5" x14ac:dyDescent="0.2">
      <c r="A70" s="9" t="str">
        <f>IF(Crowdfunding!G108="successful","successful","")</f>
        <v>successful</v>
      </c>
      <c r="B70">
        <f>IF(Crowdfunding!G108="successful",Crowdfunding!H108,"")</f>
        <v>147</v>
      </c>
      <c r="D70" t="s">
        <v>14</v>
      </c>
      <c r="E70">
        <v>100</v>
      </c>
    </row>
    <row r="71" spans="1:5" x14ac:dyDescent="0.2">
      <c r="A71" s="9" t="str">
        <f>IF(Crowdfunding!G109="successful","successful","")</f>
        <v>successful</v>
      </c>
      <c r="B71">
        <f>IF(Crowdfunding!G109="successful",Crowdfunding!H109,"")</f>
        <v>86</v>
      </c>
      <c r="D71" t="s">
        <v>14</v>
      </c>
      <c r="E71">
        <v>168</v>
      </c>
    </row>
    <row r="72" spans="1:5" x14ac:dyDescent="0.2">
      <c r="A72" s="9" t="str">
        <f>IF(Crowdfunding!G110="successful","successful","")</f>
        <v>successful</v>
      </c>
      <c r="B72">
        <f>IF(Crowdfunding!G110="successful",Crowdfunding!H110,"")</f>
        <v>83</v>
      </c>
      <c r="D72" t="s">
        <v>14</v>
      </c>
      <c r="E72">
        <v>13</v>
      </c>
    </row>
    <row r="73" spans="1:5" x14ac:dyDescent="0.2">
      <c r="A73" s="9" t="str">
        <f>IF(Crowdfunding!G113="successful","successful","")</f>
        <v>successful</v>
      </c>
      <c r="B73">
        <f>IF(Crowdfunding!G113="successful",Crowdfunding!H113,"")</f>
        <v>676</v>
      </c>
      <c r="D73" t="s">
        <v>14</v>
      </c>
      <c r="E73">
        <v>1</v>
      </c>
    </row>
    <row r="74" spans="1:5" x14ac:dyDescent="0.2">
      <c r="A74" s="9" t="str">
        <f>IF(Crowdfunding!G114="successful","successful","")</f>
        <v>successful</v>
      </c>
      <c r="B74">
        <f>IF(Crowdfunding!G114="successful",Crowdfunding!H114,"")</f>
        <v>361</v>
      </c>
      <c r="D74" t="s">
        <v>14</v>
      </c>
      <c r="E74">
        <v>40</v>
      </c>
    </row>
    <row r="75" spans="1:5" x14ac:dyDescent="0.2">
      <c r="A75" s="9" t="str">
        <f>IF(Crowdfunding!G115="successful","successful","")</f>
        <v>successful</v>
      </c>
      <c r="B75">
        <f>IF(Crowdfunding!G115="successful",Crowdfunding!H115,"")</f>
        <v>131</v>
      </c>
      <c r="D75" t="s">
        <v>14</v>
      </c>
      <c r="E75">
        <v>226</v>
      </c>
    </row>
    <row r="76" spans="1:5" x14ac:dyDescent="0.2">
      <c r="A76" s="9" t="str">
        <f>IF(Crowdfunding!G116="successful","successful","")</f>
        <v>successful</v>
      </c>
      <c r="B76">
        <f>IF(Crowdfunding!G116="successful",Crowdfunding!H116,"")</f>
        <v>126</v>
      </c>
      <c r="D76" t="s">
        <v>14</v>
      </c>
      <c r="E76">
        <v>1625</v>
      </c>
    </row>
    <row r="77" spans="1:5" x14ac:dyDescent="0.2">
      <c r="A77" s="9" t="str">
        <f>IF(Crowdfunding!G119="successful","successful","")</f>
        <v>successful</v>
      </c>
      <c r="B77">
        <f>IF(Crowdfunding!G119="successful",Crowdfunding!H119,"")</f>
        <v>275</v>
      </c>
      <c r="D77" t="s">
        <v>14</v>
      </c>
      <c r="E77">
        <v>143</v>
      </c>
    </row>
    <row r="78" spans="1:5" x14ac:dyDescent="0.2">
      <c r="A78" s="9" t="str">
        <f>IF(Crowdfunding!G120="successful","successful","")</f>
        <v>successful</v>
      </c>
      <c r="B78">
        <f>IF(Crowdfunding!G120="successful",Crowdfunding!H120,"")</f>
        <v>67</v>
      </c>
      <c r="D78" t="s">
        <v>14</v>
      </c>
      <c r="E78">
        <v>934</v>
      </c>
    </row>
    <row r="79" spans="1:5" x14ac:dyDescent="0.2">
      <c r="A79" s="9" t="str">
        <f>IF(Crowdfunding!G121="successful","successful","")</f>
        <v>successful</v>
      </c>
      <c r="B79">
        <f>IF(Crowdfunding!G121="successful",Crowdfunding!H121,"")</f>
        <v>154</v>
      </c>
      <c r="D79" t="s">
        <v>14</v>
      </c>
      <c r="E79">
        <v>17</v>
      </c>
    </row>
    <row r="80" spans="1:5" x14ac:dyDescent="0.2">
      <c r="A80" s="9" t="str">
        <f>IF(Crowdfunding!G122="successful","successful","")</f>
        <v>successful</v>
      </c>
      <c r="B80">
        <f>IF(Crowdfunding!G122="successful",Crowdfunding!H122,"")</f>
        <v>1782</v>
      </c>
      <c r="D80" t="s">
        <v>14</v>
      </c>
      <c r="E80">
        <v>2179</v>
      </c>
    </row>
    <row r="81" spans="1:5" x14ac:dyDescent="0.2">
      <c r="A81" s="9" t="str">
        <f>IF(Crowdfunding!G123="successful","successful","")</f>
        <v>successful</v>
      </c>
      <c r="B81">
        <f>IF(Crowdfunding!G123="successful",Crowdfunding!H123,"")</f>
        <v>903</v>
      </c>
      <c r="D81" t="s">
        <v>14</v>
      </c>
      <c r="E81">
        <v>931</v>
      </c>
    </row>
    <row r="82" spans="1:5" x14ac:dyDescent="0.2">
      <c r="A82" s="9" t="str">
        <f>IF(Crowdfunding!G126="successful","successful","")</f>
        <v>successful</v>
      </c>
      <c r="B82">
        <f>IF(Crowdfunding!G126="successful",Crowdfunding!H126,"")</f>
        <v>94</v>
      </c>
      <c r="D82" t="s">
        <v>14</v>
      </c>
      <c r="E82">
        <v>92</v>
      </c>
    </row>
    <row r="83" spans="1:5" x14ac:dyDescent="0.2">
      <c r="A83" s="9" t="str">
        <f>IF(Crowdfunding!G127="successful","successful","")</f>
        <v>successful</v>
      </c>
      <c r="B83">
        <f>IF(Crowdfunding!G127="successful",Crowdfunding!H127,"")</f>
        <v>180</v>
      </c>
      <c r="D83" t="s">
        <v>14</v>
      </c>
      <c r="E83">
        <v>57</v>
      </c>
    </row>
    <row r="84" spans="1:5" x14ac:dyDescent="0.2">
      <c r="A84" s="9" t="str">
        <f>IF(Crowdfunding!G132="successful","successful","")</f>
        <v>successful</v>
      </c>
      <c r="B84">
        <f>IF(Crowdfunding!G132="successful",Crowdfunding!H132,"")</f>
        <v>533</v>
      </c>
      <c r="D84" t="s">
        <v>14</v>
      </c>
      <c r="E84">
        <v>41</v>
      </c>
    </row>
    <row r="85" spans="1:5" x14ac:dyDescent="0.2">
      <c r="A85" s="9" t="str">
        <f>IF(Crowdfunding!G133="successful","successful","")</f>
        <v>successful</v>
      </c>
      <c r="B85">
        <f>IF(Crowdfunding!G133="successful",Crowdfunding!H133,"")</f>
        <v>2443</v>
      </c>
      <c r="D85" t="s">
        <v>14</v>
      </c>
      <c r="E85">
        <v>1</v>
      </c>
    </row>
    <row r="86" spans="1:5" x14ac:dyDescent="0.2">
      <c r="A86" s="9" t="str">
        <f>IF(Crowdfunding!G134="successful","successful","")</f>
        <v>successful</v>
      </c>
      <c r="B86">
        <f>IF(Crowdfunding!G134="successful",Crowdfunding!H134,"")</f>
        <v>89</v>
      </c>
      <c r="D86" t="s">
        <v>14</v>
      </c>
      <c r="E86">
        <v>101</v>
      </c>
    </row>
    <row r="87" spans="1:5" x14ac:dyDescent="0.2">
      <c r="A87" s="9" t="str">
        <f>IF(Crowdfunding!G135="successful","successful","")</f>
        <v>successful</v>
      </c>
      <c r="B87">
        <f>IF(Crowdfunding!G135="successful",Crowdfunding!H135,"")</f>
        <v>159</v>
      </c>
      <c r="D87" t="s">
        <v>14</v>
      </c>
      <c r="E87">
        <v>1335</v>
      </c>
    </row>
    <row r="88" spans="1:5" x14ac:dyDescent="0.2">
      <c r="A88" s="9" t="str">
        <f>IF(Crowdfunding!G139="successful","successful","")</f>
        <v>successful</v>
      </c>
      <c r="B88">
        <f>IF(Crowdfunding!G139="successful",Crowdfunding!H139,"")</f>
        <v>50</v>
      </c>
      <c r="D88" t="s">
        <v>14</v>
      </c>
      <c r="E88">
        <v>15</v>
      </c>
    </row>
    <row r="89" spans="1:5" x14ac:dyDescent="0.2">
      <c r="A89" s="9" t="str">
        <f>IF(Crowdfunding!G142="successful","successful","")</f>
        <v>successful</v>
      </c>
      <c r="B89">
        <f>IF(Crowdfunding!G142="successful",Crowdfunding!H142,"")</f>
        <v>186</v>
      </c>
      <c r="D89" t="s">
        <v>14</v>
      </c>
      <c r="E89">
        <v>454</v>
      </c>
    </row>
    <row r="90" spans="1:5" x14ac:dyDescent="0.2">
      <c r="A90" s="9" t="str">
        <f>IF(Crowdfunding!G143="successful","successful","")</f>
        <v>successful</v>
      </c>
      <c r="B90">
        <f>IF(Crowdfunding!G143="successful",Crowdfunding!H143,"")</f>
        <v>1071</v>
      </c>
      <c r="D90" t="s">
        <v>14</v>
      </c>
      <c r="E90">
        <v>3182</v>
      </c>
    </row>
    <row r="91" spans="1:5" x14ac:dyDescent="0.2">
      <c r="A91" s="9" t="str">
        <f>IF(Crowdfunding!G144="successful","successful","")</f>
        <v>successful</v>
      </c>
      <c r="B91">
        <f>IF(Crowdfunding!G144="successful",Crowdfunding!H144,"")</f>
        <v>117</v>
      </c>
      <c r="D91" t="s">
        <v>14</v>
      </c>
      <c r="E91">
        <v>15</v>
      </c>
    </row>
    <row r="92" spans="1:5" x14ac:dyDescent="0.2">
      <c r="A92" s="9" t="str">
        <f>IF(Crowdfunding!G145="successful","successful","")</f>
        <v>successful</v>
      </c>
      <c r="B92">
        <f>IF(Crowdfunding!G145="successful",Crowdfunding!H145,"")</f>
        <v>70</v>
      </c>
      <c r="D92" t="s">
        <v>14</v>
      </c>
      <c r="E92">
        <v>133</v>
      </c>
    </row>
    <row r="93" spans="1:5" x14ac:dyDescent="0.2">
      <c r="A93" s="9" t="str">
        <f>IF(Crowdfunding!G146="successful","successful","")</f>
        <v>successful</v>
      </c>
      <c r="B93">
        <f>IF(Crowdfunding!G146="successful",Crowdfunding!H146,"")</f>
        <v>135</v>
      </c>
      <c r="D93" t="s">
        <v>14</v>
      </c>
      <c r="E93">
        <v>2062</v>
      </c>
    </row>
    <row r="94" spans="1:5" x14ac:dyDescent="0.2">
      <c r="A94" s="9" t="str">
        <f>IF(Crowdfunding!G147="successful","successful","")</f>
        <v>successful</v>
      </c>
      <c r="B94">
        <f>IF(Crowdfunding!G147="successful",Crowdfunding!H147,"")</f>
        <v>768</v>
      </c>
      <c r="D94" t="s">
        <v>14</v>
      </c>
      <c r="E94">
        <v>29</v>
      </c>
    </row>
    <row r="95" spans="1:5" x14ac:dyDescent="0.2">
      <c r="A95" s="9" t="str">
        <f>IF(Crowdfunding!G149="successful","successful","")</f>
        <v>successful</v>
      </c>
      <c r="B95">
        <f>IF(Crowdfunding!G149="successful",Crowdfunding!H149,"")</f>
        <v>199</v>
      </c>
      <c r="D95" t="s">
        <v>14</v>
      </c>
      <c r="E95">
        <v>132</v>
      </c>
    </row>
    <row r="96" spans="1:5" x14ac:dyDescent="0.2">
      <c r="A96" s="9" t="str">
        <f>IF(Crowdfunding!G150="successful","successful","")</f>
        <v>successful</v>
      </c>
      <c r="B96">
        <f>IF(Crowdfunding!G150="successful",Crowdfunding!H150,"")</f>
        <v>107</v>
      </c>
      <c r="D96" t="s">
        <v>14</v>
      </c>
      <c r="E96">
        <v>137</v>
      </c>
    </row>
    <row r="97" spans="1:5" x14ac:dyDescent="0.2">
      <c r="A97" s="9" t="str">
        <f>IF(Crowdfunding!G151="successful","successful","")</f>
        <v>successful</v>
      </c>
      <c r="B97">
        <f>IF(Crowdfunding!G151="successful",Crowdfunding!H151,"")</f>
        <v>195</v>
      </c>
      <c r="D97" t="s">
        <v>14</v>
      </c>
      <c r="E97">
        <v>908</v>
      </c>
    </row>
    <row r="98" spans="1:5" x14ac:dyDescent="0.2">
      <c r="A98" s="9" t="str">
        <f>IF(Crowdfunding!G154="successful","successful","")</f>
        <v>successful</v>
      </c>
      <c r="B98">
        <f>IF(Crowdfunding!G154="successful",Crowdfunding!H154,"")</f>
        <v>3376</v>
      </c>
      <c r="D98" t="s">
        <v>14</v>
      </c>
      <c r="E98">
        <v>10</v>
      </c>
    </row>
    <row r="99" spans="1:5" x14ac:dyDescent="0.2">
      <c r="A99" s="9" t="str">
        <f>IF(Crowdfunding!G160="successful","successful","")</f>
        <v>successful</v>
      </c>
      <c r="B99">
        <f>IF(Crowdfunding!G160="successful",Crowdfunding!H160,"")</f>
        <v>41</v>
      </c>
      <c r="D99" t="s">
        <v>14</v>
      </c>
      <c r="E99">
        <v>1910</v>
      </c>
    </row>
    <row r="100" spans="1:5" x14ac:dyDescent="0.2">
      <c r="A100" s="9" t="str">
        <f>IF(Crowdfunding!G161="successful","successful","")</f>
        <v>successful</v>
      </c>
      <c r="B100">
        <f>IF(Crowdfunding!G161="successful",Crowdfunding!H161,"")</f>
        <v>1821</v>
      </c>
      <c r="D100" t="s">
        <v>14</v>
      </c>
      <c r="E100">
        <v>38</v>
      </c>
    </row>
    <row r="101" spans="1:5" x14ac:dyDescent="0.2">
      <c r="A101" s="9" t="str">
        <f>IF(Crowdfunding!G162="successful","successful","")</f>
        <v>successful</v>
      </c>
      <c r="B101">
        <f>IF(Crowdfunding!G162="successful",Crowdfunding!H162,"")</f>
        <v>164</v>
      </c>
      <c r="D101" t="s">
        <v>14</v>
      </c>
      <c r="E101">
        <v>104</v>
      </c>
    </row>
    <row r="102" spans="1:5" x14ac:dyDescent="0.2">
      <c r="A102" s="9" t="str">
        <f>IF(Crowdfunding!G164="successful","successful","")</f>
        <v>successful</v>
      </c>
      <c r="B102">
        <f>IF(Crowdfunding!G164="successful",Crowdfunding!H164,"")</f>
        <v>157</v>
      </c>
      <c r="D102" t="s">
        <v>14</v>
      </c>
      <c r="E102">
        <v>49</v>
      </c>
    </row>
    <row r="103" spans="1:5" x14ac:dyDescent="0.2">
      <c r="A103" s="9" t="str">
        <f>IF(Crowdfunding!G165="successful","successful","")</f>
        <v>successful</v>
      </c>
      <c r="B103">
        <f>IF(Crowdfunding!G165="successful",Crowdfunding!H165,"")</f>
        <v>246</v>
      </c>
      <c r="D103" t="s">
        <v>14</v>
      </c>
      <c r="E103">
        <v>1</v>
      </c>
    </row>
    <row r="104" spans="1:5" x14ac:dyDescent="0.2">
      <c r="A104" s="9" t="str">
        <f>IF(Crowdfunding!G166="successful","successful","")</f>
        <v>successful</v>
      </c>
      <c r="B104">
        <f>IF(Crowdfunding!G166="successful",Crowdfunding!H166,"")</f>
        <v>1396</v>
      </c>
      <c r="D104" t="s">
        <v>14</v>
      </c>
      <c r="E104">
        <v>245</v>
      </c>
    </row>
    <row r="105" spans="1:5" x14ac:dyDescent="0.2">
      <c r="A105" s="9" t="str">
        <f>IF(Crowdfunding!G167="successful","successful","")</f>
        <v>successful</v>
      </c>
      <c r="B105">
        <f>IF(Crowdfunding!G167="successful",Crowdfunding!H167,"")</f>
        <v>2506</v>
      </c>
      <c r="D105" t="s">
        <v>14</v>
      </c>
      <c r="E105">
        <v>32</v>
      </c>
    </row>
    <row r="106" spans="1:5" x14ac:dyDescent="0.2">
      <c r="A106" s="9" t="str">
        <f>IF(Crowdfunding!G168="successful","successful","")</f>
        <v>successful</v>
      </c>
      <c r="B106">
        <f>IF(Crowdfunding!G168="successful",Crowdfunding!H168,"")</f>
        <v>244</v>
      </c>
      <c r="D106" t="s">
        <v>14</v>
      </c>
      <c r="E106">
        <v>7</v>
      </c>
    </row>
    <row r="107" spans="1:5" x14ac:dyDescent="0.2">
      <c r="A107" s="9" t="str">
        <f>IF(Crowdfunding!G169="successful","successful","")</f>
        <v>successful</v>
      </c>
      <c r="B107">
        <f>IF(Crowdfunding!G169="successful",Crowdfunding!H169,"")</f>
        <v>146</v>
      </c>
      <c r="D107" t="s">
        <v>14</v>
      </c>
      <c r="E107">
        <v>803</v>
      </c>
    </row>
    <row r="108" spans="1:5" x14ac:dyDescent="0.2">
      <c r="A108" s="9" t="str">
        <f>IF(Crowdfunding!G171="successful","successful","")</f>
        <v>successful</v>
      </c>
      <c r="B108">
        <f>IF(Crowdfunding!G171="successful",Crowdfunding!H171,"")</f>
        <v>1267</v>
      </c>
      <c r="D108" t="s">
        <v>14</v>
      </c>
      <c r="E108">
        <v>16</v>
      </c>
    </row>
    <row r="109" spans="1:5" x14ac:dyDescent="0.2">
      <c r="A109" s="9" t="str">
        <f>IF(Crowdfunding!G175="successful","successful","")</f>
        <v>successful</v>
      </c>
      <c r="B109">
        <f>IF(Crowdfunding!G175="successful",Crowdfunding!H175,"")</f>
        <v>1561</v>
      </c>
      <c r="D109" t="s">
        <v>14</v>
      </c>
      <c r="E109">
        <v>31</v>
      </c>
    </row>
    <row r="110" spans="1:5" x14ac:dyDescent="0.2">
      <c r="A110" s="9" t="str">
        <f>IF(Crowdfunding!G176="successful","successful","")</f>
        <v>successful</v>
      </c>
      <c r="B110">
        <f>IF(Crowdfunding!G176="successful",Crowdfunding!H176,"")</f>
        <v>48</v>
      </c>
      <c r="D110" t="s">
        <v>14</v>
      </c>
      <c r="E110">
        <v>108</v>
      </c>
    </row>
    <row r="111" spans="1:5" x14ac:dyDescent="0.2">
      <c r="A111" s="9" t="str">
        <f>IF(Crowdfunding!G179="successful","successful","")</f>
        <v>successful</v>
      </c>
      <c r="B111">
        <f>IF(Crowdfunding!G179="successful",Crowdfunding!H179,"")</f>
        <v>2739</v>
      </c>
      <c r="D111" t="s">
        <v>14</v>
      </c>
      <c r="E111">
        <v>30</v>
      </c>
    </row>
    <row r="112" spans="1:5" x14ac:dyDescent="0.2">
      <c r="A112" s="9" t="str">
        <f>IF(Crowdfunding!G181="successful","successful","")</f>
        <v>successful</v>
      </c>
      <c r="B112">
        <f>IF(Crowdfunding!G181="successful",Crowdfunding!H181,"")</f>
        <v>3537</v>
      </c>
      <c r="D112" t="s">
        <v>14</v>
      </c>
      <c r="E112">
        <v>17</v>
      </c>
    </row>
    <row r="113" spans="1:5" x14ac:dyDescent="0.2">
      <c r="A113" s="9" t="str">
        <f>IF(Crowdfunding!G182="successful","successful","")</f>
        <v>successful</v>
      </c>
      <c r="B113">
        <f>IF(Crowdfunding!G182="successful",Crowdfunding!H182,"")</f>
        <v>2107</v>
      </c>
      <c r="D113" t="s">
        <v>14</v>
      </c>
      <c r="E113">
        <v>80</v>
      </c>
    </row>
    <row r="114" spans="1:5" x14ac:dyDescent="0.2">
      <c r="A114" s="9" t="str">
        <f>IF(Crowdfunding!G184="successful","successful","")</f>
        <v>successful</v>
      </c>
      <c r="B114">
        <f>IF(Crowdfunding!G184="successful",Crowdfunding!H184,"")</f>
        <v>3318</v>
      </c>
      <c r="D114" t="s">
        <v>14</v>
      </c>
      <c r="E114">
        <v>2468</v>
      </c>
    </row>
    <row r="115" spans="1:5" x14ac:dyDescent="0.2">
      <c r="A115" s="9" t="str">
        <f>IF(Crowdfunding!G186="successful","successful","")</f>
        <v>successful</v>
      </c>
      <c r="B115">
        <f>IF(Crowdfunding!G186="successful",Crowdfunding!H186,"")</f>
        <v>340</v>
      </c>
      <c r="D115" t="s">
        <v>14</v>
      </c>
      <c r="E115">
        <v>26</v>
      </c>
    </row>
    <row r="116" spans="1:5" x14ac:dyDescent="0.2">
      <c r="A116" s="9" t="str">
        <f>IF(Crowdfunding!G189="successful","successful","")</f>
        <v>successful</v>
      </c>
      <c r="B116">
        <f>IF(Crowdfunding!G189="successful",Crowdfunding!H189,"")</f>
        <v>1442</v>
      </c>
      <c r="D116" t="s">
        <v>14</v>
      </c>
      <c r="E116">
        <v>73</v>
      </c>
    </row>
    <row r="117" spans="1:5" x14ac:dyDescent="0.2">
      <c r="A117" s="9" t="str">
        <f>IF(Crowdfunding!G196="successful","successful","")</f>
        <v>successful</v>
      </c>
      <c r="B117">
        <f>IF(Crowdfunding!G196="successful",Crowdfunding!H196,"")</f>
        <v>126</v>
      </c>
      <c r="D117" t="s">
        <v>14</v>
      </c>
      <c r="E117">
        <v>128</v>
      </c>
    </row>
    <row r="118" spans="1:5" x14ac:dyDescent="0.2">
      <c r="A118" s="9" t="str">
        <f>IF(Crowdfunding!G197="successful","successful","")</f>
        <v>successful</v>
      </c>
      <c r="B118">
        <f>IF(Crowdfunding!G197="successful",Crowdfunding!H197,"")</f>
        <v>524</v>
      </c>
      <c r="D118" t="s">
        <v>14</v>
      </c>
      <c r="E118">
        <v>33</v>
      </c>
    </row>
    <row r="119" spans="1:5" x14ac:dyDescent="0.2">
      <c r="A119" s="9" t="str">
        <f>IF(Crowdfunding!G199="successful","successful","")</f>
        <v>successful</v>
      </c>
      <c r="B119">
        <f>IF(Crowdfunding!G199="successful",Crowdfunding!H199,"")</f>
        <v>1989</v>
      </c>
      <c r="D119" t="s">
        <v>14</v>
      </c>
      <c r="E119">
        <v>1072</v>
      </c>
    </row>
    <row r="120" spans="1:5" x14ac:dyDescent="0.2">
      <c r="A120" s="9" t="str">
        <f>IF(Crowdfunding!G203="successful","successful","")</f>
        <v>successful</v>
      </c>
      <c r="B120">
        <f>IF(Crowdfunding!G203="successful",Crowdfunding!H203,"")</f>
        <v>157</v>
      </c>
      <c r="D120" t="s">
        <v>14</v>
      </c>
      <c r="E120">
        <v>393</v>
      </c>
    </row>
    <row r="121" spans="1:5" x14ac:dyDescent="0.2">
      <c r="A121" s="9" t="str">
        <f>IF(Crowdfunding!G205="successful","successful","")</f>
        <v>successful</v>
      </c>
      <c r="B121">
        <f>IF(Crowdfunding!G205="successful",Crowdfunding!H205,"")</f>
        <v>4498</v>
      </c>
      <c r="D121" t="s">
        <v>14</v>
      </c>
      <c r="E121">
        <v>1257</v>
      </c>
    </row>
    <row r="122" spans="1:5" x14ac:dyDescent="0.2">
      <c r="A122" s="9" t="str">
        <f>IF(Crowdfunding!G207="successful","successful","")</f>
        <v>successful</v>
      </c>
      <c r="B122">
        <f>IF(Crowdfunding!G207="successful",Crowdfunding!H207,"")</f>
        <v>80</v>
      </c>
      <c r="D122" t="s">
        <v>14</v>
      </c>
      <c r="E122">
        <v>328</v>
      </c>
    </row>
    <row r="123" spans="1:5" x14ac:dyDescent="0.2">
      <c r="A123" s="9" t="str">
        <f>IF(Crowdfunding!G209="successful","successful","")</f>
        <v>successful</v>
      </c>
      <c r="B123">
        <f>IF(Crowdfunding!G209="successful",Crowdfunding!H209,"")</f>
        <v>43</v>
      </c>
      <c r="D123" t="s">
        <v>14</v>
      </c>
      <c r="E123">
        <v>147</v>
      </c>
    </row>
    <row r="124" spans="1:5" x14ac:dyDescent="0.2">
      <c r="A124" s="9" t="str">
        <f>IF(Crowdfunding!G210="successful","successful","")</f>
        <v>successful</v>
      </c>
      <c r="B124">
        <f>IF(Crowdfunding!G210="successful",Crowdfunding!H210,"")</f>
        <v>2053</v>
      </c>
      <c r="D124" t="s">
        <v>14</v>
      </c>
      <c r="E124">
        <v>830</v>
      </c>
    </row>
    <row r="125" spans="1:5" x14ac:dyDescent="0.2">
      <c r="A125" s="9" t="str">
        <f>IF(Crowdfunding!G214="successful","successful","")</f>
        <v>successful</v>
      </c>
      <c r="B125">
        <f>IF(Crowdfunding!G214="successful",Crowdfunding!H214,"")</f>
        <v>168</v>
      </c>
      <c r="D125" t="s">
        <v>14</v>
      </c>
      <c r="E125">
        <v>331</v>
      </c>
    </row>
    <row r="126" spans="1:5" x14ac:dyDescent="0.2">
      <c r="A126" s="9" t="str">
        <f>IF(Crowdfunding!G215="successful","successful","")</f>
        <v>successful</v>
      </c>
      <c r="B126">
        <f>IF(Crowdfunding!G215="successful",Crowdfunding!H215,"")</f>
        <v>4289</v>
      </c>
      <c r="D126" t="s">
        <v>14</v>
      </c>
      <c r="E126">
        <v>25</v>
      </c>
    </row>
    <row r="127" spans="1:5" x14ac:dyDescent="0.2">
      <c r="A127" s="9" t="str">
        <f>IF(Crowdfunding!G216="successful","successful","")</f>
        <v>successful</v>
      </c>
      <c r="B127">
        <f>IF(Crowdfunding!G216="successful",Crowdfunding!H216,"")</f>
        <v>165</v>
      </c>
      <c r="D127" t="s">
        <v>14</v>
      </c>
      <c r="E127">
        <v>3483</v>
      </c>
    </row>
    <row r="128" spans="1:5" x14ac:dyDescent="0.2">
      <c r="A128" s="9" t="str">
        <f>IF(Crowdfunding!G218="successful","successful","")</f>
        <v>successful</v>
      </c>
      <c r="B128">
        <f>IF(Crowdfunding!G218="successful",Crowdfunding!H218,"")</f>
        <v>1815</v>
      </c>
      <c r="D128" t="s">
        <v>14</v>
      </c>
      <c r="E128">
        <v>923</v>
      </c>
    </row>
    <row r="129" spans="1:5" x14ac:dyDescent="0.2">
      <c r="A129" s="9" t="str">
        <f>IF(Crowdfunding!G220="successful","successful","")</f>
        <v>successful</v>
      </c>
      <c r="B129">
        <f>IF(Crowdfunding!G220="successful",Crowdfunding!H220,"")</f>
        <v>397</v>
      </c>
      <c r="D129" t="s">
        <v>14</v>
      </c>
      <c r="E129">
        <v>1</v>
      </c>
    </row>
    <row r="130" spans="1:5" x14ac:dyDescent="0.2">
      <c r="A130" s="9" t="str">
        <f>IF(Crowdfunding!G221="successful","successful","")</f>
        <v>successful</v>
      </c>
      <c r="B130">
        <f>IF(Crowdfunding!G221="successful",Crowdfunding!H221,"")</f>
        <v>1539</v>
      </c>
      <c r="D130" t="s">
        <v>14</v>
      </c>
      <c r="E130">
        <v>33</v>
      </c>
    </row>
    <row r="131" spans="1:5" x14ac:dyDescent="0.2">
      <c r="A131" s="9" t="str">
        <f>IF(Crowdfunding!G224="successful","successful","")</f>
        <v>successful</v>
      </c>
      <c r="B131">
        <f>IF(Crowdfunding!G224="successful",Crowdfunding!H224,"")</f>
        <v>138</v>
      </c>
      <c r="D131" t="s">
        <v>14</v>
      </c>
      <c r="E131">
        <v>40</v>
      </c>
    </row>
    <row r="132" spans="1:5" x14ac:dyDescent="0.2">
      <c r="A132" s="9" t="str">
        <f>IF(Crowdfunding!G226="successful","successful","")</f>
        <v>successful</v>
      </c>
      <c r="B132">
        <f>IF(Crowdfunding!G226="successful",Crowdfunding!H226,"")</f>
        <v>3594</v>
      </c>
      <c r="D132" t="s">
        <v>14</v>
      </c>
      <c r="E132">
        <v>23</v>
      </c>
    </row>
    <row r="133" spans="1:5" x14ac:dyDescent="0.2">
      <c r="A133" s="9" t="str">
        <f>IF(Crowdfunding!G227="successful","successful","")</f>
        <v>successful</v>
      </c>
      <c r="B133">
        <f>IF(Crowdfunding!G227="successful",Crowdfunding!H227,"")</f>
        <v>5880</v>
      </c>
      <c r="D133" t="s">
        <v>14</v>
      </c>
      <c r="E133">
        <v>75</v>
      </c>
    </row>
    <row r="134" spans="1:5" x14ac:dyDescent="0.2">
      <c r="A134" s="9" t="str">
        <f>IF(Crowdfunding!G228="successful","successful","")</f>
        <v>successful</v>
      </c>
      <c r="B134">
        <f>IF(Crowdfunding!G228="successful",Crowdfunding!H228,"")</f>
        <v>112</v>
      </c>
      <c r="D134" t="s">
        <v>14</v>
      </c>
      <c r="E134">
        <v>2176</v>
      </c>
    </row>
    <row r="135" spans="1:5" x14ac:dyDescent="0.2">
      <c r="A135" s="9" t="str">
        <f>IF(Crowdfunding!G229="successful","successful","")</f>
        <v>successful</v>
      </c>
      <c r="B135">
        <f>IF(Crowdfunding!G229="successful",Crowdfunding!H229,"")</f>
        <v>943</v>
      </c>
      <c r="D135" t="s">
        <v>14</v>
      </c>
      <c r="E135">
        <v>441</v>
      </c>
    </row>
    <row r="136" spans="1:5" x14ac:dyDescent="0.2">
      <c r="A136" s="9" t="str">
        <f>IF(Crowdfunding!G230="successful","successful","")</f>
        <v>successful</v>
      </c>
      <c r="B136">
        <f>IF(Crowdfunding!G230="successful",Crowdfunding!H230,"")</f>
        <v>2468</v>
      </c>
      <c r="D136" t="s">
        <v>14</v>
      </c>
      <c r="E136">
        <v>25</v>
      </c>
    </row>
    <row r="137" spans="1:5" x14ac:dyDescent="0.2">
      <c r="A137" s="9" t="str">
        <f>IF(Crowdfunding!G231="successful","successful","")</f>
        <v>successful</v>
      </c>
      <c r="B137">
        <f>IF(Crowdfunding!G231="successful",Crowdfunding!H231,"")</f>
        <v>2551</v>
      </c>
      <c r="D137" t="s">
        <v>14</v>
      </c>
      <c r="E137">
        <v>127</v>
      </c>
    </row>
    <row r="138" spans="1:5" x14ac:dyDescent="0.2">
      <c r="A138" s="9" t="str">
        <f>IF(Crowdfunding!G232="successful","successful","")</f>
        <v>successful</v>
      </c>
      <c r="B138">
        <f>IF(Crowdfunding!G232="successful",Crowdfunding!H232,"")</f>
        <v>101</v>
      </c>
      <c r="D138" t="s">
        <v>14</v>
      </c>
      <c r="E138">
        <v>355</v>
      </c>
    </row>
    <row r="139" spans="1:5" x14ac:dyDescent="0.2">
      <c r="A139" s="9" t="str">
        <f>IF(Crowdfunding!G234="successful","successful","")</f>
        <v>successful</v>
      </c>
      <c r="B139">
        <f>IF(Crowdfunding!G234="successful",Crowdfunding!H234,"")</f>
        <v>92</v>
      </c>
      <c r="D139" t="s">
        <v>14</v>
      </c>
      <c r="E139">
        <v>44</v>
      </c>
    </row>
    <row r="140" spans="1:5" x14ac:dyDescent="0.2">
      <c r="A140" s="9" t="str">
        <f>IF(Crowdfunding!G235="successful","successful","")</f>
        <v>successful</v>
      </c>
      <c r="B140">
        <f>IF(Crowdfunding!G235="successful",Crowdfunding!H235,"")</f>
        <v>62</v>
      </c>
      <c r="D140" t="s">
        <v>14</v>
      </c>
      <c r="E140">
        <v>67</v>
      </c>
    </row>
    <row r="141" spans="1:5" x14ac:dyDescent="0.2">
      <c r="A141" s="9" t="str">
        <f>IF(Crowdfunding!G236="successful","successful","")</f>
        <v>successful</v>
      </c>
      <c r="B141">
        <f>IF(Crowdfunding!G236="successful",Crowdfunding!H236,"")</f>
        <v>149</v>
      </c>
      <c r="D141" t="s">
        <v>14</v>
      </c>
      <c r="E141">
        <v>1068</v>
      </c>
    </row>
    <row r="142" spans="1:5" x14ac:dyDescent="0.2">
      <c r="A142" s="9" t="str">
        <f>IF(Crowdfunding!G239="successful","successful","")</f>
        <v>successful</v>
      </c>
      <c r="B142">
        <f>IF(Crowdfunding!G239="successful",Crowdfunding!H239,"")</f>
        <v>329</v>
      </c>
      <c r="D142" t="s">
        <v>14</v>
      </c>
      <c r="E142">
        <v>424</v>
      </c>
    </row>
    <row r="143" spans="1:5" x14ac:dyDescent="0.2">
      <c r="A143" s="9" t="str">
        <f>IF(Crowdfunding!G240="successful","successful","")</f>
        <v>successful</v>
      </c>
      <c r="B143">
        <f>IF(Crowdfunding!G240="successful",Crowdfunding!H240,"")</f>
        <v>97</v>
      </c>
      <c r="D143" t="s">
        <v>14</v>
      </c>
      <c r="E143">
        <v>151</v>
      </c>
    </row>
    <row r="144" spans="1:5" x14ac:dyDescent="0.2">
      <c r="A144" s="9" t="str">
        <f>IF(Crowdfunding!G242="successful","successful","")</f>
        <v>successful</v>
      </c>
      <c r="B144">
        <f>IF(Crowdfunding!G242="successful",Crowdfunding!H242,"")</f>
        <v>1784</v>
      </c>
      <c r="D144" t="s">
        <v>14</v>
      </c>
      <c r="E144">
        <v>1608</v>
      </c>
    </row>
    <row r="145" spans="1:5" x14ac:dyDescent="0.2">
      <c r="A145" s="9" t="str">
        <f>IF(Crowdfunding!G243="successful","successful","")</f>
        <v>successful</v>
      </c>
      <c r="B145">
        <f>IF(Crowdfunding!G243="successful",Crowdfunding!H243,"")</f>
        <v>1684</v>
      </c>
      <c r="D145" t="s">
        <v>14</v>
      </c>
      <c r="E145">
        <v>941</v>
      </c>
    </row>
    <row r="146" spans="1:5" x14ac:dyDescent="0.2">
      <c r="A146" s="9" t="str">
        <f>IF(Crowdfunding!G244="successful","successful","")</f>
        <v>successful</v>
      </c>
      <c r="B146">
        <f>IF(Crowdfunding!G244="successful",Crowdfunding!H244,"")</f>
        <v>250</v>
      </c>
      <c r="D146" t="s">
        <v>14</v>
      </c>
      <c r="E146">
        <v>1</v>
      </c>
    </row>
    <row r="147" spans="1:5" x14ac:dyDescent="0.2">
      <c r="A147" s="9" t="str">
        <f>IF(Crowdfunding!G245="successful","successful","")</f>
        <v>successful</v>
      </c>
      <c r="B147">
        <f>IF(Crowdfunding!G245="successful",Crowdfunding!H245,"")</f>
        <v>238</v>
      </c>
      <c r="D147" t="s">
        <v>14</v>
      </c>
      <c r="E147">
        <v>40</v>
      </c>
    </row>
    <row r="148" spans="1:5" x14ac:dyDescent="0.2">
      <c r="A148" s="9" t="str">
        <f>IF(Crowdfunding!G246="successful","successful","")</f>
        <v>successful</v>
      </c>
      <c r="B148">
        <f>IF(Crowdfunding!G246="successful",Crowdfunding!H246,"")</f>
        <v>53</v>
      </c>
      <c r="D148" t="s">
        <v>14</v>
      </c>
      <c r="E148">
        <v>3015</v>
      </c>
    </row>
    <row r="149" spans="1:5" x14ac:dyDescent="0.2">
      <c r="A149" s="9" t="str">
        <f>IF(Crowdfunding!G247="successful","successful","")</f>
        <v>successful</v>
      </c>
      <c r="B149">
        <f>IF(Crowdfunding!G247="successful",Crowdfunding!H247,"")</f>
        <v>214</v>
      </c>
      <c r="D149" t="s">
        <v>14</v>
      </c>
      <c r="E149">
        <v>435</v>
      </c>
    </row>
    <row r="150" spans="1:5" x14ac:dyDescent="0.2">
      <c r="A150" s="9" t="str">
        <f>IF(Crowdfunding!G248="successful","successful","")</f>
        <v>successful</v>
      </c>
      <c r="B150">
        <f>IF(Crowdfunding!G248="successful",Crowdfunding!H248,"")</f>
        <v>222</v>
      </c>
      <c r="D150" t="s">
        <v>14</v>
      </c>
      <c r="E150">
        <v>714</v>
      </c>
    </row>
    <row r="151" spans="1:5" x14ac:dyDescent="0.2">
      <c r="A151" s="9" t="str">
        <f>IF(Crowdfunding!G249="successful","successful","")</f>
        <v>successful</v>
      </c>
      <c r="B151">
        <f>IF(Crowdfunding!G249="successful",Crowdfunding!H249,"")</f>
        <v>1884</v>
      </c>
      <c r="D151" t="s">
        <v>14</v>
      </c>
      <c r="E151">
        <v>5497</v>
      </c>
    </row>
    <row r="152" spans="1:5" x14ac:dyDescent="0.2">
      <c r="A152" s="9" t="str">
        <f>IF(Crowdfunding!G250="successful","successful","")</f>
        <v>successful</v>
      </c>
      <c r="B152">
        <f>IF(Crowdfunding!G250="successful",Crowdfunding!H250,"")</f>
        <v>218</v>
      </c>
      <c r="D152" t="s">
        <v>14</v>
      </c>
      <c r="E152">
        <v>418</v>
      </c>
    </row>
    <row r="153" spans="1:5" x14ac:dyDescent="0.2">
      <c r="A153" s="9" t="str">
        <f>IF(Crowdfunding!G251="successful","successful","")</f>
        <v>successful</v>
      </c>
      <c r="B153">
        <f>IF(Crowdfunding!G251="successful",Crowdfunding!H251,"")</f>
        <v>6465</v>
      </c>
      <c r="D153" t="s">
        <v>14</v>
      </c>
      <c r="E153">
        <v>1439</v>
      </c>
    </row>
    <row r="154" spans="1:5" x14ac:dyDescent="0.2">
      <c r="A154" s="9" t="str">
        <f>IF(Crowdfunding!G254="successful","successful","")</f>
        <v>successful</v>
      </c>
      <c r="B154">
        <f>IF(Crowdfunding!G254="successful",Crowdfunding!H254,"")</f>
        <v>59</v>
      </c>
      <c r="D154" t="s">
        <v>14</v>
      </c>
      <c r="E154">
        <v>15</v>
      </c>
    </row>
    <row r="155" spans="1:5" x14ac:dyDescent="0.2">
      <c r="A155" s="9" t="str">
        <f>IF(Crowdfunding!G256="successful","successful","")</f>
        <v>successful</v>
      </c>
      <c r="B155">
        <f>IF(Crowdfunding!G256="successful",Crowdfunding!H256,"")</f>
        <v>88</v>
      </c>
      <c r="D155" t="s">
        <v>14</v>
      </c>
      <c r="E155">
        <v>1999</v>
      </c>
    </row>
    <row r="156" spans="1:5" x14ac:dyDescent="0.2">
      <c r="A156" s="9" t="str">
        <f>IF(Crowdfunding!G257="successful","successful","")</f>
        <v>successful</v>
      </c>
      <c r="B156">
        <f>IF(Crowdfunding!G257="successful",Crowdfunding!H257,"")</f>
        <v>1697</v>
      </c>
      <c r="D156" t="s">
        <v>14</v>
      </c>
      <c r="E156">
        <v>118</v>
      </c>
    </row>
    <row r="157" spans="1:5" x14ac:dyDescent="0.2">
      <c r="A157" s="9" t="str">
        <f>IF(Crowdfunding!G259="successful","successful","")</f>
        <v>successful</v>
      </c>
      <c r="B157">
        <f>IF(Crowdfunding!G259="successful",Crowdfunding!H259,"")</f>
        <v>92</v>
      </c>
      <c r="D157" t="s">
        <v>14</v>
      </c>
      <c r="E157">
        <v>162</v>
      </c>
    </row>
    <row r="158" spans="1:5" x14ac:dyDescent="0.2">
      <c r="A158" s="9" t="str">
        <f>IF(Crowdfunding!G260="successful","successful","")</f>
        <v>successful</v>
      </c>
      <c r="B158">
        <f>IF(Crowdfunding!G260="successful",Crowdfunding!H260,"")</f>
        <v>186</v>
      </c>
      <c r="D158" t="s">
        <v>14</v>
      </c>
      <c r="E158">
        <v>83</v>
      </c>
    </row>
    <row r="159" spans="1:5" x14ac:dyDescent="0.2">
      <c r="A159" s="9" t="str">
        <f>IF(Crowdfunding!G261="successful","successful","")</f>
        <v>successful</v>
      </c>
      <c r="B159">
        <f>IF(Crowdfunding!G261="successful",Crowdfunding!H261,"")</f>
        <v>138</v>
      </c>
      <c r="D159" t="s">
        <v>14</v>
      </c>
      <c r="E159">
        <v>747</v>
      </c>
    </row>
    <row r="160" spans="1:5" x14ac:dyDescent="0.2">
      <c r="A160" s="9" t="str">
        <f>IF(Crowdfunding!G262="successful","successful","")</f>
        <v>successful</v>
      </c>
      <c r="B160">
        <f>IF(Crowdfunding!G262="successful",Crowdfunding!H262,"")</f>
        <v>261</v>
      </c>
      <c r="D160" t="s">
        <v>14</v>
      </c>
      <c r="E160">
        <v>84</v>
      </c>
    </row>
    <row r="161" spans="1:5" x14ac:dyDescent="0.2">
      <c r="A161" s="9" t="str">
        <f>IF(Crowdfunding!G264="successful","successful","")</f>
        <v>successful</v>
      </c>
      <c r="B161">
        <f>IF(Crowdfunding!G264="successful",Crowdfunding!H264,"")</f>
        <v>107</v>
      </c>
      <c r="D161" t="s">
        <v>14</v>
      </c>
      <c r="E161">
        <v>91</v>
      </c>
    </row>
    <row r="162" spans="1:5" x14ac:dyDescent="0.2">
      <c r="A162" s="9" t="str">
        <f>IF(Crowdfunding!G265="successful","successful","")</f>
        <v>successful</v>
      </c>
      <c r="B162">
        <f>IF(Crowdfunding!G265="successful",Crowdfunding!H265,"")</f>
        <v>199</v>
      </c>
      <c r="D162" t="s">
        <v>14</v>
      </c>
      <c r="E162">
        <v>792</v>
      </c>
    </row>
    <row r="163" spans="1:5" x14ac:dyDescent="0.2">
      <c r="A163" s="9" t="str">
        <f>IF(Crowdfunding!G266="successful","successful","")</f>
        <v>successful</v>
      </c>
      <c r="B163">
        <f>IF(Crowdfunding!G266="successful",Crowdfunding!H266,"")</f>
        <v>5512</v>
      </c>
      <c r="D163" t="s">
        <v>14</v>
      </c>
      <c r="E163">
        <v>32</v>
      </c>
    </row>
    <row r="164" spans="1:5" x14ac:dyDescent="0.2">
      <c r="A164" s="9" t="str">
        <f>IF(Crowdfunding!G267="successful","successful","")</f>
        <v>successful</v>
      </c>
      <c r="B164">
        <f>IF(Crowdfunding!G267="successful",Crowdfunding!H267,"")</f>
        <v>86</v>
      </c>
      <c r="D164" t="s">
        <v>14</v>
      </c>
      <c r="E164">
        <v>186</v>
      </c>
    </row>
    <row r="165" spans="1:5" x14ac:dyDescent="0.2">
      <c r="A165" s="9" t="str">
        <f>IF(Crowdfunding!G269="successful","successful","")</f>
        <v>successful</v>
      </c>
      <c r="B165">
        <f>IF(Crowdfunding!G269="successful",Crowdfunding!H269,"")</f>
        <v>2768</v>
      </c>
      <c r="D165" t="s">
        <v>14</v>
      </c>
      <c r="E165">
        <v>605</v>
      </c>
    </row>
    <row r="166" spans="1:5" x14ac:dyDescent="0.2">
      <c r="A166" s="9" t="str">
        <f>IF(Crowdfunding!G270="successful","successful","")</f>
        <v>successful</v>
      </c>
      <c r="B166">
        <f>IF(Crowdfunding!G270="successful",Crowdfunding!H270,"")</f>
        <v>48</v>
      </c>
      <c r="D166" t="s">
        <v>14</v>
      </c>
      <c r="E166">
        <v>1</v>
      </c>
    </row>
    <row r="167" spans="1:5" x14ac:dyDescent="0.2">
      <c r="A167" s="9" t="str">
        <f>IF(Crowdfunding!G271="successful","successful","")</f>
        <v>successful</v>
      </c>
      <c r="B167">
        <f>IF(Crowdfunding!G271="successful",Crowdfunding!H271,"")</f>
        <v>87</v>
      </c>
      <c r="D167" t="s">
        <v>14</v>
      </c>
      <c r="E167">
        <v>31</v>
      </c>
    </row>
    <row r="168" spans="1:5" x14ac:dyDescent="0.2">
      <c r="A168" s="9" t="str">
        <f>IF(Crowdfunding!G274="successful","successful","")</f>
        <v>successful</v>
      </c>
      <c r="B168">
        <f>IF(Crowdfunding!G274="successful",Crowdfunding!H274,"")</f>
        <v>1894</v>
      </c>
      <c r="D168" t="s">
        <v>14</v>
      </c>
      <c r="E168">
        <v>1181</v>
      </c>
    </row>
    <row r="169" spans="1:5" x14ac:dyDescent="0.2">
      <c r="A169" s="9" t="str">
        <f>IF(Crowdfunding!G275="successful","successful","")</f>
        <v>successful</v>
      </c>
      <c r="B169">
        <f>IF(Crowdfunding!G275="successful",Crowdfunding!H275,"")</f>
        <v>282</v>
      </c>
      <c r="D169" t="s">
        <v>14</v>
      </c>
      <c r="E169">
        <v>39</v>
      </c>
    </row>
    <row r="170" spans="1:5" x14ac:dyDescent="0.2">
      <c r="A170" s="9" t="str">
        <f>IF(Crowdfunding!G277="successful","successful","")</f>
        <v>successful</v>
      </c>
      <c r="B170">
        <f>IF(Crowdfunding!G277="successful",Crowdfunding!H277,"")</f>
        <v>116</v>
      </c>
      <c r="D170" t="s">
        <v>14</v>
      </c>
      <c r="E170">
        <v>46</v>
      </c>
    </row>
    <row r="171" spans="1:5" x14ac:dyDescent="0.2">
      <c r="A171" s="9" t="str">
        <f>IF(Crowdfunding!G279="successful","successful","")</f>
        <v>successful</v>
      </c>
      <c r="B171">
        <f>IF(Crowdfunding!G279="successful",Crowdfunding!H279,"")</f>
        <v>83</v>
      </c>
      <c r="D171" t="s">
        <v>14</v>
      </c>
      <c r="E171">
        <v>105</v>
      </c>
    </row>
    <row r="172" spans="1:5" x14ac:dyDescent="0.2">
      <c r="A172" s="9" t="str">
        <f>IF(Crowdfunding!G280="successful","successful","")</f>
        <v>successful</v>
      </c>
      <c r="B172">
        <f>IF(Crowdfunding!G280="successful",Crowdfunding!H280,"")</f>
        <v>91</v>
      </c>
      <c r="D172" t="s">
        <v>14</v>
      </c>
      <c r="E172">
        <v>535</v>
      </c>
    </row>
    <row r="173" spans="1:5" x14ac:dyDescent="0.2">
      <c r="A173" s="9" t="str">
        <f>IF(Crowdfunding!G281="successful","successful","")</f>
        <v>successful</v>
      </c>
      <c r="B173">
        <f>IF(Crowdfunding!G281="successful",Crowdfunding!H281,"")</f>
        <v>546</v>
      </c>
      <c r="D173" t="s">
        <v>14</v>
      </c>
      <c r="E173">
        <v>16</v>
      </c>
    </row>
    <row r="174" spans="1:5" x14ac:dyDescent="0.2">
      <c r="A174" s="9" t="str">
        <f>IF(Crowdfunding!G282="successful","successful","")</f>
        <v>successful</v>
      </c>
      <c r="B174">
        <f>IF(Crowdfunding!G282="successful",Crowdfunding!H282,"")</f>
        <v>393</v>
      </c>
      <c r="D174" t="s">
        <v>14</v>
      </c>
      <c r="E174">
        <v>575</v>
      </c>
    </row>
    <row r="175" spans="1:5" x14ac:dyDescent="0.2">
      <c r="A175" s="9" t="str">
        <f>IF(Crowdfunding!G284="successful","successful","")</f>
        <v>successful</v>
      </c>
      <c r="B175">
        <f>IF(Crowdfunding!G284="successful",Crowdfunding!H284,"")</f>
        <v>133</v>
      </c>
      <c r="D175" t="s">
        <v>14</v>
      </c>
      <c r="E175">
        <v>1120</v>
      </c>
    </row>
    <row r="176" spans="1:5" x14ac:dyDescent="0.2">
      <c r="A176" s="9" t="str">
        <f>IF(Crowdfunding!G287="successful","successful","")</f>
        <v>successful</v>
      </c>
      <c r="B176">
        <f>IF(Crowdfunding!G287="successful",Crowdfunding!H287,"")</f>
        <v>254</v>
      </c>
      <c r="D176" t="s">
        <v>14</v>
      </c>
      <c r="E176">
        <v>113</v>
      </c>
    </row>
    <row r="177" spans="1:5" x14ac:dyDescent="0.2">
      <c r="A177" s="9" t="str">
        <f>IF(Crowdfunding!G289="successful","successful","")</f>
        <v>successful</v>
      </c>
      <c r="B177">
        <f>IF(Crowdfunding!G289="successful",Crowdfunding!H289,"")</f>
        <v>176</v>
      </c>
      <c r="D177" t="s">
        <v>14</v>
      </c>
      <c r="E177">
        <v>1538</v>
      </c>
    </row>
    <row r="178" spans="1:5" x14ac:dyDescent="0.2">
      <c r="A178" s="9" t="str">
        <f>IF(Crowdfunding!G291="successful","successful","")</f>
        <v>successful</v>
      </c>
      <c r="B178">
        <f>IF(Crowdfunding!G291="successful",Crowdfunding!H291,"")</f>
        <v>337</v>
      </c>
      <c r="D178" t="s">
        <v>14</v>
      </c>
      <c r="E178">
        <v>9</v>
      </c>
    </row>
    <row r="179" spans="1:5" x14ac:dyDescent="0.2">
      <c r="A179" s="9" t="str">
        <f>IF(Crowdfunding!G293="successful","successful","")</f>
        <v>successful</v>
      </c>
      <c r="B179">
        <f>IF(Crowdfunding!G293="successful",Crowdfunding!H293,"")</f>
        <v>107</v>
      </c>
      <c r="D179" t="s">
        <v>14</v>
      </c>
      <c r="E179">
        <v>554</v>
      </c>
    </row>
    <row r="180" spans="1:5" x14ac:dyDescent="0.2">
      <c r="A180" s="9" t="str">
        <f>IF(Crowdfunding!G296="successful","successful","")</f>
        <v>successful</v>
      </c>
      <c r="B180">
        <f>IF(Crowdfunding!G296="successful",Crowdfunding!H296,"")</f>
        <v>183</v>
      </c>
      <c r="D180" t="s">
        <v>14</v>
      </c>
      <c r="E180">
        <v>648</v>
      </c>
    </row>
    <row r="181" spans="1:5" x14ac:dyDescent="0.2">
      <c r="A181" s="9" t="str">
        <f>IF(Crowdfunding!G300="successful","successful","")</f>
        <v>successful</v>
      </c>
      <c r="B181">
        <f>IF(Crowdfunding!G300="successful",Crowdfunding!H300,"")</f>
        <v>72</v>
      </c>
      <c r="D181" t="s">
        <v>14</v>
      </c>
      <c r="E181">
        <v>21</v>
      </c>
    </row>
    <row r="182" spans="1:5" x14ac:dyDescent="0.2">
      <c r="A182" s="9" t="str">
        <f>IF(Crowdfunding!G303="successful","successful","")</f>
        <v>successful</v>
      </c>
      <c r="B182">
        <f>IF(Crowdfunding!G303="successful",Crowdfunding!H303,"")</f>
        <v>295</v>
      </c>
      <c r="D182" t="s">
        <v>14</v>
      </c>
      <c r="E182">
        <v>54</v>
      </c>
    </row>
    <row r="183" spans="1:5" x14ac:dyDescent="0.2">
      <c r="A183" s="9" t="str">
        <f>IF(Crowdfunding!G306="successful","successful","")</f>
        <v>successful</v>
      </c>
      <c r="B183">
        <f>IF(Crowdfunding!G306="successful",Crowdfunding!H306,"")</f>
        <v>142</v>
      </c>
      <c r="D183" t="s">
        <v>14</v>
      </c>
      <c r="E183">
        <v>120</v>
      </c>
    </row>
    <row r="184" spans="1:5" x14ac:dyDescent="0.2">
      <c r="A184" s="9" t="str">
        <f>IF(Crowdfunding!G307="successful","successful","")</f>
        <v>successful</v>
      </c>
      <c r="B184">
        <f>IF(Crowdfunding!G307="successful",Crowdfunding!H307,"")</f>
        <v>85</v>
      </c>
      <c r="D184" t="s">
        <v>14</v>
      </c>
      <c r="E184">
        <v>579</v>
      </c>
    </row>
    <row r="185" spans="1:5" x14ac:dyDescent="0.2">
      <c r="A185" s="9" t="str">
        <f>IF(Crowdfunding!G309="successful","successful","")</f>
        <v>successful</v>
      </c>
      <c r="B185">
        <f>IF(Crowdfunding!G309="successful",Crowdfunding!H309,"")</f>
        <v>659</v>
      </c>
      <c r="D185" t="s">
        <v>14</v>
      </c>
      <c r="E185">
        <v>2072</v>
      </c>
    </row>
    <row r="186" spans="1:5" x14ac:dyDescent="0.2">
      <c r="A186" s="9" t="str">
        <f>IF(Crowdfunding!G313="successful","successful","")</f>
        <v>successful</v>
      </c>
      <c r="B186">
        <f>IF(Crowdfunding!G313="successful",Crowdfunding!H313,"")</f>
        <v>121</v>
      </c>
      <c r="D186" t="s">
        <v>14</v>
      </c>
      <c r="E186">
        <v>0</v>
      </c>
    </row>
    <row r="187" spans="1:5" x14ac:dyDescent="0.2">
      <c r="A187" s="9" t="str">
        <f>IF(Crowdfunding!G314="successful","successful","")</f>
        <v>successful</v>
      </c>
      <c r="B187">
        <f>IF(Crowdfunding!G314="successful",Crowdfunding!H314,"")</f>
        <v>3742</v>
      </c>
      <c r="D187" t="s">
        <v>14</v>
      </c>
      <c r="E187">
        <v>1796</v>
      </c>
    </row>
    <row r="188" spans="1:5" x14ac:dyDescent="0.2">
      <c r="A188" s="9" t="str">
        <f>IF(Crowdfunding!G315="successful","successful","")</f>
        <v>successful</v>
      </c>
      <c r="B188">
        <f>IF(Crowdfunding!G315="successful",Crowdfunding!H315,"")</f>
        <v>223</v>
      </c>
      <c r="D188" t="s">
        <v>14</v>
      </c>
      <c r="E188">
        <v>62</v>
      </c>
    </row>
    <row r="189" spans="1:5" x14ac:dyDescent="0.2">
      <c r="A189" s="9" t="str">
        <f>IF(Crowdfunding!G316="successful","successful","")</f>
        <v>successful</v>
      </c>
      <c r="B189">
        <f>IF(Crowdfunding!G316="successful",Crowdfunding!H316,"")</f>
        <v>133</v>
      </c>
      <c r="D189" t="s">
        <v>14</v>
      </c>
      <c r="E189">
        <v>347</v>
      </c>
    </row>
    <row r="190" spans="1:5" x14ac:dyDescent="0.2">
      <c r="A190" s="9" t="str">
        <f>IF(Crowdfunding!G324="successful","successful","")</f>
        <v>successful</v>
      </c>
      <c r="B190">
        <f>IF(Crowdfunding!G324="successful",Crowdfunding!H324,"")</f>
        <v>5168</v>
      </c>
      <c r="D190" t="s">
        <v>14</v>
      </c>
      <c r="E190">
        <v>19</v>
      </c>
    </row>
    <row r="191" spans="1:5" x14ac:dyDescent="0.2">
      <c r="A191" s="9" t="str">
        <f>IF(Crowdfunding!G326="successful","successful","")</f>
        <v>successful</v>
      </c>
      <c r="B191">
        <f>IF(Crowdfunding!G326="successful",Crowdfunding!H326,"")</f>
        <v>307</v>
      </c>
      <c r="D191" t="s">
        <v>14</v>
      </c>
      <c r="E191">
        <v>1258</v>
      </c>
    </row>
    <row r="192" spans="1:5" x14ac:dyDescent="0.2">
      <c r="A192" s="9" t="str">
        <f>IF(Crowdfunding!G330="successful","successful","")</f>
        <v>successful</v>
      </c>
      <c r="B192">
        <f>IF(Crowdfunding!G330="successful",Crowdfunding!H330,"")</f>
        <v>2441</v>
      </c>
      <c r="D192" t="s">
        <v>14</v>
      </c>
      <c r="E192">
        <v>362</v>
      </c>
    </row>
    <row r="193" spans="1:5" x14ac:dyDescent="0.2">
      <c r="A193" s="9" t="str">
        <f>IF(Crowdfunding!G332="successful","successful","")</f>
        <v>successful</v>
      </c>
      <c r="B193">
        <f>IF(Crowdfunding!G332="successful",Crowdfunding!H332,"")</f>
        <v>1385</v>
      </c>
      <c r="D193" t="s">
        <v>14</v>
      </c>
      <c r="E193">
        <v>133</v>
      </c>
    </row>
    <row r="194" spans="1:5" x14ac:dyDescent="0.2">
      <c r="A194" s="9" t="str">
        <f>IF(Crowdfunding!G333="successful","successful","")</f>
        <v>successful</v>
      </c>
      <c r="B194">
        <f>IF(Crowdfunding!G333="successful",Crowdfunding!H333,"")</f>
        <v>190</v>
      </c>
      <c r="D194" t="s">
        <v>14</v>
      </c>
      <c r="E194">
        <v>846</v>
      </c>
    </row>
    <row r="195" spans="1:5" x14ac:dyDescent="0.2">
      <c r="A195" s="9" t="str">
        <f>IF(Crowdfunding!G334="successful","successful","")</f>
        <v>successful</v>
      </c>
      <c r="B195">
        <f>IF(Crowdfunding!G334="successful",Crowdfunding!H334,"")</f>
        <v>470</v>
      </c>
      <c r="D195" t="s">
        <v>14</v>
      </c>
      <c r="E195">
        <v>10</v>
      </c>
    </row>
    <row r="196" spans="1:5" x14ac:dyDescent="0.2">
      <c r="A196" s="9" t="str">
        <f>IF(Crowdfunding!G335="successful","successful","")</f>
        <v>successful</v>
      </c>
      <c r="B196">
        <f>IF(Crowdfunding!G335="successful",Crowdfunding!H335,"")</f>
        <v>253</v>
      </c>
      <c r="D196" t="s">
        <v>14</v>
      </c>
      <c r="E196">
        <v>191</v>
      </c>
    </row>
    <row r="197" spans="1:5" x14ac:dyDescent="0.2">
      <c r="A197" s="9" t="str">
        <f>IF(Crowdfunding!G336="successful","successful","")</f>
        <v>successful</v>
      </c>
      <c r="B197">
        <f>IF(Crowdfunding!G336="successful",Crowdfunding!H336,"")</f>
        <v>1113</v>
      </c>
      <c r="D197" t="s">
        <v>14</v>
      </c>
      <c r="E197">
        <v>1979</v>
      </c>
    </row>
    <row r="198" spans="1:5" x14ac:dyDescent="0.2">
      <c r="A198" s="9" t="str">
        <f>IF(Crowdfunding!G337="successful","successful","")</f>
        <v>successful</v>
      </c>
      <c r="B198">
        <f>IF(Crowdfunding!G337="successful",Crowdfunding!H337,"")</f>
        <v>2283</v>
      </c>
      <c r="D198" t="s">
        <v>14</v>
      </c>
      <c r="E198">
        <v>63</v>
      </c>
    </row>
    <row r="199" spans="1:5" x14ac:dyDescent="0.2">
      <c r="A199" s="9" t="str">
        <f>IF(Crowdfunding!G339="successful","successful","")</f>
        <v>successful</v>
      </c>
      <c r="B199">
        <f>IF(Crowdfunding!G339="successful",Crowdfunding!H339,"")</f>
        <v>1095</v>
      </c>
      <c r="D199" t="s">
        <v>14</v>
      </c>
      <c r="E199">
        <v>6080</v>
      </c>
    </row>
    <row r="200" spans="1:5" x14ac:dyDescent="0.2">
      <c r="A200" s="9" t="str">
        <f>IF(Crowdfunding!G340="successful","successful","")</f>
        <v>successful</v>
      </c>
      <c r="B200">
        <f>IF(Crowdfunding!G340="successful",Crowdfunding!H340,"")</f>
        <v>1690</v>
      </c>
      <c r="D200" t="s">
        <v>14</v>
      </c>
      <c r="E200">
        <v>80</v>
      </c>
    </row>
    <row r="201" spans="1:5" x14ac:dyDescent="0.2">
      <c r="A201" s="9" t="str">
        <f>IF(Crowdfunding!G349="successful","successful","")</f>
        <v>successful</v>
      </c>
      <c r="B201">
        <f>IF(Crowdfunding!G349="successful",Crowdfunding!H349,"")</f>
        <v>191</v>
      </c>
      <c r="D201" t="s">
        <v>14</v>
      </c>
      <c r="E201">
        <v>9</v>
      </c>
    </row>
    <row r="202" spans="1:5" x14ac:dyDescent="0.2">
      <c r="A202" s="9" t="str">
        <f>IF(Crowdfunding!G353="successful","successful","")</f>
        <v>successful</v>
      </c>
      <c r="B202">
        <f>IF(Crowdfunding!G353="successful",Crowdfunding!H353,"")</f>
        <v>2013</v>
      </c>
      <c r="D202" t="s">
        <v>14</v>
      </c>
      <c r="E202">
        <v>1784</v>
      </c>
    </row>
    <row r="203" spans="1:5" x14ac:dyDescent="0.2">
      <c r="A203" s="9" t="str">
        <f>IF(Crowdfunding!G355="successful","successful","")</f>
        <v>successful</v>
      </c>
      <c r="B203">
        <f>IF(Crowdfunding!G355="successful",Crowdfunding!H355,"")</f>
        <v>1703</v>
      </c>
      <c r="D203" t="s">
        <v>14</v>
      </c>
      <c r="E203">
        <v>243</v>
      </c>
    </row>
    <row r="204" spans="1:5" x14ac:dyDescent="0.2">
      <c r="A204" s="9" t="str">
        <f>IF(Crowdfunding!G356="successful","successful","")</f>
        <v>successful</v>
      </c>
      <c r="B204">
        <f>IF(Crowdfunding!G356="successful",Crowdfunding!H356,"")</f>
        <v>80</v>
      </c>
      <c r="D204" t="s">
        <v>14</v>
      </c>
      <c r="E204">
        <v>1296</v>
      </c>
    </row>
    <row r="205" spans="1:5" x14ac:dyDescent="0.2">
      <c r="A205" s="9" t="str">
        <f>IF(Crowdfunding!G359="successful","successful","")</f>
        <v>successful</v>
      </c>
      <c r="B205">
        <f>IF(Crowdfunding!G359="successful",Crowdfunding!H359,"")</f>
        <v>41</v>
      </c>
      <c r="D205" t="s">
        <v>14</v>
      </c>
      <c r="E205">
        <v>77</v>
      </c>
    </row>
    <row r="206" spans="1:5" x14ac:dyDescent="0.2">
      <c r="A206" s="9" t="str">
        <f>IF(Crowdfunding!G361="successful","successful","")</f>
        <v>successful</v>
      </c>
      <c r="B206">
        <f>IF(Crowdfunding!G361="successful",Crowdfunding!H361,"")</f>
        <v>187</v>
      </c>
      <c r="D206" t="s">
        <v>14</v>
      </c>
      <c r="E206">
        <v>395</v>
      </c>
    </row>
    <row r="207" spans="1:5" x14ac:dyDescent="0.2">
      <c r="A207" s="9" t="str">
        <f>IF(Crowdfunding!G362="successful","successful","")</f>
        <v>successful</v>
      </c>
      <c r="B207">
        <f>IF(Crowdfunding!G362="successful",Crowdfunding!H362,"")</f>
        <v>2875</v>
      </c>
      <c r="D207" t="s">
        <v>14</v>
      </c>
      <c r="E207">
        <v>49</v>
      </c>
    </row>
    <row r="208" spans="1:5" x14ac:dyDescent="0.2">
      <c r="A208" s="9" t="str">
        <f>IF(Crowdfunding!G363="successful","successful","")</f>
        <v>successful</v>
      </c>
      <c r="B208">
        <f>IF(Crowdfunding!G363="successful",Crowdfunding!H363,"")</f>
        <v>88</v>
      </c>
      <c r="D208" t="s">
        <v>14</v>
      </c>
      <c r="E208">
        <v>180</v>
      </c>
    </row>
    <row r="209" spans="1:5" x14ac:dyDescent="0.2">
      <c r="A209" s="9" t="str">
        <f>IF(Crowdfunding!G364="successful","successful","")</f>
        <v>successful</v>
      </c>
      <c r="B209">
        <f>IF(Crowdfunding!G364="successful",Crowdfunding!H364,"")</f>
        <v>191</v>
      </c>
      <c r="D209" t="s">
        <v>14</v>
      </c>
      <c r="E209">
        <v>2690</v>
      </c>
    </row>
    <row r="210" spans="1:5" x14ac:dyDescent="0.2">
      <c r="A210" s="9" t="str">
        <f>IF(Crowdfunding!G365="successful","successful","")</f>
        <v>successful</v>
      </c>
      <c r="B210">
        <f>IF(Crowdfunding!G365="successful",Crowdfunding!H365,"")</f>
        <v>139</v>
      </c>
      <c r="D210" t="s">
        <v>14</v>
      </c>
      <c r="E210">
        <v>2779</v>
      </c>
    </row>
    <row r="211" spans="1:5" x14ac:dyDescent="0.2">
      <c r="A211" s="9" t="str">
        <f>IF(Crowdfunding!G366="successful","successful","")</f>
        <v>successful</v>
      </c>
      <c r="B211">
        <f>IF(Crowdfunding!G366="successful",Crowdfunding!H366,"")</f>
        <v>186</v>
      </c>
      <c r="D211" t="s">
        <v>14</v>
      </c>
      <c r="E211">
        <v>92</v>
      </c>
    </row>
    <row r="212" spans="1:5" x14ac:dyDescent="0.2">
      <c r="A212" s="9" t="str">
        <f>IF(Crowdfunding!G367="successful","successful","")</f>
        <v>successful</v>
      </c>
      <c r="B212">
        <f>IF(Crowdfunding!G367="successful",Crowdfunding!H367,"")</f>
        <v>112</v>
      </c>
      <c r="D212" t="s">
        <v>14</v>
      </c>
      <c r="E212">
        <v>1028</v>
      </c>
    </row>
    <row r="213" spans="1:5" x14ac:dyDescent="0.2">
      <c r="A213" s="9" t="str">
        <f>IF(Crowdfunding!G368="successful","successful","")</f>
        <v>successful</v>
      </c>
      <c r="B213">
        <f>IF(Crowdfunding!G368="successful",Crowdfunding!H368,"")</f>
        <v>101</v>
      </c>
      <c r="D213" t="s">
        <v>14</v>
      </c>
      <c r="E213">
        <v>26</v>
      </c>
    </row>
    <row r="214" spans="1:5" x14ac:dyDescent="0.2">
      <c r="A214" s="9" t="str">
        <f>IF(Crowdfunding!G370="successful","successful","")</f>
        <v>successful</v>
      </c>
      <c r="B214">
        <f>IF(Crowdfunding!G370="successful",Crowdfunding!H370,"")</f>
        <v>206</v>
      </c>
      <c r="D214" t="s">
        <v>14</v>
      </c>
      <c r="E214">
        <v>1790</v>
      </c>
    </row>
    <row r="215" spans="1:5" x14ac:dyDescent="0.2">
      <c r="A215" s="9" t="str">
        <f>IF(Crowdfunding!G371="successful","successful","")</f>
        <v>successful</v>
      </c>
      <c r="B215">
        <f>IF(Crowdfunding!G371="successful",Crowdfunding!H371,"")</f>
        <v>154</v>
      </c>
      <c r="D215" t="s">
        <v>14</v>
      </c>
      <c r="E215">
        <v>37</v>
      </c>
    </row>
    <row r="216" spans="1:5" x14ac:dyDescent="0.2">
      <c r="A216" s="9" t="str">
        <f>IF(Crowdfunding!G372="successful","successful","")</f>
        <v>successful</v>
      </c>
      <c r="B216">
        <f>IF(Crowdfunding!G372="successful",Crowdfunding!H372,"")</f>
        <v>5966</v>
      </c>
      <c r="D216" t="s">
        <v>14</v>
      </c>
      <c r="E216">
        <v>35</v>
      </c>
    </row>
    <row r="217" spans="1:5" x14ac:dyDescent="0.2">
      <c r="A217" s="9" t="str">
        <f>IF(Crowdfunding!G374="successful","successful","")</f>
        <v>successful</v>
      </c>
      <c r="B217">
        <f>IF(Crowdfunding!G374="successful",Crowdfunding!H374,"")</f>
        <v>169</v>
      </c>
      <c r="D217" t="s">
        <v>14</v>
      </c>
      <c r="E217">
        <v>558</v>
      </c>
    </row>
    <row r="218" spans="1:5" x14ac:dyDescent="0.2">
      <c r="A218" s="9" t="str">
        <f>IF(Crowdfunding!G375="successful","successful","")</f>
        <v>successful</v>
      </c>
      <c r="B218">
        <f>IF(Crowdfunding!G375="successful",Crowdfunding!H375,"")</f>
        <v>2106</v>
      </c>
      <c r="D218" t="s">
        <v>14</v>
      </c>
      <c r="E218">
        <v>64</v>
      </c>
    </row>
    <row r="219" spans="1:5" x14ac:dyDescent="0.2">
      <c r="A219" s="9" t="str">
        <f>IF(Crowdfunding!G378="successful","successful","")</f>
        <v>successful</v>
      </c>
      <c r="B219">
        <f>IF(Crowdfunding!G378="successful",Crowdfunding!H378,"")</f>
        <v>131</v>
      </c>
      <c r="D219" t="s">
        <v>14</v>
      </c>
      <c r="E219">
        <v>245</v>
      </c>
    </row>
    <row r="220" spans="1:5" x14ac:dyDescent="0.2">
      <c r="A220" s="9" t="str">
        <f>IF(Crowdfunding!G382="successful","successful","")</f>
        <v>successful</v>
      </c>
      <c r="B220">
        <f>IF(Crowdfunding!G382="successful",Crowdfunding!H382,"")</f>
        <v>84</v>
      </c>
      <c r="D220" t="s">
        <v>14</v>
      </c>
      <c r="E220">
        <v>71</v>
      </c>
    </row>
    <row r="221" spans="1:5" x14ac:dyDescent="0.2">
      <c r="A221" s="9" t="str">
        <f>IF(Crowdfunding!G383="successful","successful","")</f>
        <v>successful</v>
      </c>
      <c r="B221">
        <f>IF(Crowdfunding!G383="successful",Crowdfunding!H383,"")</f>
        <v>155</v>
      </c>
      <c r="D221" t="s">
        <v>14</v>
      </c>
      <c r="E221">
        <v>42</v>
      </c>
    </row>
    <row r="222" spans="1:5" x14ac:dyDescent="0.2">
      <c r="A222" s="9" t="str">
        <f>IF(Crowdfunding!G385="successful","successful","")</f>
        <v>successful</v>
      </c>
      <c r="B222">
        <f>IF(Crowdfunding!G385="successful",Crowdfunding!H385,"")</f>
        <v>189</v>
      </c>
      <c r="D222" t="s">
        <v>14</v>
      </c>
      <c r="E222">
        <v>156</v>
      </c>
    </row>
    <row r="223" spans="1:5" x14ac:dyDescent="0.2">
      <c r="A223" s="9" t="str">
        <f>IF(Crowdfunding!G386="successful","successful","")</f>
        <v>successful</v>
      </c>
      <c r="B223">
        <f>IF(Crowdfunding!G386="successful",Crowdfunding!H386,"")</f>
        <v>4799</v>
      </c>
      <c r="D223" t="s">
        <v>14</v>
      </c>
      <c r="E223">
        <v>1368</v>
      </c>
    </row>
    <row r="224" spans="1:5" x14ac:dyDescent="0.2">
      <c r="A224" s="9" t="str">
        <f>IF(Crowdfunding!G387="successful","successful","")</f>
        <v>successful</v>
      </c>
      <c r="B224">
        <f>IF(Crowdfunding!G387="successful",Crowdfunding!H387,"")</f>
        <v>1137</v>
      </c>
      <c r="D224" t="s">
        <v>14</v>
      </c>
      <c r="E224">
        <v>102</v>
      </c>
    </row>
    <row r="225" spans="1:5" x14ac:dyDescent="0.2">
      <c r="A225" s="9" t="str">
        <f>IF(Crowdfunding!G391="successful","successful","")</f>
        <v>successful</v>
      </c>
      <c r="B225">
        <f>IF(Crowdfunding!G391="successful",Crowdfunding!H391,"")</f>
        <v>1152</v>
      </c>
      <c r="D225" t="s">
        <v>14</v>
      </c>
      <c r="E225">
        <v>86</v>
      </c>
    </row>
    <row r="226" spans="1:5" x14ac:dyDescent="0.2">
      <c r="A226" s="9" t="str">
        <f>IF(Crowdfunding!G392="successful","successful","")</f>
        <v>successful</v>
      </c>
      <c r="B226">
        <f>IF(Crowdfunding!G392="successful",Crowdfunding!H392,"")</f>
        <v>50</v>
      </c>
      <c r="D226" t="s">
        <v>14</v>
      </c>
      <c r="E226">
        <v>253</v>
      </c>
    </row>
    <row r="227" spans="1:5" x14ac:dyDescent="0.2">
      <c r="A227" s="9" t="str">
        <f>IF(Crowdfunding!G395="successful","successful","")</f>
        <v>successful</v>
      </c>
      <c r="B227">
        <f>IF(Crowdfunding!G395="successful",Crowdfunding!H395,"")</f>
        <v>3059</v>
      </c>
      <c r="D227" t="s">
        <v>14</v>
      </c>
      <c r="E227">
        <v>157</v>
      </c>
    </row>
    <row r="228" spans="1:5" x14ac:dyDescent="0.2">
      <c r="A228" s="9" t="str">
        <f>IF(Crowdfunding!G396="successful","successful","")</f>
        <v>successful</v>
      </c>
      <c r="B228">
        <f>IF(Crowdfunding!G396="successful",Crowdfunding!H396,"")</f>
        <v>34</v>
      </c>
      <c r="D228" t="s">
        <v>14</v>
      </c>
      <c r="E228">
        <v>183</v>
      </c>
    </row>
    <row r="229" spans="1:5" x14ac:dyDescent="0.2">
      <c r="A229" s="9" t="str">
        <f>IF(Crowdfunding!G397="successful","successful","")</f>
        <v>successful</v>
      </c>
      <c r="B229">
        <f>IF(Crowdfunding!G397="successful",Crowdfunding!H397,"")</f>
        <v>220</v>
      </c>
      <c r="D229" t="s">
        <v>14</v>
      </c>
      <c r="E229">
        <v>82</v>
      </c>
    </row>
    <row r="230" spans="1:5" x14ac:dyDescent="0.2">
      <c r="A230" s="9" t="str">
        <f>IF(Crowdfunding!G398="successful","successful","")</f>
        <v>successful</v>
      </c>
      <c r="B230">
        <f>IF(Crowdfunding!G398="successful",Crowdfunding!H398,"")</f>
        <v>1604</v>
      </c>
      <c r="D230" t="s">
        <v>14</v>
      </c>
      <c r="E230">
        <v>1</v>
      </c>
    </row>
    <row r="231" spans="1:5" x14ac:dyDescent="0.2">
      <c r="A231" s="9" t="str">
        <f>IF(Crowdfunding!G399="successful","successful","")</f>
        <v>successful</v>
      </c>
      <c r="B231">
        <f>IF(Crowdfunding!G399="successful",Crowdfunding!H399,"")</f>
        <v>454</v>
      </c>
      <c r="D231" t="s">
        <v>14</v>
      </c>
      <c r="E231">
        <v>1198</v>
      </c>
    </row>
    <row r="232" spans="1:5" x14ac:dyDescent="0.2">
      <c r="A232" s="9" t="str">
        <f>IF(Crowdfunding!G400="successful","successful","")</f>
        <v>successful</v>
      </c>
      <c r="B232">
        <f>IF(Crowdfunding!G400="successful",Crowdfunding!H400,"")</f>
        <v>123</v>
      </c>
      <c r="D232" t="s">
        <v>14</v>
      </c>
      <c r="E232">
        <v>648</v>
      </c>
    </row>
    <row r="233" spans="1:5" x14ac:dyDescent="0.2">
      <c r="A233" s="9" t="str">
        <f>IF(Crowdfunding!G403="successful","successful","")</f>
        <v>successful</v>
      </c>
      <c r="B233">
        <f>IF(Crowdfunding!G403="successful",Crowdfunding!H403,"")</f>
        <v>299</v>
      </c>
      <c r="D233" t="s">
        <v>14</v>
      </c>
      <c r="E233">
        <v>64</v>
      </c>
    </row>
    <row r="234" spans="1:5" x14ac:dyDescent="0.2">
      <c r="A234" s="9" t="str">
        <f>IF(Crowdfunding!G406="successful","successful","")</f>
        <v>successful</v>
      </c>
      <c r="B234">
        <f>IF(Crowdfunding!G406="successful",Crowdfunding!H406,"")</f>
        <v>2237</v>
      </c>
      <c r="D234" t="s">
        <v>14</v>
      </c>
      <c r="E234">
        <v>62</v>
      </c>
    </row>
    <row r="235" spans="1:5" x14ac:dyDescent="0.2">
      <c r="A235" s="9" t="str">
        <f>IF(Crowdfunding!G408="successful","successful","")</f>
        <v>successful</v>
      </c>
      <c r="B235">
        <f>IF(Crowdfunding!G408="successful",Crowdfunding!H408,"")</f>
        <v>645</v>
      </c>
      <c r="D235" t="s">
        <v>14</v>
      </c>
      <c r="E235">
        <v>750</v>
      </c>
    </row>
    <row r="236" spans="1:5" x14ac:dyDescent="0.2">
      <c r="A236" s="9" t="str">
        <f>IF(Crowdfunding!G409="successful","successful","")</f>
        <v>successful</v>
      </c>
      <c r="B236">
        <f>IF(Crowdfunding!G409="successful",Crowdfunding!H409,"")</f>
        <v>484</v>
      </c>
      <c r="D236" t="s">
        <v>14</v>
      </c>
      <c r="E236">
        <v>105</v>
      </c>
    </row>
    <row r="237" spans="1:5" x14ac:dyDescent="0.2">
      <c r="A237" s="9" t="str">
        <f>IF(Crowdfunding!G410="successful","successful","")</f>
        <v>successful</v>
      </c>
      <c r="B237">
        <f>IF(Crowdfunding!G410="successful",Crowdfunding!H410,"")</f>
        <v>154</v>
      </c>
      <c r="D237" t="s">
        <v>14</v>
      </c>
      <c r="E237">
        <v>2604</v>
      </c>
    </row>
    <row r="238" spans="1:5" x14ac:dyDescent="0.2">
      <c r="A238" s="9" t="str">
        <f>IF(Crowdfunding!G413="successful","successful","")</f>
        <v>successful</v>
      </c>
      <c r="B238">
        <f>IF(Crowdfunding!G413="successful",Crowdfunding!H413,"")</f>
        <v>82</v>
      </c>
      <c r="D238" t="s">
        <v>14</v>
      </c>
      <c r="E238">
        <v>65</v>
      </c>
    </row>
    <row r="239" spans="1:5" x14ac:dyDescent="0.2">
      <c r="A239" s="9" t="str">
        <f>IF(Crowdfunding!G414="successful","successful","")</f>
        <v>successful</v>
      </c>
      <c r="B239">
        <f>IF(Crowdfunding!G414="successful",Crowdfunding!H414,"")</f>
        <v>134</v>
      </c>
      <c r="D239" t="s">
        <v>14</v>
      </c>
      <c r="E239">
        <v>94</v>
      </c>
    </row>
    <row r="240" spans="1:5" x14ac:dyDescent="0.2">
      <c r="A240" s="9" t="str">
        <f>IF(Crowdfunding!G421="successful","successful","")</f>
        <v>successful</v>
      </c>
      <c r="B240">
        <f>IF(Crowdfunding!G421="successful",Crowdfunding!H421,"")</f>
        <v>5203</v>
      </c>
      <c r="D240" t="s">
        <v>14</v>
      </c>
      <c r="E240">
        <v>257</v>
      </c>
    </row>
    <row r="241" spans="1:5" x14ac:dyDescent="0.2">
      <c r="A241" s="9" t="str">
        <f>IF(Crowdfunding!G422="successful","successful","")</f>
        <v>successful</v>
      </c>
      <c r="B241">
        <f>IF(Crowdfunding!G422="successful",Crowdfunding!H422,"")</f>
        <v>94</v>
      </c>
      <c r="D241" t="s">
        <v>14</v>
      </c>
      <c r="E241">
        <v>2928</v>
      </c>
    </row>
    <row r="242" spans="1:5" x14ac:dyDescent="0.2">
      <c r="A242" s="9" t="str">
        <f>IF(Crowdfunding!G424="successful","successful","")</f>
        <v>successful</v>
      </c>
      <c r="B242">
        <f>IF(Crowdfunding!G424="successful",Crowdfunding!H424,"")</f>
        <v>205</v>
      </c>
      <c r="D242" t="s">
        <v>14</v>
      </c>
      <c r="E242">
        <v>4697</v>
      </c>
    </row>
    <row r="243" spans="1:5" x14ac:dyDescent="0.2">
      <c r="A243" s="9" t="str">
        <f>IF(Crowdfunding!G427="successful","successful","")</f>
        <v>successful</v>
      </c>
      <c r="B243">
        <f>IF(Crowdfunding!G427="successful",Crowdfunding!H427,"")</f>
        <v>92</v>
      </c>
      <c r="D243" t="s">
        <v>14</v>
      </c>
      <c r="E243">
        <v>2915</v>
      </c>
    </row>
    <row r="244" spans="1:5" x14ac:dyDescent="0.2">
      <c r="A244" s="9" t="str">
        <f>IF(Crowdfunding!G428="successful","successful","")</f>
        <v>successful</v>
      </c>
      <c r="B244">
        <f>IF(Crowdfunding!G428="successful",Crowdfunding!H428,"")</f>
        <v>219</v>
      </c>
      <c r="D244" t="s">
        <v>14</v>
      </c>
      <c r="E244">
        <v>18</v>
      </c>
    </row>
    <row r="245" spans="1:5" x14ac:dyDescent="0.2">
      <c r="A245" s="9" t="str">
        <f>IF(Crowdfunding!G429="successful","successful","")</f>
        <v>successful</v>
      </c>
      <c r="B245">
        <f>IF(Crowdfunding!G429="successful",Crowdfunding!H429,"")</f>
        <v>2526</v>
      </c>
      <c r="D245" t="s">
        <v>14</v>
      </c>
      <c r="E245">
        <v>602</v>
      </c>
    </row>
    <row r="246" spans="1:5" x14ac:dyDescent="0.2">
      <c r="A246" s="9" t="str">
        <f>IF(Crowdfunding!G433="successful","successful","")</f>
        <v>successful</v>
      </c>
      <c r="B246">
        <f>IF(Crowdfunding!G433="successful",Crowdfunding!H433,"")</f>
        <v>94</v>
      </c>
      <c r="D246" t="s">
        <v>14</v>
      </c>
      <c r="E246">
        <v>1</v>
      </c>
    </row>
    <row r="247" spans="1:5" x14ac:dyDescent="0.2">
      <c r="A247" s="9" t="str">
        <f>IF(Crowdfunding!G437="successful","successful","")</f>
        <v>successful</v>
      </c>
      <c r="B247">
        <f>IF(Crowdfunding!G437="successful",Crowdfunding!H437,"")</f>
        <v>1713</v>
      </c>
      <c r="D247" t="s">
        <v>14</v>
      </c>
      <c r="E247">
        <v>3868</v>
      </c>
    </row>
    <row r="248" spans="1:5" x14ac:dyDescent="0.2">
      <c r="A248" s="9" t="str">
        <f>IF(Crowdfunding!G438="successful","successful","")</f>
        <v>successful</v>
      </c>
      <c r="B248">
        <f>IF(Crowdfunding!G438="successful",Crowdfunding!H438,"")</f>
        <v>249</v>
      </c>
      <c r="D248" t="s">
        <v>14</v>
      </c>
      <c r="E248">
        <v>504</v>
      </c>
    </row>
    <row r="249" spans="1:5" x14ac:dyDescent="0.2">
      <c r="A249" s="9" t="str">
        <f>IF(Crowdfunding!G439="successful","successful","")</f>
        <v>successful</v>
      </c>
      <c r="B249">
        <f>IF(Crowdfunding!G439="successful",Crowdfunding!H439,"")</f>
        <v>192</v>
      </c>
      <c r="D249" t="s">
        <v>14</v>
      </c>
      <c r="E249">
        <v>14</v>
      </c>
    </row>
    <row r="250" spans="1:5" x14ac:dyDescent="0.2">
      <c r="A250" s="9" t="str">
        <f>IF(Crowdfunding!G440="successful","successful","")</f>
        <v>successful</v>
      </c>
      <c r="B250">
        <f>IF(Crowdfunding!G440="successful",Crowdfunding!H440,"")</f>
        <v>247</v>
      </c>
      <c r="D250" t="s">
        <v>14</v>
      </c>
      <c r="E250">
        <v>750</v>
      </c>
    </row>
    <row r="251" spans="1:5" x14ac:dyDescent="0.2">
      <c r="A251" s="9" t="str">
        <f>IF(Crowdfunding!G441="successful","successful","")</f>
        <v>successful</v>
      </c>
      <c r="B251">
        <f>IF(Crowdfunding!G441="successful",Crowdfunding!H441,"")</f>
        <v>2293</v>
      </c>
      <c r="D251" t="s">
        <v>14</v>
      </c>
      <c r="E251">
        <v>77</v>
      </c>
    </row>
    <row r="252" spans="1:5" x14ac:dyDescent="0.2">
      <c r="A252" s="9" t="str">
        <f>IF(Crowdfunding!G442="successful","successful","")</f>
        <v>successful</v>
      </c>
      <c r="B252">
        <f>IF(Crowdfunding!G442="successful",Crowdfunding!H442,"")</f>
        <v>3131</v>
      </c>
      <c r="D252" t="s">
        <v>14</v>
      </c>
      <c r="E252">
        <v>752</v>
      </c>
    </row>
    <row r="253" spans="1:5" x14ac:dyDescent="0.2">
      <c r="A253" s="9" t="str">
        <f>IF(Crowdfunding!G444="successful","successful","")</f>
        <v>successful</v>
      </c>
      <c r="B253">
        <f>IF(Crowdfunding!G444="successful",Crowdfunding!H444,"")</f>
        <v>143</v>
      </c>
      <c r="D253" t="s">
        <v>14</v>
      </c>
      <c r="E253">
        <v>131</v>
      </c>
    </row>
    <row r="254" spans="1:5" x14ac:dyDescent="0.2">
      <c r="A254" s="9" t="str">
        <f>IF(Crowdfunding!G446="successful","successful","")</f>
        <v>successful</v>
      </c>
      <c r="B254">
        <f>IF(Crowdfunding!G446="successful",Crowdfunding!H446,"")</f>
        <v>296</v>
      </c>
      <c r="D254" t="s">
        <v>14</v>
      </c>
      <c r="E254">
        <v>87</v>
      </c>
    </row>
    <row r="255" spans="1:5" x14ac:dyDescent="0.2">
      <c r="A255" s="9" t="str">
        <f>IF(Crowdfunding!G447="successful","successful","")</f>
        <v>successful</v>
      </c>
      <c r="B255">
        <f>IF(Crowdfunding!G447="successful",Crowdfunding!H447,"")</f>
        <v>170</v>
      </c>
      <c r="D255" t="s">
        <v>14</v>
      </c>
      <c r="E255">
        <v>1063</v>
      </c>
    </row>
    <row r="256" spans="1:5" x14ac:dyDescent="0.2">
      <c r="A256" s="9" t="str">
        <f>IF(Crowdfunding!G451="successful","successful","")</f>
        <v>successful</v>
      </c>
      <c r="B256">
        <f>IF(Crowdfunding!G451="successful",Crowdfunding!H451,"")</f>
        <v>86</v>
      </c>
      <c r="D256" t="s">
        <v>14</v>
      </c>
      <c r="E256">
        <v>76</v>
      </c>
    </row>
    <row r="257" spans="1:5" x14ac:dyDescent="0.2">
      <c r="A257" s="9" t="str">
        <f>IF(Crowdfunding!G453="successful","successful","")</f>
        <v>successful</v>
      </c>
      <c r="B257">
        <f>IF(Crowdfunding!G453="successful",Crowdfunding!H453,"")</f>
        <v>6286</v>
      </c>
      <c r="D257" t="s">
        <v>14</v>
      </c>
      <c r="E257">
        <v>4428</v>
      </c>
    </row>
    <row r="258" spans="1:5" x14ac:dyDescent="0.2">
      <c r="A258" s="9" t="str">
        <f>IF(Crowdfunding!G457="successful","successful","")</f>
        <v>successful</v>
      </c>
      <c r="B258">
        <f>IF(Crowdfunding!G457="successful",Crowdfunding!H457,"")</f>
        <v>3727</v>
      </c>
      <c r="D258" t="s">
        <v>14</v>
      </c>
      <c r="E258">
        <v>58</v>
      </c>
    </row>
    <row r="259" spans="1:5" x14ac:dyDescent="0.2">
      <c r="A259" s="9" t="str">
        <f>IF(Crowdfunding!G458="successful","successful","")</f>
        <v>successful</v>
      </c>
      <c r="B259">
        <f>IF(Crowdfunding!G458="successful",Crowdfunding!H458,"")</f>
        <v>1605</v>
      </c>
      <c r="D259" t="s">
        <v>14</v>
      </c>
      <c r="E259">
        <v>111</v>
      </c>
    </row>
    <row r="260" spans="1:5" x14ac:dyDescent="0.2">
      <c r="A260" s="9" t="str">
        <f>IF(Crowdfunding!G460="successful","successful","")</f>
        <v>successful</v>
      </c>
      <c r="B260">
        <f>IF(Crowdfunding!G460="successful",Crowdfunding!H460,"")</f>
        <v>2120</v>
      </c>
      <c r="D260" t="s">
        <v>14</v>
      </c>
      <c r="E260">
        <v>2955</v>
      </c>
    </row>
    <row r="261" spans="1:5" x14ac:dyDescent="0.2">
      <c r="A261" s="9" t="str">
        <f>IF(Crowdfunding!G462="successful","successful","")</f>
        <v>successful</v>
      </c>
      <c r="B261">
        <f>IF(Crowdfunding!G462="successful",Crowdfunding!H462,"")</f>
        <v>50</v>
      </c>
      <c r="D261" t="s">
        <v>14</v>
      </c>
      <c r="E261">
        <v>1657</v>
      </c>
    </row>
    <row r="262" spans="1:5" x14ac:dyDescent="0.2">
      <c r="A262" s="9" t="str">
        <f>IF(Crowdfunding!G463="successful","successful","")</f>
        <v>successful</v>
      </c>
      <c r="B262">
        <f>IF(Crowdfunding!G463="successful",Crowdfunding!H463,"")</f>
        <v>2080</v>
      </c>
      <c r="D262" t="s">
        <v>14</v>
      </c>
      <c r="E262">
        <v>926</v>
      </c>
    </row>
    <row r="263" spans="1:5" x14ac:dyDescent="0.2">
      <c r="A263" s="9" t="str">
        <f>IF(Crowdfunding!G465="successful","successful","")</f>
        <v>successful</v>
      </c>
      <c r="B263">
        <f>IF(Crowdfunding!G465="successful",Crowdfunding!H465,"")</f>
        <v>2105</v>
      </c>
      <c r="D263" t="s">
        <v>14</v>
      </c>
      <c r="E263">
        <v>77</v>
      </c>
    </row>
    <row r="264" spans="1:5" x14ac:dyDescent="0.2">
      <c r="A264" s="9" t="str">
        <f>IF(Crowdfunding!G466="successful","successful","")</f>
        <v>successful</v>
      </c>
      <c r="B264">
        <f>IF(Crowdfunding!G466="successful",Crowdfunding!H466,"")</f>
        <v>2436</v>
      </c>
      <c r="D264" t="s">
        <v>14</v>
      </c>
      <c r="E264">
        <v>1748</v>
      </c>
    </row>
    <row r="265" spans="1:5" x14ac:dyDescent="0.2">
      <c r="A265" s="9" t="str">
        <f>IF(Crowdfunding!G467="successful","successful","")</f>
        <v>successful</v>
      </c>
      <c r="B265">
        <f>IF(Crowdfunding!G467="successful",Crowdfunding!H467,"")</f>
        <v>80</v>
      </c>
      <c r="D265" t="s">
        <v>14</v>
      </c>
      <c r="E265">
        <v>79</v>
      </c>
    </row>
    <row r="266" spans="1:5" x14ac:dyDescent="0.2">
      <c r="A266" s="9" t="str">
        <f>IF(Crowdfunding!G468="successful","successful","")</f>
        <v>successful</v>
      </c>
      <c r="B266">
        <f>IF(Crowdfunding!G468="successful",Crowdfunding!H468,"")</f>
        <v>42</v>
      </c>
      <c r="D266" t="s">
        <v>14</v>
      </c>
      <c r="E266">
        <v>889</v>
      </c>
    </row>
    <row r="267" spans="1:5" x14ac:dyDescent="0.2">
      <c r="A267" s="9" t="str">
        <f>IF(Crowdfunding!G469="successful","successful","")</f>
        <v>successful</v>
      </c>
      <c r="B267">
        <f>IF(Crowdfunding!G469="successful",Crowdfunding!H469,"")</f>
        <v>139</v>
      </c>
      <c r="D267" t="s">
        <v>14</v>
      </c>
      <c r="E267">
        <v>56</v>
      </c>
    </row>
    <row r="268" spans="1:5" x14ac:dyDescent="0.2">
      <c r="A268" s="9" t="str">
        <f>IF(Crowdfunding!G471="successful","successful","")</f>
        <v>successful</v>
      </c>
      <c r="B268">
        <f>IF(Crowdfunding!G471="successful",Crowdfunding!H471,"")</f>
        <v>159</v>
      </c>
      <c r="D268" t="s">
        <v>14</v>
      </c>
      <c r="E268">
        <v>1</v>
      </c>
    </row>
    <row r="269" spans="1:5" x14ac:dyDescent="0.2">
      <c r="A269" s="9" t="str">
        <f>IF(Crowdfunding!G472="successful","successful","")</f>
        <v>successful</v>
      </c>
      <c r="B269">
        <f>IF(Crowdfunding!G472="successful",Crowdfunding!H472,"")</f>
        <v>381</v>
      </c>
      <c r="D269" t="s">
        <v>14</v>
      </c>
      <c r="E269">
        <v>83</v>
      </c>
    </row>
    <row r="270" spans="1:5" x14ac:dyDescent="0.2">
      <c r="A270" s="9" t="str">
        <f>IF(Crowdfunding!G473="successful","successful","")</f>
        <v>successful</v>
      </c>
      <c r="B270">
        <f>IF(Crowdfunding!G473="successful",Crowdfunding!H473,"")</f>
        <v>194</v>
      </c>
      <c r="D270" t="s">
        <v>14</v>
      </c>
      <c r="E270">
        <v>2025</v>
      </c>
    </row>
    <row r="271" spans="1:5" x14ac:dyDescent="0.2">
      <c r="A271" s="9" t="str">
        <f>IF(Crowdfunding!G475="successful","successful","")</f>
        <v>successful</v>
      </c>
      <c r="B271">
        <f>IF(Crowdfunding!G475="successful",Crowdfunding!H475,"")</f>
        <v>106</v>
      </c>
      <c r="D271" t="s">
        <v>14</v>
      </c>
      <c r="E271">
        <v>14</v>
      </c>
    </row>
    <row r="272" spans="1:5" x14ac:dyDescent="0.2">
      <c r="A272" s="9" t="str">
        <f>IF(Crowdfunding!G476="successful","successful","")</f>
        <v>successful</v>
      </c>
      <c r="B272">
        <f>IF(Crowdfunding!G476="successful",Crowdfunding!H476,"")</f>
        <v>142</v>
      </c>
      <c r="D272" t="s">
        <v>14</v>
      </c>
      <c r="E272">
        <v>656</v>
      </c>
    </row>
    <row r="273" spans="1:5" x14ac:dyDescent="0.2">
      <c r="A273" s="9" t="str">
        <f>IF(Crowdfunding!G477="successful","successful","")</f>
        <v>successful</v>
      </c>
      <c r="B273">
        <f>IF(Crowdfunding!G477="successful",Crowdfunding!H477,"")</f>
        <v>211</v>
      </c>
      <c r="D273" t="s">
        <v>14</v>
      </c>
      <c r="E273">
        <v>1596</v>
      </c>
    </row>
    <row r="274" spans="1:5" x14ac:dyDescent="0.2">
      <c r="A274" s="9" t="str">
        <f>IF(Crowdfunding!G480="successful","successful","")</f>
        <v>successful</v>
      </c>
      <c r="B274">
        <f>IF(Crowdfunding!G480="successful",Crowdfunding!H480,"")</f>
        <v>2756</v>
      </c>
      <c r="D274" t="s">
        <v>14</v>
      </c>
      <c r="E274">
        <v>10</v>
      </c>
    </row>
    <row r="275" spans="1:5" x14ac:dyDescent="0.2">
      <c r="A275" s="9" t="str">
        <f>IF(Crowdfunding!G481="successful","successful","")</f>
        <v>successful</v>
      </c>
      <c r="B275">
        <f>IF(Crowdfunding!G481="successful",Crowdfunding!H481,"")</f>
        <v>173</v>
      </c>
      <c r="D275" t="s">
        <v>14</v>
      </c>
      <c r="E275">
        <v>1121</v>
      </c>
    </row>
    <row r="276" spans="1:5" x14ac:dyDescent="0.2">
      <c r="A276" s="9" t="str">
        <f>IF(Crowdfunding!G482="successful","successful","")</f>
        <v>successful</v>
      </c>
      <c r="B276">
        <f>IF(Crowdfunding!G482="successful",Crowdfunding!H482,"")</f>
        <v>87</v>
      </c>
      <c r="D276" t="s">
        <v>14</v>
      </c>
      <c r="E276">
        <v>15</v>
      </c>
    </row>
    <row r="277" spans="1:5" x14ac:dyDescent="0.2">
      <c r="A277" s="9" t="str">
        <f>IF(Crowdfunding!G486="successful","successful","")</f>
        <v>successful</v>
      </c>
      <c r="B277">
        <f>IF(Crowdfunding!G486="successful",Crowdfunding!H486,"")</f>
        <v>1572</v>
      </c>
      <c r="D277" t="s">
        <v>14</v>
      </c>
      <c r="E277">
        <v>191</v>
      </c>
    </row>
    <row r="278" spans="1:5" x14ac:dyDescent="0.2">
      <c r="A278" s="9" t="str">
        <f>IF(Crowdfunding!G489="successful","successful","")</f>
        <v>successful</v>
      </c>
      <c r="B278">
        <f>IF(Crowdfunding!G489="successful",Crowdfunding!H489,"")</f>
        <v>2346</v>
      </c>
      <c r="D278" t="s">
        <v>14</v>
      </c>
      <c r="E278">
        <v>16</v>
      </c>
    </row>
    <row r="279" spans="1:5" x14ac:dyDescent="0.2">
      <c r="A279" s="9" t="str">
        <f>IF(Crowdfunding!G490="successful","successful","")</f>
        <v>successful</v>
      </c>
      <c r="B279">
        <f>IF(Crowdfunding!G490="successful",Crowdfunding!H490,"")</f>
        <v>115</v>
      </c>
      <c r="D279" t="s">
        <v>14</v>
      </c>
      <c r="E279">
        <v>17</v>
      </c>
    </row>
    <row r="280" spans="1:5" x14ac:dyDescent="0.2">
      <c r="A280" s="9" t="str">
        <f>IF(Crowdfunding!G491="successful","successful","")</f>
        <v>successful</v>
      </c>
      <c r="B280">
        <f>IF(Crowdfunding!G491="successful",Crowdfunding!H491,"")</f>
        <v>85</v>
      </c>
      <c r="D280" t="s">
        <v>14</v>
      </c>
      <c r="E280">
        <v>34</v>
      </c>
    </row>
    <row r="281" spans="1:5" x14ac:dyDescent="0.2">
      <c r="A281" s="9" t="str">
        <f>IF(Crowdfunding!G492="successful","successful","")</f>
        <v>successful</v>
      </c>
      <c r="B281">
        <f>IF(Crowdfunding!G492="successful",Crowdfunding!H492,"")</f>
        <v>144</v>
      </c>
      <c r="D281" t="s">
        <v>14</v>
      </c>
      <c r="E281">
        <v>1</v>
      </c>
    </row>
    <row r="282" spans="1:5" x14ac:dyDescent="0.2">
      <c r="A282" s="9" t="str">
        <f>IF(Crowdfunding!G493="successful","successful","")</f>
        <v>successful</v>
      </c>
      <c r="B282">
        <f>IF(Crowdfunding!G493="successful",Crowdfunding!H493,"")</f>
        <v>2443</v>
      </c>
      <c r="D282" t="s">
        <v>14</v>
      </c>
      <c r="E282">
        <v>1274</v>
      </c>
    </row>
    <row r="283" spans="1:5" x14ac:dyDescent="0.2">
      <c r="A283" s="9" t="str">
        <f>IF(Crowdfunding!G495="successful","successful","")</f>
        <v>successful</v>
      </c>
      <c r="B283">
        <f>IF(Crowdfunding!G495="successful",Crowdfunding!H495,"")</f>
        <v>64</v>
      </c>
      <c r="D283" t="s">
        <v>14</v>
      </c>
      <c r="E283">
        <v>210</v>
      </c>
    </row>
    <row r="284" spans="1:5" x14ac:dyDescent="0.2">
      <c r="A284" s="9" t="str">
        <f>IF(Crowdfunding!G496="successful","successful","")</f>
        <v>successful</v>
      </c>
      <c r="B284">
        <f>IF(Crowdfunding!G496="successful",Crowdfunding!H496,"")</f>
        <v>268</v>
      </c>
      <c r="D284" t="s">
        <v>14</v>
      </c>
      <c r="E284">
        <v>248</v>
      </c>
    </row>
    <row r="285" spans="1:5" x14ac:dyDescent="0.2">
      <c r="A285" s="9" t="str">
        <f>IF(Crowdfunding!G497="successful","successful","")</f>
        <v>successful</v>
      </c>
      <c r="B285">
        <f>IF(Crowdfunding!G497="successful",Crowdfunding!H497,"")</f>
        <v>195</v>
      </c>
      <c r="D285" t="s">
        <v>14</v>
      </c>
      <c r="E285">
        <v>513</v>
      </c>
    </row>
    <row r="286" spans="1:5" x14ac:dyDescent="0.2">
      <c r="A286" s="9" t="str">
        <f>IF(Crowdfunding!G504="successful","successful","")</f>
        <v>successful</v>
      </c>
      <c r="B286">
        <f>IF(Crowdfunding!G504="successful",Crowdfunding!H504,"")</f>
        <v>186</v>
      </c>
      <c r="D286" t="s">
        <v>14</v>
      </c>
      <c r="E286">
        <v>3410</v>
      </c>
    </row>
    <row r="287" spans="1:5" x14ac:dyDescent="0.2">
      <c r="A287" s="9" t="str">
        <f>IF(Crowdfunding!G505="successful","successful","")</f>
        <v>successful</v>
      </c>
      <c r="B287">
        <f>IF(Crowdfunding!G505="successful",Crowdfunding!H505,"")</f>
        <v>460</v>
      </c>
      <c r="D287" t="s">
        <v>14</v>
      </c>
      <c r="E287">
        <v>10</v>
      </c>
    </row>
    <row r="288" spans="1:5" x14ac:dyDescent="0.2">
      <c r="A288" s="9" t="str">
        <f>IF(Crowdfunding!G508="successful","successful","")</f>
        <v>successful</v>
      </c>
      <c r="B288">
        <f>IF(Crowdfunding!G508="successful",Crowdfunding!H508,"")</f>
        <v>2528</v>
      </c>
      <c r="D288" t="s">
        <v>14</v>
      </c>
      <c r="E288">
        <v>2201</v>
      </c>
    </row>
    <row r="289" spans="1:5" x14ac:dyDescent="0.2">
      <c r="A289" s="9" t="str">
        <f>IF(Crowdfunding!G510="successful","successful","")</f>
        <v>successful</v>
      </c>
      <c r="B289">
        <f>IF(Crowdfunding!G510="successful",Crowdfunding!H510,"")</f>
        <v>3657</v>
      </c>
      <c r="D289" t="s">
        <v>14</v>
      </c>
      <c r="E289">
        <v>676</v>
      </c>
    </row>
    <row r="290" spans="1:5" x14ac:dyDescent="0.2">
      <c r="A290" s="9" t="str">
        <f>IF(Crowdfunding!G512="successful","successful","")</f>
        <v>successful</v>
      </c>
      <c r="B290">
        <f>IF(Crowdfunding!G512="successful",Crowdfunding!H512,"")</f>
        <v>131</v>
      </c>
      <c r="D290" t="s">
        <v>14</v>
      </c>
      <c r="E290">
        <v>831</v>
      </c>
    </row>
    <row r="291" spans="1:5" x14ac:dyDescent="0.2">
      <c r="A291" s="9" t="str">
        <f>IF(Crowdfunding!G514="successful","successful","")</f>
        <v>successful</v>
      </c>
      <c r="B291">
        <f>IF(Crowdfunding!G514="successful",Crowdfunding!H514,"")</f>
        <v>239</v>
      </c>
      <c r="D291" t="s">
        <v>14</v>
      </c>
      <c r="E291">
        <v>859</v>
      </c>
    </row>
    <row r="292" spans="1:5" x14ac:dyDescent="0.2">
      <c r="A292" s="9" t="str">
        <f>IF(Crowdfunding!G519="successful","successful","")</f>
        <v>successful</v>
      </c>
      <c r="B292">
        <f>IF(Crowdfunding!G519="successful",Crowdfunding!H519,"")</f>
        <v>78</v>
      </c>
      <c r="D292" t="s">
        <v>14</v>
      </c>
      <c r="E292">
        <v>45</v>
      </c>
    </row>
    <row r="293" spans="1:5" x14ac:dyDescent="0.2">
      <c r="A293" s="9" t="str">
        <f>IF(Crowdfunding!G521="successful","successful","")</f>
        <v>successful</v>
      </c>
      <c r="B293">
        <f>IF(Crowdfunding!G521="successful",Crowdfunding!H521,"")</f>
        <v>1773</v>
      </c>
      <c r="D293" t="s">
        <v>14</v>
      </c>
      <c r="E293">
        <v>6</v>
      </c>
    </row>
    <row r="294" spans="1:5" x14ac:dyDescent="0.2">
      <c r="A294" s="9" t="str">
        <f>IF(Crowdfunding!G522="successful","successful","")</f>
        <v>successful</v>
      </c>
      <c r="B294">
        <f>IF(Crowdfunding!G522="successful",Crowdfunding!H522,"")</f>
        <v>32</v>
      </c>
      <c r="D294" t="s">
        <v>14</v>
      </c>
      <c r="E294">
        <v>7</v>
      </c>
    </row>
    <row r="295" spans="1:5" x14ac:dyDescent="0.2">
      <c r="A295" s="9" t="str">
        <f>IF(Crowdfunding!G523="successful","successful","")</f>
        <v>successful</v>
      </c>
      <c r="B295">
        <f>IF(Crowdfunding!G523="successful",Crowdfunding!H523,"")</f>
        <v>369</v>
      </c>
      <c r="D295" t="s">
        <v>14</v>
      </c>
      <c r="E295">
        <v>31</v>
      </c>
    </row>
    <row r="296" spans="1:5" x14ac:dyDescent="0.2">
      <c r="A296" s="9" t="str">
        <f>IF(Crowdfunding!G525="successful","successful","")</f>
        <v>successful</v>
      </c>
      <c r="B296">
        <f>IF(Crowdfunding!G525="successful",Crowdfunding!H525,"")</f>
        <v>89</v>
      </c>
      <c r="D296" t="s">
        <v>14</v>
      </c>
      <c r="E296">
        <v>78</v>
      </c>
    </row>
    <row r="297" spans="1:5" x14ac:dyDescent="0.2">
      <c r="A297" s="9" t="str">
        <f>IF(Crowdfunding!G528="successful","successful","")</f>
        <v>successful</v>
      </c>
      <c r="B297">
        <f>IF(Crowdfunding!G528="successful",Crowdfunding!H528,"")</f>
        <v>147</v>
      </c>
      <c r="D297" t="s">
        <v>14</v>
      </c>
      <c r="E297">
        <v>1225</v>
      </c>
    </row>
    <row r="298" spans="1:5" x14ac:dyDescent="0.2">
      <c r="A298" s="9" t="str">
        <f>IF(Crowdfunding!G534="successful","successful","")</f>
        <v>successful</v>
      </c>
      <c r="B298">
        <f>IF(Crowdfunding!G534="successful",Crowdfunding!H534,"")</f>
        <v>126</v>
      </c>
      <c r="D298" t="s">
        <v>14</v>
      </c>
      <c r="E298">
        <v>1</v>
      </c>
    </row>
    <row r="299" spans="1:5" x14ac:dyDescent="0.2">
      <c r="A299" s="9" t="str">
        <f>IF(Crowdfunding!G535="successful","successful","")</f>
        <v>successful</v>
      </c>
      <c r="B299">
        <f>IF(Crowdfunding!G535="successful",Crowdfunding!H535,"")</f>
        <v>2218</v>
      </c>
      <c r="D299" t="s">
        <v>14</v>
      </c>
      <c r="E299">
        <v>67</v>
      </c>
    </row>
    <row r="300" spans="1:5" x14ac:dyDescent="0.2">
      <c r="A300" s="9" t="str">
        <f>IF(Crowdfunding!G537="successful","successful","")</f>
        <v>successful</v>
      </c>
      <c r="B300">
        <f>IF(Crowdfunding!G537="successful",Crowdfunding!H537,"")</f>
        <v>202</v>
      </c>
      <c r="D300" t="s">
        <v>14</v>
      </c>
      <c r="E300">
        <v>19</v>
      </c>
    </row>
    <row r="301" spans="1:5" x14ac:dyDescent="0.2">
      <c r="A301" s="9" t="str">
        <f>IF(Crowdfunding!G538="successful","successful","")</f>
        <v>successful</v>
      </c>
      <c r="B301">
        <f>IF(Crowdfunding!G538="successful",Crowdfunding!H538,"")</f>
        <v>140</v>
      </c>
      <c r="D301" t="s">
        <v>14</v>
      </c>
      <c r="E301">
        <v>2108</v>
      </c>
    </row>
    <row r="302" spans="1:5" x14ac:dyDescent="0.2">
      <c r="A302" s="9" t="str">
        <f>IF(Crowdfunding!G539="successful","successful","")</f>
        <v>successful</v>
      </c>
      <c r="B302">
        <f>IF(Crowdfunding!G539="successful",Crowdfunding!H539,"")</f>
        <v>1052</v>
      </c>
      <c r="D302" t="s">
        <v>14</v>
      </c>
      <c r="E302">
        <v>679</v>
      </c>
    </row>
    <row r="303" spans="1:5" x14ac:dyDescent="0.2">
      <c r="A303" s="9" t="str">
        <f>IF(Crowdfunding!G542="successful","successful","")</f>
        <v>successful</v>
      </c>
      <c r="B303">
        <f>IF(Crowdfunding!G542="successful",Crowdfunding!H542,"")</f>
        <v>247</v>
      </c>
      <c r="D303" t="s">
        <v>14</v>
      </c>
      <c r="E303">
        <v>36</v>
      </c>
    </row>
    <row r="304" spans="1:5" x14ac:dyDescent="0.2">
      <c r="A304" s="9" t="str">
        <f>IF(Crowdfunding!G546="successful","successful","")</f>
        <v>successful</v>
      </c>
      <c r="B304">
        <f>IF(Crowdfunding!G546="successful",Crowdfunding!H546,"")</f>
        <v>84</v>
      </c>
      <c r="D304" t="s">
        <v>14</v>
      </c>
      <c r="E304">
        <v>47</v>
      </c>
    </row>
    <row r="305" spans="1:5" x14ac:dyDescent="0.2">
      <c r="A305" s="9" t="str">
        <f>IF(Crowdfunding!G548="successful","successful","")</f>
        <v>successful</v>
      </c>
      <c r="B305">
        <f>IF(Crowdfunding!G548="successful",Crowdfunding!H548,"")</f>
        <v>88</v>
      </c>
      <c r="D305" t="s">
        <v>14</v>
      </c>
      <c r="E305">
        <v>70</v>
      </c>
    </row>
    <row r="306" spans="1:5" x14ac:dyDescent="0.2">
      <c r="A306" s="9" t="str">
        <f>IF(Crowdfunding!G549="successful","successful","")</f>
        <v>successful</v>
      </c>
      <c r="B306">
        <f>IF(Crowdfunding!G549="successful",Crowdfunding!H549,"")</f>
        <v>156</v>
      </c>
      <c r="D306" t="s">
        <v>14</v>
      </c>
      <c r="E306">
        <v>154</v>
      </c>
    </row>
    <row r="307" spans="1:5" x14ac:dyDescent="0.2">
      <c r="A307" s="9" t="str">
        <f>IF(Crowdfunding!G550="successful","successful","")</f>
        <v>successful</v>
      </c>
      <c r="B307">
        <f>IF(Crowdfunding!G550="successful",Crowdfunding!H550,"")</f>
        <v>2985</v>
      </c>
      <c r="D307" t="s">
        <v>14</v>
      </c>
      <c r="E307">
        <v>22</v>
      </c>
    </row>
    <row r="308" spans="1:5" x14ac:dyDescent="0.2">
      <c r="A308" s="9" t="str">
        <f>IF(Crowdfunding!G551="successful","successful","")</f>
        <v>successful</v>
      </c>
      <c r="B308">
        <f>IF(Crowdfunding!G551="successful",Crowdfunding!H551,"")</f>
        <v>762</v>
      </c>
      <c r="D308" t="s">
        <v>14</v>
      </c>
      <c r="E308">
        <v>1758</v>
      </c>
    </row>
    <row r="309" spans="1:5" x14ac:dyDescent="0.2">
      <c r="A309" s="9" t="str">
        <f>IF(Crowdfunding!G556="successful","successful","")</f>
        <v>successful</v>
      </c>
      <c r="B309">
        <f>IF(Crowdfunding!G556="successful",Crowdfunding!H556,"")</f>
        <v>554</v>
      </c>
      <c r="D309" t="s">
        <v>14</v>
      </c>
      <c r="E309">
        <v>94</v>
      </c>
    </row>
    <row r="310" spans="1:5" x14ac:dyDescent="0.2">
      <c r="A310" s="9" t="str">
        <f>IF(Crowdfunding!G557="successful","successful","")</f>
        <v>successful</v>
      </c>
      <c r="B310">
        <f>IF(Crowdfunding!G557="successful",Crowdfunding!H557,"")</f>
        <v>135</v>
      </c>
      <c r="D310" t="s">
        <v>14</v>
      </c>
      <c r="E310">
        <v>33</v>
      </c>
    </row>
    <row r="311" spans="1:5" x14ac:dyDescent="0.2">
      <c r="A311" s="9" t="str">
        <f>IF(Crowdfunding!G558="successful","successful","")</f>
        <v>successful</v>
      </c>
      <c r="B311">
        <f>IF(Crowdfunding!G558="successful",Crowdfunding!H558,"")</f>
        <v>122</v>
      </c>
      <c r="D311" t="s">
        <v>14</v>
      </c>
      <c r="E311">
        <v>1</v>
      </c>
    </row>
    <row r="312" spans="1:5" x14ac:dyDescent="0.2">
      <c r="A312" s="9" t="str">
        <f>IF(Crowdfunding!G559="successful","successful","")</f>
        <v>successful</v>
      </c>
      <c r="B312">
        <f>IF(Crowdfunding!G559="successful",Crowdfunding!H559,"")</f>
        <v>221</v>
      </c>
      <c r="D312" t="s">
        <v>14</v>
      </c>
      <c r="E312">
        <v>31</v>
      </c>
    </row>
    <row r="313" spans="1:5" x14ac:dyDescent="0.2">
      <c r="A313" s="9" t="str">
        <f>IF(Crowdfunding!G560="successful","successful","")</f>
        <v>successful</v>
      </c>
      <c r="B313">
        <f>IF(Crowdfunding!G560="successful",Crowdfunding!H560,"")</f>
        <v>126</v>
      </c>
      <c r="D313" t="s">
        <v>14</v>
      </c>
      <c r="E313">
        <v>35</v>
      </c>
    </row>
    <row r="314" spans="1:5" x14ac:dyDescent="0.2">
      <c r="A314" s="9" t="str">
        <f>IF(Crowdfunding!G561="successful","successful","")</f>
        <v>successful</v>
      </c>
      <c r="B314">
        <f>IF(Crowdfunding!G561="successful",Crowdfunding!H561,"")</f>
        <v>1022</v>
      </c>
      <c r="D314" t="s">
        <v>14</v>
      </c>
      <c r="E314">
        <v>63</v>
      </c>
    </row>
    <row r="315" spans="1:5" x14ac:dyDescent="0.2">
      <c r="A315" s="9" t="str">
        <f>IF(Crowdfunding!G562="successful","successful","")</f>
        <v>successful</v>
      </c>
      <c r="B315">
        <f>IF(Crowdfunding!G562="successful",Crowdfunding!H562,"")</f>
        <v>3177</v>
      </c>
      <c r="D315" t="s">
        <v>14</v>
      </c>
      <c r="E315">
        <v>526</v>
      </c>
    </row>
    <row r="316" spans="1:5" x14ac:dyDescent="0.2">
      <c r="A316" s="9" t="str">
        <f>IF(Crowdfunding!G563="successful","successful","")</f>
        <v>successful</v>
      </c>
      <c r="B316">
        <f>IF(Crowdfunding!G563="successful",Crowdfunding!H563,"")</f>
        <v>198</v>
      </c>
      <c r="D316" t="s">
        <v>14</v>
      </c>
      <c r="E316">
        <v>121</v>
      </c>
    </row>
    <row r="317" spans="1:5" x14ac:dyDescent="0.2">
      <c r="A317" s="9" t="str">
        <f>IF(Crowdfunding!G565="successful","successful","")</f>
        <v>successful</v>
      </c>
      <c r="B317">
        <f>IF(Crowdfunding!G565="successful",Crowdfunding!H565,"")</f>
        <v>85</v>
      </c>
      <c r="D317" t="s">
        <v>14</v>
      </c>
      <c r="E317">
        <v>67</v>
      </c>
    </row>
    <row r="318" spans="1:5" x14ac:dyDescent="0.2">
      <c r="A318" s="9" t="str">
        <f>IF(Crowdfunding!G567="successful","successful","")</f>
        <v>successful</v>
      </c>
      <c r="B318">
        <f>IF(Crowdfunding!G567="successful",Crowdfunding!H567,"")</f>
        <v>3596</v>
      </c>
      <c r="D318" t="s">
        <v>14</v>
      </c>
      <c r="E318">
        <v>57</v>
      </c>
    </row>
    <row r="319" spans="1:5" x14ac:dyDescent="0.2">
      <c r="A319" s="9" t="str">
        <f>IF(Crowdfunding!G569="successful","successful","")</f>
        <v>successful</v>
      </c>
      <c r="B319">
        <f>IF(Crowdfunding!G569="successful",Crowdfunding!H569,"")</f>
        <v>244</v>
      </c>
      <c r="D319" t="s">
        <v>14</v>
      </c>
      <c r="E319">
        <v>1229</v>
      </c>
    </row>
    <row r="320" spans="1:5" x14ac:dyDescent="0.2">
      <c r="A320" s="9" t="str">
        <f>IF(Crowdfunding!G570="successful","successful","")</f>
        <v>successful</v>
      </c>
      <c r="B320">
        <f>IF(Crowdfunding!G570="successful",Crowdfunding!H570,"")</f>
        <v>5180</v>
      </c>
      <c r="D320" t="s">
        <v>14</v>
      </c>
      <c r="E320">
        <v>12</v>
      </c>
    </row>
    <row r="321" spans="1:5" x14ac:dyDescent="0.2">
      <c r="A321" s="9" t="str">
        <f>IF(Crowdfunding!G571="successful","successful","")</f>
        <v>successful</v>
      </c>
      <c r="B321">
        <f>IF(Crowdfunding!G571="successful",Crowdfunding!H571,"")</f>
        <v>589</v>
      </c>
      <c r="D321" t="s">
        <v>14</v>
      </c>
      <c r="E321">
        <v>452</v>
      </c>
    </row>
    <row r="322" spans="1:5" x14ac:dyDescent="0.2">
      <c r="A322" s="9" t="str">
        <f>IF(Crowdfunding!G572="successful","successful","")</f>
        <v>successful</v>
      </c>
      <c r="B322">
        <f>IF(Crowdfunding!G572="successful",Crowdfunding!H572,"")</f>
        <v>2725</v>
      </c>
      <c r="D322" t="s">
        <v>14</v>
      </c>
      <c r="E322">
        <v>1886</v>
      </c>
    </row>
    <row r="323" spans="1:5" x14ac:dyDescent="0.2">
      <c r="A323" s="9" t="str">
        <f>IF(Crowdfunding!G575="successful","successful","")</f>
        <v>successful</v>
      </c>
      <c r="B323">
        <f>IF(Crowdfunding!G575="successful",Crowdfunding!H575,"")</f>
        <v>300</v>
      </c>
      <c r="D323" t="s">
        <v>14</v>
      </c>
      <c r="E323">
        <v>1825</v>
      </c>
    </row>
    <row r="324" spans="1:5" x14ac:dyDescent="0.2">
      <c r="A324" s="9" t="str">
        <f>IF(Crowdfunding!G576="successful","successful","")</f>
        <v>successful</v>
      </c>
      <c r="B324">
        <f>IF(Crowdfunding!G576="successful",Crowdfunding!H576,"")</f>
        <v>144</v>
      </c>
      <c r="D324" t="s">
        <v>14</v>
      </c>
      <c r="E324">
        <v>31</v>
      </c>
    </row>
    <row r="325" spans="1:5" x14ac:dyDescent="0.2">
      <c r="A325" s="9" t="str">
        <f>IF(Crowdfunding!G581="successful","successful","")</f>
        <v>successful</v>
      </c>
      <c r="B325">
        <f>IF(Crowdfunding!G581="successful",Crowdfunding!H581,"")</f>
        <v>87</v>
      </c>
      <c r="D325" t="s">
        <v>14</v>
      </c>
      <c r="E325">
        <v>107</v>
      </c>
    </row>
    <row r="326" spans="1:5" x14ac:dyDescent="0.2">
      <c r="A326" s="9" t="str">
        <f>IF(Crowdfunding!G582="successful","successful","")</f>
        <v>successful</v>
      </c>
      <c r="B326">
        <f>IF(Crowdfunding!G582="successful",Crowdfunding!H582,"")</f>
        <v>3116</v>
      </c>
      <c r="D326" t="s">
        <v>14</v>
      </c>
      <c r="E326">
        <v>27</v>
      </c>
    </row>
    <row r="327" spans="1:5" x14ac:dyDescent="0.2">
      <c r="A327" s="9" t="str">
        <f>IF(Crowdfunding!G585="successful","successful","")</f>
        <v>successful</v>
      </c>
      <c r="B327">
        <f>IF(Crowdfunding!G585="successful",Crowdfunding!H585,"")</f>
        <v>909</v>
      </c>
      <c r="D327" t="s">
        <v>14</v>
      </c>
      <c r="E327">
        <v>1221</v>
      </c>
    </row>
    <row r="328" spans="1:5" x14ac:dyDescent="0.2">
      <c r="A328" s="9" t="str">
        <f>IF(Crowdfunding!G586="successful","successful","")</f>
        <v>successful</v>
      </c>
      <c r="B328">
        <f>IF(Crowdfunding!G586="successful",Crowdfunding!H586,"")</f>
        <v>1613</v>
      </c>
      <c r="D328" t="s">
        <v>14</v>
      </c>
      <c r="E328">
        <v>1</v>
      </c>
    </row>
    <row r="329" spans="1:5" x14ac:dyDescent="0.2">
      <c r="A329" s="9" t="str">
        <f>IF(Crowdfunding!G587="successful","successful","")</f>
        <v>successful</v>
      </c>
      <c r="B329">
        <f>IF(Crowdfunding!G587="successful",Crowdfunding!H587,"")</f>
        <v>136</v>
      </c>
      <c r="D329" t="s">
        <v>14</v>
      </c>
      <c r="E329">
        <v>16</v>
      </c>
    </row>
    <row r="330" spans="1:5" x14ac:dyDescent="0.2">
      <c r="A330" s="9" t="str">
        <f>IF(Crowdfunding!G588="successful","successful","")</f>
        <v>successful</v>
      </c>
      <c r="B330">
        <f>IF(Crowdfunding!G588="successful",Crowdfunding!H588,"")</f>
        <v>130</v>
      </c>
      <c r="D330" t="s">
        <v>14</v>
      </c>
      <c r="E330">
        <v>41</v>
      </c>
    </row>
    <row r="331" spans="1:5" x14ac:dyDescent="0.2">
      <c r="A331" s="9" t="str">
        <f>IF(Crowdfunding!G593="successful","successful","")</f>
        <v>successful</v>
      </c>
      <c r="B331">
        <f>IF(Crowdfunding!G593="successful",Crowdfunding!H593,"")</f>
        <v>102</v>
      </c>
      <c r="D331" t="s">
        <v>14</v>
      </c>
      <c r="E331">
        <v>523</v>
      </c>
    </row>
    <row r="332" spans="1:5" x14ac:dyDescent="0.2">
      <c r="A332" s="9" t="str">
        <f>IF(Crowdfunding!G595="successful","successful","")</f>
        <v>successful</v>
      </c>
      <c r="B332">
        <f>IF(Crowdfunding!G595="successful",Crowdfunding!H595,"")</f>
        <v>4006</v>
      </c>
      <c r="D332" t="s">
        <v>14</v>
      </c>
      <c r="E332">
        <v>141</v>
      </c>
    </row>
    <row r="333" spans="1:5" x14ac:dyDescent="0.2">
      <c r="A333" s="9" t="str">
        <f>IF(Crowdfunding!G597="successful","successful","")</f>
        <v>successful</v>
      </c>
      <c r="B333">
        <f>IF(Crowdfunding!G597="successful",Crowdfunding!H597,"")</f>
        <v>1629</v>
      </c>
      <c r="D333" t="s">
        <v>14</v>
      </c>
      <c r="E333">
        <v>52</v>
      </c>
    </row>
    <row r="334" spans="1:5" x14ac:dyDescent="0.2">
      <c r="A334" s="9" t="str">
        <f>IF(Crowdfunding!G599="successful","successful","")</f>
        <v>successful</v>
      </c>
      <c r="B334">
        <f>IF(Crowdfunding!G599="successful",Crowdfunding!H599,"")</f>
        <v>2188</v>
      </c>
      <c r="D334" t="s">
        <v>14</v>
      </c>
      <c r="E334">
        <v>225</v>
      </c>
    </row>
    <row r="335" spans="1:5" x14ac:dyDescent="0.2">
      <c r="A335" s="9" t="str">
        <f>IF(Crowdfunding!G600="successful","successful","")</f>
        <v>successful</v>
      </c>
      <c r="B335">
        <f>IF(Crowdfunding!G600="successful",Crowdfunding!H600,"")</f>
        <v>2409</v>
      </c>
      <c r="D335" t="s">
        <v>14</v>
      </c>
      <c r="E335">
        <v>38</v>
      </c>
    </row>
    <row r="336" spans="1:5" x14ac:dyDescent="0.2">
      <c r="A336" s="9" t="str">
        <f>IF(Crowdfunding!G603="successful","successful","")</f>
        <v>successful</v>
      </c>
      <c r="B336">
        <f>IF(Crowdfunding!G603="successful",Crowdfunding!H603,"")</f>
        <v>194</v>
      </c>
      <c r="D336" t="s">
        <v>14</v>
      </c>
      <c r="E336">
        <v>15</v>
      </c>
    </row>
    <row r="337" spans="1:5" x14ac:dyDescent="0.2">
      <c r="A337" s="9" t="str">
        <f>IF(Crowdfunding!G604="successful","successful","")</f>
        <v>successful</v>
      </c>
      <c r="B337">
        <f>IF(Crowdfunding!G604="successful",Crowdfunding!H604,"")</f>
        <v>1140</v>
      </c>
      <c r="D337" t="s">
        <v>14</v>
      </c>
      <c r="E337">
        <v>37</v>
      </c>
    </row>
    <row r="338" spans="1:5" x14ac:dyDescent="0.2">
      <c r="A338" s="9" t="str">
        <f>IF(Crowdfunding!G605="successful","successful","")</f>
        <v>successful</v>
      </c>
      <c r="B338">
        <f>IF(Crowdfunding!G605="successful",Crowdfunding!H605,"")</f>
        <v>102</v>
      </c>
      <c r="D338" t="s">
        <v>14</v>
      </c>
      <c r="E338">
        <v>112</v>
      </c>
    </row>
    <row r="339" spans="1:5" x14ac:dyDescent="0.2">
      <c r="A339" s="9" t="str">
        <f>IF(Crowdfunding!G606="successful","successful","")</f>
        <v>successful</v>
      </c>
      <c r="B339">
        <f>IF(Crowdfunding!G606="successful",Crowdfunding!H606,"")</f>
        <v>2857</v>
      </c>
      <c r="D339" t="s">
        <v>14</v>
      </c>
      <c r="E339">
        <v>21</v>
      </c>
    </row>
    <row r="340" spans="1:5" x14ac:dyDescent="0.2">
      <c r="A340" s="9" t="str">
        <f>IF(Crowdfunding!G607="successful","successful","")</f>
        <v>successful</v>
      </c>
      <c r="B340">
        <f>IF(Crowdfunding!G607="successful",Crowdfunding!H607,"")</f>
        <v>107</v>
      </c>
      <c r="D340" t="s">
        <v>14</v>
      </c>
      <c r="E340">
        <v>67</v>
      </c>
    </row>
    <row r="341" spans="1:5" x14ac:dyDescent="0.2">
      <c r="A341" s="9" t="str">
        <f>IF(Crowdfunding!G608="successful","successful","")</f>
        <v>successful</v>
      </c>
      <c r="B341">
        <f>IF(Crowdfunding!G608="successful",Crowdfunding!H608,"")</f>
        <v>160</v>
      </c>
      <c r="D341" t="s">
        <v>14</v>
      </c>
      <c r="E341">
        <v>78</v>
      </c>
    </row>
    <row r="342" spans="1:5" x14ac:dyDescent="0.2">
      <c r="A342" s="9" t="str">
        <f>IF(Crowdfunding!G609="successful","successful","")</f>
        <v>successful</v>
      </c>
      <c r="B342">
        <f>IF(Crowdfunding!G609="successful",Crowdfunding!H609,"")</f>
        <v>2230</v>
      </c>
      <c r="D342" t="s">
        <v>14</v>
      </c>
      <c r="E342">
        <v>67</v>
      </c>
    </row>
    <row r="343" spans="1:5" x14ac:dyDescent="0.2">
      <c r="A343" s="9" t="str">
        <f>IF(Crowdfunding!G610="successful","successful","")</f>
        <v>successful</v>
      </c>
      <c r="B343">
        <f>IF(Crowdfunding!G610="successful",Crowdfunding!H610,"")</f>
        <v>316</v>
      </c>
      <c r="D343" t="s">
        <v>14</v>
      </c>
      <c r="E343">
        <v>263</v>
      </c>
    </row>
    <row r="344" spans="1:5" x14ac:dyDescent="0.2">
      <c r="A344" s="9" t="str">
        <f>IF(Crowdfunding!G611="successful","successful","")</f>
        <v>successful</v>
      </c>
      <c r="B344">
        <f>IF(Crowdfunding!G611="successful",Crowdfunding!H611,"")</f>
        <v>117</v>
      </c>
      <c r="D344" t="s">
        <v>14</v>
      </c>
      <c r="E344">
        <v>1691</v>
      </c>
    </row>
    <row r="345" spans="1:5" x14ac:dyDescent="0.2">
      <c r="A345" s="9" t="str">
        <f>IF(Crowdfunding!G612="successful","successful","")</f>
        <v>successful</v>
      </c>
      <c r="B345">
        <f>IF(Crowdfunding!G612="successful",Crowdfunding!H612,"")</f>
        <v>6406</v>
      </c>
      <c r="D345" t="s">
        <v>14</v>
      </c>
      <c r="E345">
        <v>181</v>
      </c>
    </row>
    <row r="346" spans="1:5" x14ac:dyDescent="0.2">
      <c r="A346" s="9" t="str">
        <f>IF(Crowdfunding!G614="successful","successful","")</f>
        <v>successful</v>
      </c>
      <c r="B346">
        <f>IF(Crowdfunding!G614="successful",Crowdfunding!H614,"")</f>
        <v>192</v>
      </c>
      <c r="D346" t="s">
        <v>14</v>
      </c>
      <c r="E346">
        <v>13</v>
      </c>
    </row>
    <row r="347" spans="1:5" x14ac:dyDescent="0.2">
      <c r="A347" s="9" t="str">
        <f>IF(Crowdfunding!G615="successful","successful","")</f>
        <v>successful</v>
      </c>
      <c r="B347">
        <f>IF(Crowdfunding!G615="successful",Crowdfunding!H615,"")</f>
        <v>26</v>
      </c>
      <c r="D347" t="s">
        <v>14</v>
      </c>
      <c r="E347">
        <v>1</v>
      </c>
    </row>
    <row r="348" spans="1:5" x14ac:dyDescent="0.2">
      <c r="A348" s="9" t="str">
        <f>IF(Crowdfunding!G616="successful","successful","")</f>
        <v>successful</v>
      </c>
      <c r="B348">
        <f>IF(Crowdfunding!G616="successful",Crowdfunding!H616,"")</f>
        <v>723</v>
      </c>
      <c r="D348" t="s">
        <v>14</v>
      </c>
      <c r="E348">
        <v>21</v>
      </c>
    </row>
    <row r="349" spans="1:5" x14ac:dyDescent="0.2">
      <c r="A349" s="9" t="str">
        <f>IF(Crowdfunding!G617="successful","successful","")</f>
        <v>successful</v>
      </c>
      <c r="B349">
        <f>IF(Crowdfunding!G617="successful",Crowdfunding!H617,"")</f>
        <v>170</v>
      </c>
      <c r="D349" t="s">
        <v>14</v>
      </c>
      <c r="E349">
        <v>830</v>
      </c>
    </row>
    <row r="350" spans="1:5" x14ac:dyDescent="0.2">
      <c r="A350" s="9" t="str">
        <f>IF(Crowdfunding!G618="successful","successful","")</f>
        <v>successful</v>
      </c>
      <c r="B350">
        <f>IF(Crowdfunding!G618="successful",Crowdfunding!H618,"")</f>
        <v>238</v>
      </c>
      <c r="D350" t="s">
        <v>14</v>
      </c>
      <c r="E350">
        <v>130</v>
      </c>
    </row>
    <row r="351" spans="1:5" x14ac:dyDescent="0.2">
      <c r="A351" s="9" t="str">
        <f>IF(Crowdfunding!G619="successful","successful","")</f>
        <v>successful</v>
      </c>
      <c r="B351">
        <f>IF(Crowdfunding!G619="successful",Crowdfunding!H619,"")</f>
        <v>55</v>
      </c>
      <c r="D351" t="s">
        <v>14</v>
      </c>
      <c r="E351">
        <v>55</v>
      </c>
    </row>
    <row r="352" spans="1:5" x14ac:dyDescent="0.2">
      <c r="A352" s="9" t="str">
        <f>IF(Crowdfunding!G622="successful","successful","")</f>
        <v>successful</v>
      </c>
      <c r="B352">
        <f>IF(Crowdfunding!G622="successful",Crowdfunding!H622,"")</f>
        <v>128</v>
      </c>
      <c r="D352" t="s">
        <v>14</v>
      </c>
      <c r="E352">
        <v>114</v>
      </c>
    </row>
    <row r="353" spans="1:5" x14ac:dyDescent="0.2">
      <c r="A353" s="9" t="str">
        <f>IF(Crowdfunding!G623="successful","successful","")</f>
        <v>successful</v>
      </c>
      <c r="B353">
        <f>IF(Crowdfunding!G623="successful",Crowdfunding!H623,"")</f>
        <v>2144</v>
      </c>
      <c r="D353" t="s">
        <v>14</v>
      </c>
      <c r="E353">
        <v>594</v>
      </c>
    </row>
    <row r="354" spans="1:5" x14ac:dyDescent="0.2">
      <c r="A354" s="9" t="str">
        <f>IF(Crowdfunding!G625="successful","successful","")</f>
        <v>successful</v>
      </c>
      <c r="B354">
        <f>IF(Crowdfunding!G625="successful",Crowdfunding!H625,"")</f>
        <v>2693</v>
      </c>
      <c r="D354" t="s">
        <v>14</v>
      </c>
      <c r="E354">
        <v>24</v>
      </c>
    </row>
    <row r="355" spans="1:5" x14ac:dyDescent="0.2">
      <c r="A355" s="9" t="str">
        <f>IF(Crowdfunding!G626="successful","successful","")</f>
        <v>successful</v>
      </c>
      <c r="B355">
        <f>IF(Crowdfunding!G626="successful",Crowdfunding!H626,"")</f>
        <v>432</v>
      </c>
      <c r="D355" t="s">
        <v>14</v>
      </c>
      <c r="E355">
        <v>252</v>
      </c>
    </row>
    <row r="356" spans="1:5" x14ac:dyDescent="0.2">
      <c r="A356" s="9" t="str">
        <f>IF(Crowdfunding!G628="successful","successful","")</f>
        <v>successful</v>
      </c>
      <c r="B356">
        <f>IF(Crowdfunding!G628="successful",Crowdfunding!H628,"")</f>
        <v>189</v>
      </c>
      <c r="D356" t="s">
        <v>14</v>
      </c>
      <c r="E356">
        <v>67</v>
      </c>
    </row>
    <row r="357" spans="1:5" x14ac:dyDescent="0.2">
      <c r="A357" s="9" t="str">
        <f>IF(Crowdfunding!G629="successful","successful","")</f>
        <v>successful</v>
      </c>
      <c r="B357">
        <f>IF(Crowdfunding!G629="successful",Crowdfunding!H629,"")</f>
        <v>154</v>
      </c>
      <c r="D357" t="s">
        <v>14</v>
      </c>
      <c r="E357">
        <v>742</v>
      </c>
    </row>
    <row r="358" spans="1:5" x14ac:dyDescent="0.2">
      <c r="A358" s="9" t="str">
        <f>IF(Crowdfunding!G630="successful","successful","")</f>
        <v>successful</v>
      </c>
      <c r="B358">
        <f>IF(Crowdfunding!G630="successful",Crowdfunding!H630,"")</f>
        <v>96</v>
      </c>
      <c r="D358" t="s">
        <v>14</v>
      </c>
      <c r="E358">
        <v>75</v>
      </c>
    </row>
    <row r="359" spans="1:5" x14ac:dyDescent="0.2">
      <c r="A359" s="9" t="str">
        <f>IF(Crowdfunding!G633="successful","successful","")</f>
        <v>successful</v>
      </c>
      <c r="B359">
        <f>IF(Crowdfunding!G633="successful",Crowdfunding!H633,"")</f>
        <v>3063</v>
      </c>
      <c r="D359" t="s">
        <v>14</v>
      </c>
      <c r="E359">
        <v>4405</v>
      </c>
    </row>
    <row r="360" spans="1:5" x14ac:dyDescent="0.2">
      <c r="A360" s="9" t="str">
        <f>IF(Crowdfunding!G637="successful","successful","")</f>
        <v>successful</v>
      </c>
      <c r="B360">
        <f>IF(Crowdfunding!G637="successful",Crowdfunding!H637,"")</f>
        <v>2266</v>
      </c>
      <c r="D360" t="s">
        <v>14</v>
      </c>
      <c r="E360">
        <v>92</v>
      </c>
    </row>
    <row r="361" spans="1:5" x14ac:dyDescent="0.2">
      <c r="A361" s="9" t="str">
        <f>IF(Crowdfunding!G643="successful","successful","")</f>
        <v>successful</v>
      </c>
      <c r="B361">
        <f>IF(Crowdfunding!G643="successful",Crowdfunding!H643,"")</f>
        <v>194</v>
      </c>
      <c r="D361" t="s">
        <v>14</v>
      </c>
      <c r="E361">
        <v>64</v>
      </c>
    </row>
    <row r="362" spans="1:5" x14ac:dyDescent="0.2">
      <c r="A362" s="9" t="str">
        <f>IF(Crowdfunding!G644="successful","successful","")</f>
        <v>successful</v>
      </c>
      <c r="B362">
        <f>IF(Crowdfunding!G644="successful",Crowdfunding!H644,"")</f>
        <v>129</v>
      </c>
      <c r="D362" t="s">
        <v>14</v>
      </c>
      <c r="E362">
        <v>64</v>
      </c>
    </row>
    <row r="363" spans="1:5" x14ac:dyDescent="0.2">
      <c r="A363" s="9" t="str">
        <f>IF(Crowdfunding!G645="successful","successful","")</f>
        <v>successful</v>
      </c>
      <c r="B363">
        <f>IF(Crowdfunding!G645="successful",Crowdfunding!H645,"")</f>
        <v>375</v>
      </c>
      <c r="D363" t="s">
        <v>14</v>
      </c>
      <c r="E363">
        <v>842</v>
      </c>
    </row>
    <row r="364" spans="1:5" x14ac:dyDescent="0.2">
      <c r="A364" s="9" t="str">
        <f>IF(Crowdfunding!G654="successful","successful","")</f>
        <v>successful</v>
      </c>
      <c r="B364">
        <f>IF(Crowdfunding!G654="successful",Crowdfunding!H654,"")</f>
        <v>409</v>
      </c>
      <c r="D364" t="s">
        <v>14</v>
      </c>
      <c r="E364">
        <v>112</v>
      </c>
    </row>
    <row r="365" spans="1:5" x14ac:dyDescent="0.2">
      <c r="A365" s="9" t="str">
        <f>IF(Crowdfunding!G655="successful","successful","")</f>
        <v>successful</v>
      </c>
      <c r="B365">
        <f>IF(Crowdfunding!G655="successful",Crowdfunding!H655,"")</f>
        <v>234</v>
      </c>
      <c r="D365" t="s">
        <v>14</v>
      </c>
      <c r="E365">
        <v>374</v>
      </c>
    </row>
    <row r="366" spans="1:5" x14ac:dyDescent="0.2">
      <c r="A366" s="9" t="str">
        <f>IF(Crowdfunding!G656="successful","successful","")</f>
        <v>successful</v>
      </c>
      <c r="B366">
        <f>IF(Crowdfunding!G656="successful",Crowdfunding!H656,"")</f>
        <v>3016</v>
      </c>
    </row>
    <row r="367" spans="1:5" x14ac:dyDescent="0.2">
      <c r="A367" s="9" t="str">
        <f>IF(Crowdfunding!G657="successful","successful","")</f>
        <v>successful</v>
      </c>
      <c r="B367">
        <f>IF(Crowdfunding!G657="successful",Crowdfunding!H657,"")</f>
        <v>264</v>
      </c>
    </row>
    <row r="368" spans="1:5" x14ac:dyDescent="0.2">
      <c r="A368" s="9" t="str">
        <f>IF(Crowdfunding!G667="successful","successful","")</f>
        <v>successful</v>
      </c>
      <c r="B368">
        <f>IF(Crowdfunding!G667="successful",Crowdfunding!H667,"")</f>
        <v>272</v>
      </c>
    </row>
    <row r="369" spans="1:2" x14ac:dyDescent="0.2">
      <c r="A369" s="9" t="str">
        <f>IF(Crowdfunding!G669="successful","successful","")</f>
        <v>successful</v>
      </c>
      <c r="B369">
        <f>IF(Crowdfunding!G669="successful",Crowdfunding!H669,"")</f>
        <v>419</v>
      </c>
    </row>
    <row r="370" spans="1:2" x14ac:dyDescent="0.2">
      <c r="A370" s="9" t="str">
        <f>IF(Crowdfunding!G671="successful","successful","")</f>
        <v>successful</v>
      </c>
      <c r="B370">
        <f>IF(Crowdfunding!G671="successful",Crowdfunding!H671,"")</f>
        <v>1621</v>
      </c>
    </row>
    <row r="371" spans="1:2" x14ac:dyDescent="0.2">
      <c r="A371" s="9" t="str">
        <f>IF(Crowdfunding!G672="successful","successful","")</f>
        <v>successful</v>
      </c>
      <c r="B371">
        <f>IF(Crowdfunding!G672="successful",Crowdfunding!H672,"")</f>
        <v>1101</v>
      </c>
    </row>
    <row r="372" spans="1:2" x14ac:dyDescent="0.2">
      <c r="A372" s="9" t="str">
        <f>IF(Crowdfunding!G673="successful","successful","")</f>
        <v>successful</v>
      </c>
      <c r="B372">
        <f>IF(Crowdfunding!G673="successful",Crowdfunding!H673,"")</f>
        <v>1073</v>
      </c>
    </row>
    <row r="373" spans="1:2" x14ac:dyDescent="0.2">
      <c r="A373" s="9" t="str">
        <f>IF(Crowdfunding!G677="successful","successful","")</f>
        <v>successful</v>
      </c>
      <c r="B373">
        <f>IF(Crowdfunding!G677="successful",Crowdfunding!H677,"")</f>
        <v>331</v>
      </c>
    </row>
    <row r="374" spans="1:2" x14ac:dyDescent="0.2">
      <c r="A374" s="9" t="str">
        <f>IF(Crowdfunding!G678="successful","successful","")</f>
        <v>successful</v>
      </c>
      <c r="B374">
        <f>IF(Crowdfunding!G678="successful",Crowdfunding!H678,"")</f>
        <v>1170</v>
      </c>
    </row>
    <row r="375" spans="1:2" x14ac:dyDescent="0.2">
      <c r="A375" s="9" t="str">
        <f>IF(Crowdfunding!G681="successful","successful","")</f>
        <v>successful</v>
      </c>
      <c r="B375">
        <f>IF(Crowdfunding!G681="successful",Crowdfunding!H681,"")</f>
        <v>363</v>
      </c>
    </row>
    <row r="376" spans="1:2" x14ac:dyDescent="0.2">
      <c r="A376" s="9" t="str">
        <f>IF(Crowdfunding!G684="successful","successful","")</f>
        <v>successful</v>
      </c>
      <c r="B376">
        <f>IF(Crowdfunding!G684="successful",Crowdfunding!H684,"")</f>
        <v>103</v>
      </c>
    </row>
    <row r="377" spans="1:2" x14ac:dyDescent="0.2">
      <c r="A377" s="9" t="str">
        <f>IF(Crowdfunding!G685="successful","successful","")</f>
        <v>successful</v>
      </c>
      <c r="B377">
        <f>IF(Crowdfunding!G685="successful",Crowdfunding!H685,"")</f>
        <v>147</v>
      </c>
    </row>
    <row r="378" spans="1:2" x14ac:dyDescent="0.2">
      <c r="A378" s="9" t="str">
        <f>IF(Crowdfunding!G686="successful","successful","")</f>
        <v>successful</v>
      </c>
      <c r="B378">
        <f>IF(Crowdfunding!G686="successful",Crowdfunding!H686,"")</f>
        <v>110</v>
      </c>
    </row>
    <row r="379" spans="1:2" x14ac:dyDescent="0.2">
      <c r="A379" s="9" t="str">
        <f>IF(Crowdfunding!G688="successful","successful","")</f>
        <v>successful</v>
      </c>
      <c r="B379">
        <f>IF(Crowdfunding!G688="successful",Crowdfunding!H688,"")</f>
        <v>134</v>
      </c>
    </row>
    <row r="380" spans="1:2" x14ac:dyDescent="0.2">
      <c r="A380" s="9" t="str">
        <f>IF(Crowdfunding!G689="successful","successful","")</f>
        <v>successful</v>
      </c>
      <c r="B380">
        <f>IF(Crowdfunding!G689="successful",Crowdfunding!H689,"")</f>
        <v>269</v>
      </c>
    </row>
    <row r="381" spans="1:2" x14ac:dyDescent="0.2">
      <c r="A381" s="9" t="str">
        <f>IF(Crowdfunding!G690="successful","successful","")</f>
        <v>successful</v>
      </c>
      <c r="B381">
        <f>IF(Crowdfunding!G690="successful",Crowdfunding!H690,"")</f>
        <v>175</v>
      </c>
    </row>
    <row r="382" spans="1:2" x14ac:dyDescent="0.2">
      <c r="A382" s="9" t="str">
        <f>IF(Crowdfunding!G691="successful","successful","")</f>
        <v>successful</v>
      </c>
      <c r="B382">
        <f>IF(Crowdfunding!G691="successful",Crowdfunding!H691,"")</f>
        <v>69</v>
      </c>
    </row>
    <row r="383" spans="1:2" x14ac:dyDescent="0.2">
      <c r="A383" s="9" t="str">
        <f>IF(Crowdfunding!G692="successful","successful","")</f>
        <v>successful</v>
      </c>
      <c r="B383">
        <f>IF(Crowdfunding!G692="successful",Crowdfunding!H692,"")</f>
        <v>190</v>
      </c>
    </row>
    <row r="384" spans="1:2" x14ac:dyDescent="0.2">
      <c r="A384" s="9" t="str">
        <f>IF(Crowdfunding!G693="successful","successful","")</f>
        <v>successful</v>
      </c>
      <c r="B384">
        <f>IF(Crowdfunding!G693="successful",Crowdfunding!H693,"")</f>
        <v>237</v>
      </c>
    </row>
    <row r="385" spans="1:2" x14ac:dyDescent="0.2">
      <c r="A385" s="9" t="str">
        <f>IF(Crowdfunding!G697="successful","successful","")</f>
        <v>successful</v>
      </c>
      <c r="B385">
        <f>IF(Crowdfunding!G697="successful",Crowdfunding!H697,"")</f>
        <v>196</v>
      </c>
    </row>
    <row r="386" spans="1:2" x14ac:dyDescent="0.2">
      <c r="A386" s="9" t="str">
        <f>IF(Crowdfunding!G699="successful","successful","")</f>
        <v>successful</v>
      </c>
      <c r="B386">
        <f>IF(Crowdfunding!G699="successful",Crowdfunding!H699,"")</f>
        <v>7295</v>
      </c>
    </row>
    <row r="387" spans="1:2" x14ac:dyDescent="0.2">
      <c r="A387" s="9" t="str">
        <f>IF(Crowdfunding!G700="successful","successful","")</f>
        <v>successful</v>
      </c>
      <c r="B387">
        <f>IF(Crowdfunding!G700="successful",Crowdfunding!H700,"")</f>
        <v>2893</v>
      </c>
    </row>
    <row r="388" spans="1:2" x14ac:dyDescent="0.2">
      <c r="A388" s="9" t="str">
        <f>IF(Crowdfunding!G703="successful","successful","")</f>
        <v>successful</v>
      </c>
      <c r="B388">
        <f>IF(Crowdfunding!G703="successful",Crowdfunding!H703,"")</f>
        <v>820</v>
      </c>
    </row>
    <row r="389" spans="1:2" x14ac:dyDescent="0.2">
      <c r="A389" s="9" t="str">
        <f>IF(Crowdfunding!G705="successful","successful","")</f>
        <v>successful</v>
      </c>
      <c r="B389">
        <f>IF(Crowdfunding!G705="successful",Crowdfunding!H705,"")</f>
        <v>2038</v>
      </c>
    </row>
    <row r="390" spans="1:2" x14ac:dyDescent="0.2">
      <c r="A390" s="9" t="str">
        <f>IF(Crowdfunding!G706="successful","successful","")</f>
        <v>successful</v>
      </c>
      <c r="B390">
        <f>IF(Crowdfunding!G706="successful",Crowdfunding!H706,"")</f>
        <v>116</v>
      </c>
    </row>
    <row r="391" spans="1:2" x14ac:dyDescent="0.2">
      <c r="A391" s="9" t="str">
        <f>IF(Crowdfunding!G708="successful","successful","")</f>
        <v>successful</v>
      </c>
      <c r="B391">
        <f>IF(Crowdfunding!G708="successful",Crowdfunding!H708,"")</f>
        <v>1345</v>
      </c>
    </row>
    <row r="392" spans="1:2" x14ac:dyDescent="0.2">
      <c r="A392" s="9" t="str">
        <f>IF(Crowdfunding!G709="successful","successful","")</f>
        <v>successful</v>
      </c>
      <c r="B392">
        <f>IF(Crowdfunding!G709="successful",Crowdfunding!H709,"")</f>
        <v>168</v>
      </c>
    </row>
    <row r="393" spans="1:2" x14ac:dyDescent="0.2">
      <c r="A393" s="9" t="str">
        <f>IF(Crowdfunding!G710="successful","successful","")</f>
        <v>successful</v>
      </c>
      <c r="B393">
        <f>IF(Crowdfunding!G710="successful",Crowdfunding!H710,"")</f>
        <v>137</v>
      </c>
    </row>
    <row r="394" spans="1:2" x14ac:dyDescent="0.2">
      <c r="A394" s="9" t="str">
        <f>IF(Crowdfunding!G711="successful","successful","")</f>
        <v>successful</v>
      </c>
      <c r="B394">
        <f>IF(Crowdfunding!G711="successful",Crowdfunding!H711,"")</f>
        <v>186</v>
      </c>
    </row>
    <row r="395" spans="1:2" x14ac:dyDescent="0.2">
      <c r="A395" s="9" t="str">
        <f>IF(Crowdfunding!G712="successful","successful","")</f>
        <v>successful</v>
      </c>
      <c r="B395">
        <f>IF(Crowdfunding!G712="successful",Crowdfunding!H712,"")</f>
        <v>125</v>
      </c>
    </row>
    <row r="396" spans="1:2" x14ac:dyDescent="0.2">
      <c r="A396" s="9" t="str">
        <f>IF(Crowdfunding!G714="successful","successful","")</f>
        <v>successful</v>
      </c>
      <c r="B396">
        <f>IF(Crowdfunding!G714="successful",Crowdfunding!H714,"")</f>
        <v>202</v>
      </c>
    </row>
    <row r="397" spans="1:2" x14ac:dyDescent="0.2">
      <c r="A397" s="9" t="str">
        <f>IF(Crowdfunding!G715="successful","successful","")</f>
        <v>successful</v>
      </c>
      <c r="B397">
        <f>IF(Crowdfunding!G715="successful",Crowdfunding!H715,"")</f>
        <v>103</v>
      </c>
    </row>
    <row r="398" spans="1:2" x14ac:dyDescent="0.2">
      <c r="A398" s="9" t="str">
        <f>IF(Crowdfunding!G716="successful","successful","")</f>
        <v>successful</v>
      </c>
      <c r="B398">
        <f>IF(Crowdfunding!G716="successful",Crowdfunding!H716,"")</f>
        <v>1785</v>
      </c>
    </row>
    <row r="399" spans="1:2" x14ac:dyDescent="0.2">
      <c r="A399" s="9" t="str">
        <f>IF(Crowdfunding!G718="successful","successful","")</f>
        <v>successful</v>
      </c>
      <c r="B399">
        <f>IF(Crowdfunding!G718="successful",Crowdfunding!H718,"")</f>
        <v>157</v>
      </c>
    </row>
    <row r="400" spans="1:2" x14ac:dyDescent="0.2">
      <c r="A400" s="9" t="str">
        <f>IF(Crowdfunding!G719="successful","successful","")</f>
        <v>successful</v>
      </c>
      <c r="B400">
        <f>IF(Crowdfunding!G719="successful",Crowdfunding!H719,"")</f>
        <v>555</v>
      </c>
    </row>
    <row r="401" spans="1:2" x14ac:dyDescent="0.2">
      <c r="A401" s="9" t="str">
        <f>IF(Crowdfunding!G720="successful","successful","")</f>
        <v>successful</v>
      </c>
      <c r="B401">
        <f>IF(Crowdfunding!G720="successful",Crowdfunding!H720,"")</f>
        <v>297</v>
      </c>
    </row>
    <row r="402" spans="1:2" x14ac:dyDescent="0.2">
      <c r="A402" s="9" t="str">
        <f>IF(Crowdfunding!G721="successful","successful","")</f>
        <v>successful</v>
      </c>
      <c r="B402">
        <f>IF(Crowdfunding!G721="successful",Crowdfunding!H721,"")</f>
        <v>123</v>
      </c>
    </row>
    <row r="403" spans="1:2" x14ac:dyDescent="0.2">
      <c r="A403" s="9" t="str">
        <f>IF(Crowdfunding!G724="successful","successful","")</f>
        <v>successful</v>
      </c>
      <c r="B403">
        <f>IF(Crowdfunding!G724="successful",Crowdfunding!H724,"")</f>
        <v>3036</v>
      </c>
    </row>
    <row r="404" spans="1:2" x14ac:dyDescent="0.2">
      <c r="A404" s="9" t="str">
        <f>IF(Crowdfunding!G725="successful","successful","")</f>
        <v>successful</v>
      </c>
      <c r="B404">
        <f>IF(Crowdfunding!G725="successful",Crowdfunding!H725,"")</f>
        <v>144</v>
      </c>
    </row>
    <row r="405" spans="1:2" x14ac:dyDescent="0.2">
      <c r="A405" s="9" t="str">
        <f>IF(Crowdfunding!G726="successful","successful","")</f>
        <v>successful</v>
      </c>
      <c r="B405">
        <f>IF(Crowdfunding!G726="successful",Crowdfunding!H726,"")</f>
        <v>121</v>
      </c>
    </row>
    <row r="406" spans="1:2" x14ac:dyDescent="0.2">
      <c r="A406" s="9" t="str">
        <f>IF(Crowdfunding!G729="successful","successful","")</f>
        <v>successful</v>
      </c>
      <c r="B406">
        <f>IF(Crowdfunding!G729="successful",Crowdfunding!H729,"")</f>
        <v>181</v>
      </c>
    </row>
    <row r="407" spans="1:2" x14ac:dyDescent="0.2">
      <c r="A407" s="9" t="str">
        <f>IF(Crowdfunding!G731="successful","successful","")</f>
        <v>successful</v>
      </c>
      <c r="B407">
        <f>IF(Crowdfunding!G731="successful",Crowdfunding!H731,"")</f>
        <v>122</v>
      </c>
    </row>
    <row r="408" spans="1:2" x14ac:dyDescent="0.2">
      <c r="A408" s="9" t="str">
        <f>IF(Crowdfunding!G732="successful","successful","")</f>
        <v>successful</v>
      </c>
      <c r="B408">
        <f>IF(Crowdfunding!G732="successful",Crowdfunding!H732,"")</f>
        <v>1071</v>
      </c>
    </row>
    <row r="409" spans="1:2" x14ac:dyDescent="0.2">
      <c r="A409" s="9" t="str">
        <f>IF(Crowdfunding!G735="successful","successful","")</f>
        <v>successful</v>
      </c>
      <c r="B409">
        <f>IF(Crowdfunding!G735="successful",Crowdfunding!H735,"")</f>
        <v>980</v>
      </c>
    </row>
    <row r="410" spans="1:2" x14ac:dyDescent="0.2">
      <c r="A410" s="9" t="str">
        <f>IF(Crowdfunding!G736="successful","successful","")</f>
        <v>successful</v>
      </c>
      <c r="B410">
        <f>IF(Crowdfunding!G736="successful",Crowdfunding!H736,"")</f>
        <v>536</v>
      </c>
    </row>
    <row r="411" spans="1:2" x14ac:dyDescent="0.2">
      <c r="A411" s="9" t="str">
        <f>IF(Crowdfunding!G737="successful","successful","")</f>
        <v>successful</v>
      </c>
      <c r="B411">
        <f>IF(Crowdfunding!G737="successful",Crowdfunding!H737,"")</f>
        <v>1991</v>
      </c>
    </row>
    <row r="412" spans="1:2" x14ac:dyDescent="0.2">
      <c r="A412" s="9" t="str">
        <f>IF(Crowdfunding!G739="successful","successful","")</f>
        <v>successful</v>
      </c>
      <c r="B412">
        <f>IF(Crowdfunding!G739="successful",Crowdfunding!H739,"")</f>
        <v>180</v>
      </c>
    </row>
    <row r="413" spans="1:2" x14ac:dyDescent="0.2">
      <c r="A413" s="9" t="str">
        <f>IF(Crowdfunding!G743="successful","successful","")</f>
        <v>successful</v>
      </c>
      <c r="B413">
        <f>IF(Crowdfunding!G743="successful",Crowdfunding!H743,"")</f>
        <v>130</v>
      </c>
    </row>
    <row r="414" spans="1:2" x14ac:dyDescent="0.2">
      <c r="A414" s="9" t="str">
        <f>IF(Crowdfunding!G744="successful","successful","")</f>
        <v>successful</v>
      </c>
      <c r="B414">
        <f>IF(Crowdfunding!G744="successful",Crowdfunding!H744,"")</f>
        <v>122</v>
      </c>
    </row>
    <row r="415" spans="1:2" x14ac:dyDescent="0.2">
      <c r="A415" s="9" t="str">
        <f>IF(Crowdfunding!G746="successful","successful","")</f>
        <v>successful</v>
      </c>
      <c r="B415">
        <f>IF(Crowdfunding!G746="successful",Crowdfunding!H746,"")</f>
        <v>140</v>
      </c>
    </row>
    <row r="416" spans="1:2" x14ac:dyDescent="0.2">
      <c r="A416" s="9" t="str">
        <f>IF(Crowdfunding!G748="successful","successful","")</f>
        <v>successful</v>
      </c>
      <c r="B416">
        <f>IF(Crowdfunding!G748="successful",Crowdfunding!H748,"")</f>
        <v>3388</v>
      </c>
    </row>
    <row r="417" spans="1:2" x14ac:dyDescent="0.2">
      <c r="A417" s="9" t="str">
        <f>IF(Crowdfunding!G749="successful","successful","")</f>
        <v>successful</v>
      </c>
      <c r="B417">
        <f>IF(Crowdfunding!G749="successful",Crowdfunding!H749,"")</f>
        <v>280</v>
      </c>
    </row>
    <row r="418" spans="1:2" x14ac:dyDescent="0.2">
      <c r="A418" s="9" t="str">
        <f>IF(Crowdfunding!G751="successful","successful","")</f>
        <v>successful</v>
      </c>
      <c r="B418">
        <f>IF(Crowdfunding!G751="successful",Crowdfunding!H751,"")</f>
        <v>366</v>
      </c>
    </row>
    <row r="419" spans="1:2" x14ac:dyDescent="0.2">
      <c r="A419" s="9" t="str">
        <f>IF(Crowdfunding!G753="successful","successful","")</f>
        <v>successful</v>
      </c>
      <c r="B419">
        <f>IF(Crowdfunding!G753="successful",Crowdfunding!H753,"")</f>
        <v>270</v>
      </c>
    </row>
    <row r="420" spans="1:2" x14ac:dyDescent="0.2">
      <c r="A420" s="9" t="str">
        <f>IF(Crowdfunding!G755="successful","successful","")</f>
        <v>successful</v>
      </c>
      <c r="B420">
        <f>IF(Crowdfunding!G755="successful",Crowdfunding!H755,"")</f>
        <v>137</v>
      </c>
    </row>
    <row r="421" spans="1:2" x14ac:dyDescent="0.2">
      <c r="A421" s="9" t="str">
        <f>IF(Crowdfunding!G756="successful","successful","")</f>
        <v>successful</v>
      </c>
      <c r="B421">
        <f>IF(Crowdfunding!G756="successful",Crowdfunding!H756,"")</f>
        <v>3205</v>
      </c>
    </row>
    <row r="422" spans="1:2" x14ac:dyDescent="0.2">
      <c r="A422" s="9" t="str">
        <f>IF(Crowdfunding!G757="successful","successful","")</f>
        <v>successful</v>
      </c>
      <c r="B422">
        <f>IF(Crowdfunding!G757="successful",Crowdfunding!H757,"")</f>
        <v>288</v>
      </c>
    </row>
    <row r="423" spans="1:2" x14ac:dyDescent="0.2">
      <c r="A423" s="9" t="str">
        <f>IF(Crowdfunding!G758="successful","successful","")</f>
        <v>successful</v>
      </c>
      <c r="B423">
        <f>IF(Crowdfunding!G758="successful",Crowdfunding!H758,"")</f>
        <v>148</v>
      </c>
    </row>
    <row r="424" spans="1:2" x14ac:dyDescent="0.2">
      <c r="A424" s="9" t="str">
        <f>IF(Crowdfunding!G759="successful","successful","")</f>
        <v>successful</v>
      </c>
      <c r="B424">
        <f>IF(Crowdfunding!G759="successful",Crowdfunding!H759,"")</f>
        <v>114</v>
      </c>
    </row>
    <row r="425" spans="1:2" x14ac:dyDescent="0.2">
      <c r="A425" s="9" t="str">
        <f>IF(Crowdfunding!G760="successful","successful","")</f>
        <v>successful</v>
      </c>
      <c r="B425">
        <f>IF(Crowdfunding!G760="successful",Crowdfunding!H760,"")</f>
        <v>1518</v>
      </c>
    </row>
    <row r="426" spans="1:2" x14ac:dyDescent="0.2">
      <c r="A426" s="9" t="str">
        <f>IF(Crowdfunding!G763="successful","successful","")</f>
        <v>successful</v>
      </c>
      <c r="B426">
        <f>IF(Crowdfunding!G763="successful",Crowdfunding!H763,"")</f>
        <v>166</v>
      </c>
    </row>
    <row r="427" spans="1:2" x14ac:dyDescent="0.2">
      <c r="A427" s="9" t="str">
        <f>IF(Crowdfunding!G764="successful","successful","")</f>
        <v>successful</v>
      </c>
      <c r="B427">
        <f>IF(Crowdfunding!G764="successful",Crowdfunding!H764,"")</f>
        <v>100</v>
      </c>
    </row>
    <row r="428" spans="1:2" x14ac:dyDescent="0.2">
      <c r="A428" s="9" t="str">
        <f>IF(Crowdfunding!G765="successful","successful","")</f>
        <v>successful</v>
      </c>
      <c r="B428">
        <f>IF(Crowdfunding!G765="successful",Crowdfunding!H765,"")</f>
        <v>235</v>
      </c>
    </row>
    <row r="429" spans="1:2" x14ac:dyDescent="0.2">
      <c r="A429" s="9" t="str">
        <f>IF(Crowdfunding!G766="successful","successful","")</f>
        <v>successful</v>
      </c>
      <c r="B429">
        <f>IF(Crowdfunding!G766="successful",Crowdfunding!H766,"")</f>
        <v>148</v>
      </c>
    </row>
    <row r="430" spans="1:2" x14ac:dyDescent="0.2">
      <c r="A430" s="9" t="str">
        <f>IF(Crowdfunding!G767="successful","successful","")</f>
        <v>successful</v>
      </c>
      <c r="B430">
        <f>IF(Crowdfunding!G767="successful",Crowdfunding!H767,"")</f>
        <v>198</v>
      </c>
    </row>
    <row r="431" spans="1:2" x14ac:dyDescent="0.2">
      <c r="A431" s="9" t="str">
        <f>IF(Crowdfunding!G770="successful","successful","")</f>
        <v>successful</v>
      </c>
      <c r="B431">
        <f>IF(Crowdfunding!G770="successful",Crowdfunding!H770,"")</f>
        <v>150</v>
      </c>
    </row>
    <row r="432" spans="1:2" x14ac:dyDescent="0.2">
      <c r="A432" s="9" t="str">
        <f>IF(Crowdfunding!G772="successful","successful","")</f>
        <v>successful</v>
      </c>
      <c r="B432">
        <f>IF(Crowdfunding!G772="successful",Crowdfunding!H772,"")</f>
        <v>216</v>
      </c>
    </row>
    <row r="433" spans="1:2" x14ac:dyDescent="0.2">
      <c r="A433" s="9" t="str">
        <f>IF(Crowdfunding!G774="successful","successful","")</f>
        <v>successful</v>
      </c>
      <c r="B433">
        <f>IF(Crowdfunding!G774="successful",Crowdfunding!H774,"")</f>
        <v>5139</v>
      </c>
    </row>
    <row r="434" spans="1:2" x14ac:dyDescent="0.2">
      <c r="A434" s="9" t="str">
        <f>IF(Crowdfunding!G775="successful","successful","")</f>
        <v>successful</v>
      </c>
      <c r="B434">
        <f>IF(Crowdfunding!G775="successful",Crowdfunding!H775,"")</f>
        <v>2353</v>
      </c>
    </row>
    <row r="435" spans="1:2" x14ac:dyDescent="0.2">
      <c r="A435" s="9" t="str">
        <f>IF(Crowdfunding!G776="successful","successful","")</f>
        <v>successful</v>
      </c>
      <c r="B435">
        <f>IF(Crowdfunding!G776="successful",Crowdfunding!H776,"")</f>
        <v>78</v>
      </c>
    </row>
    <row r="436" spans="1:2" x14ac:dyDescent="0.2">
      <c r="A436" s="9" t="str">
        <f>IF(Crowdfunding!G780="successful","successful","")</f>
        <v>successful</v>
      </c>
      <c r="B436">
        <f>IF(Crowdfunding!G780="successful",Crowdfunding!H780,"")</f>
        <v>174</v>
      </c>
    </row>
    <row r="437" spans="1:2" x14ac:dyDescent="0.2">
      <c r="A437" s="9" t="str">
        <f>IF(Crowdfunding!G782="successful","successful","")</f>
        <v>successful</v>
      </c>
      <c r="B437">
        <f>IF(Crowdfunding!G782="successful",Crowdfunding!H782,"")</f>
        <v>164</v>
      </c>
    </row>
    <row r="438" spans="1:2" x14ac:dyDescent="0.2">
      <c r="A438" s="9" t="str">
        <f>IF(Crowdfunding!G784="successful","successful","")</f>
        <v>successful</v>
      </c>
      <c r="B438">
        <f>IF(Crowdfunding!G784="successful",Crowdfunding!H784,"")</f>
        <v>161</v>
      </c>
    </row>
    <row r="439" spans="1:2" x14ac:dyDescent="0.2">
      <c r="A439" s="9" t="str">
        <f>IF(Crowdfunding!G785="successful","successful","")</f>
        <v>successful</v>
      </c>
      <c r="B439">
        <f>IF(Crowdfunding!G785="successful",Crowdfunding!H785,"")</f>
        <v>138</v>
      </c>
    </row>
    <row r="440" spans="1:2" x14ac:dyDescent="0.2">
      <c r="A440" s="9" t="str">
        <f>IF(Crowdfunding!G786="successful","successful","")</f>
        <v>successful</v>
      </c>
      <c r="B440">
        <f>IF(Crowdfunding!G786="successful",Crowdfunding!H786,"")</f>
        <v>3308</v>
      </c>
    </row>
    <row r="441" spans="1:2" x14ac:dyDescent="0.2">
      <c r="A441" s="9" t="str">
        <f>IF(Crowdfunding!G787="successful","successful","")</f>
        <v>successful</v>
      </c>
      <c r="B441">
        <f>IF(Crowdfunding!G787="successful",Crowdfunding!H787,"")</f>
        <v>127</v>
      </c>
    </row>
    <row r="442" spans="1:2" x14ac:dyDescent="0.2">
      <c r="A442" s="9" t="str">
        <f>IF(Crowdfunding!G788="successful","successful","")</f>
        <v>successful</v>
      </c>
      <c r="B442">
        <f>IF(Crowdfunding!G788="successful",Crowdfunding!H788,"")</f>
        <v>207</v>
      </c>
    </row>
    <row r="443" spans="1:2" x14ac:dyDescent="0.2">
      <c r="A443" s="9" t="str">
        <f>IF(Crowdfunding!G795="successful","successful","")</f>
        <v>successful</v>
      </c>
      <c r="B443">
        <f>IF(Crowdfunding!G795="successful",Crowdfunding!H795,"")</f>
        <v>181</v>
      </c>
    </row>
    <row r="444" spans="1:2" x14ac:dyDescent="0.2">
      <c r="A444" s="9" t="str">
        <f>IF(Crowdfunding!G796="successful","successful","")</f>
        <v>successful</v>
      </c>
      <c r="B444">
        <f>IF(Crowdfunding!G796="successful",Crowdfunding!H796,"")</f>
        <v>110</v>
      </c>
    </row>
    <row r="445" spans="1:2" x14ac:dyDescent="0.2">
      <c r="A445" s="9" t="str">
        <f>IF(Crowdfunding!G799="successful","successful","")</f>
        <v>successful</v>
      </c>
      <c r="B445">
        <f>IF(Crowdfunding!G799="successful",Crowdfunding!H799,"")</f>
        <v>185</v>
      </c>
    </row>
    <row r="446" spans="1:2" x14ac:dyDescent="0.2">
      <c r="A446" s="9" t="str">
        <f>IF(Crowdfunding!G800="successful","successful","")</f>
        <v>successful</v>
      </c>
      <c r="B446">
        <f>IF(Crowdfunding!G800="successful",Crowdfunding!H800,"")</f>
        <v>121</v>
      </c>
    </row>
    <row r="447" spans="1:2" x14ac:dyDescent="0.2">
      <c r="A447" s="9" t="str">
        <f>IF(Crowdfunding!G803="successful","successful","")</f>
        <v>successful</v>
      </c>
      <c r="B447">
        <f>IF(Crowdfunding!G803="successful",Crowdfunding!H803,"")</f>
        <v>106</v>
      </c>
    </row>
    <row r="448" spans="1:2" x14ac:dyDescent="0.2">
      <c r="A448" s="9" t="str">
        <f>IF(Crowdfunding!G804="successful","successful","")</f>
        <v>successful</v>
      </c>
      <c r="B448">
        <f>IF(Crowdfunding!G804="successful",Crowdfunding!H804,"")</f>
        <v>142</v>
      </c>
    </row>
    <row r="449" spans="1:2" x14ac:dyDescent="0.2">
      <c r="A449" s="9" t="str">
        <f>IF(Crowdfunding!G805="successful","successful","")</f>
        <v>successful</v>
      </c>
      <c r="B449">
        <f>IF(Crowdfunding!G805="successful",Crowdfunding!H805,"")</f>
        <v>233</v>
      </c>
    </row>
    <row r="450" spans="1:2" x14ac:dyDescent="0.2">
      <c r="A450" s="9" t="str">
        <f>IF(Crowdfunding!G806="successful","successful","")</f>
        <v>successful</v>
      </c>
      <c r="B450">
        <f>IF(Crowdfunding!G806="successful",Crowdfunding!H806,"")</f>
        <v>218</v>
      </c>
    </row>
    <row r="451" spans="1:2" x14ac:dyDescent="0.2">
      <c r="A451" s="9" t="str">
        <f>IF(Crowdfunding!G808="successful","successful","")</f>
        <v>successful</v>
      </c>
      <c r="B451">
        <f>IF(Crowdfunding!G808="successful",Crowdfunding!H808,"")</f>
        <v>76</v>
      </c>
    </row>
    <row r="452" spans="1:2" x14ac:dyDescent="0.2">
      <c r="A452" s="9" t="str">
        <f>IF(Crowdfunding!G809="successful","successful","")</f>
        <v>successful</v>
      </c>
      <c r="B452">
        <f>IF(Crowdfunding!G809="successful",Crowdfunding!H809,"")</f>
        <v>43</v>
      </c>
    </row>
    <row r="453" spans="1:2" x14ac:dyDescent="0.2">
      <c r="A453" s="9" t="str">
        <f>IF(Crowdfunding!G812="successful","successful","")</f>
        <v>successful</v>
      </c>
      <c r="B453">
        <f>IF(Crowdfunding!G812="successful",Crowdfunding!H812,"")</f>
        <v>221</v>
      </c>
    </row>
    <row r="454" spans="1:2" x14ac:dyDescent="0.2">
      <c r="A454" s="9" t="str">
        <f>IF(Crowdfunding!G814="successful","successful","")</f>
        <v>successful</v>
      </c>
      <c r="B454">
        <f>IF(Crowdfunding!G814="successful",Crowdfunding!H814,"")</f>
        <v>2805</v>
      </c>
    </row>
    <row r="455" spans="1:2" x14ac:dyDescent="0.2">
      <c r="A455" s="9" t="str">
        <f>IF(Crowdfunding!G815="successful","successful","")</f>
        <v>successful</v>
      </c>
      <c r="B455">
        <f>IF(Crowdfunding!G815="successful",Crowdfunding!H815,"")</f>
        <v>68</v>
      </c>
    </row>
    <row r="456" spans="1:2" x14ac:dyDescent="0.2">
      <c r="A456" s="9" t="str">
        <f>IF(Crowdfunding!G817="successful","successful","")</f>
        <v>successful</v>
      </c>
      <c r="B456">
        <f>IF(Crowdfunding!G817="successful",Crowdfunding!H817,"")</f>
        <v>183</v>
      </c>
    </row>
    <row r="457" spans="1:2" x14ac:dyDescent="0.2">
      <c r="A457" s="9" t="str">
        <f>IF(Crowdfunding!G818="successful","successful","")</f>
        <v>successful</v>
      </c>
      <c r="B457">
        <f>IF(Crowdfunding!G818="successful",Crowdfunding!H818,"")</f>
        <v>133</v>
      </c>
    </row>
    <row r="458" spans="1:2" x14ac:dyDescent="0.2">
      <c r="A458" s="9" t="str">
        <f>IF(Crowdfunding!G819="successful","successful","")</f>
        <v>successful</v>
      </c>
      <c r="B458">
        <f>IF(Crowdfunding!G819="successful",Crowdfunding!H819,"")</f>
        <v>2489</v>
      </c>
    </row>
    <row r="459" spans="1:2" x14ac:dyDescent="0.2">
      <c r="A459" s="9" t="str">
        <f>IF(Crowdfunding!G820="successful","successful","")</f>
        <v>successful</v>
      </c>
      <c r="B459">
        <f>IF(Crowdfunding!G820="successful",Crowdfunding!H820,"")</f>
        <v>69</v>
      </c>
    </row>
    <row r="460" spans="1:2" x14ac:dyDescent="0.2">
      <c r="A460" s="9" t="str">
        <f>IF(Crowdfunding!G822="successful","successful","")</f>
        <v>successful</v>
      </c>
      <c r="B460">
        <f>IF(Crowdfunding!G822="successful",Crowdfunding!H822,"")</f>
        <v>279</v>
      </c>
    </row>
    <row r="461" spans="1:2" x14ac:dyDescent="0.2">
      <c r="A461" s="9" t="str">
        <f>IF(Crowdfunding!G823="successful","successful","")</f>
        <v>successful</v>
      </c>
      <c r="B461">
        <f>IF(Crowdfunding!G823="successful",Crowdfunding!H823,"")</f>
        <v>210</v>
      </c>
    </row>
    <row r="462" spans="1:2" x14ac:dyDescent="0.2">
      <c r="A462" s="9" t="str">
        <f>IF(Crowdfunding!G824="successful","successful","")</f>
        <v>successful</v>
      </c>
      <c r="B462">
        <f>IF(Crowdfunding!G824="successful",Crowdfunding!H824,"")</f>
        <v>2100</v>
      </c>
    </row>
    <row r="463" spans="1:2" x14ac:dyDescent="0.2">
      <c r="A463" s="9" t="str">
        <f>IF(Crowdfunding!G825="successful","successful","")</f>
        <v>successful</v>
      </c>
      <c r="B463">
        <f>IF(Crowdfunding!G825="successful",Crowdfunding!H825,"")</f>
        <v>252</v>
      </c>
    </row>
    <row r="464" spans="1:2" x14ac:dyDescent="0.2">
      <c r="A464" s="9" t="str">
        <f>IF(Crowdfunding!G826="successful","successful","")</f>
        <v>successful</v>
      </c>
      <c r="B464">
        <f>IF(Crowdfunding!G826="successful",Crowdfunding!H826,"")</f>
        <v>1280</v>
      </c>
    </row>
    <row r="465" spans="1:2" x14ac:dyDescent="0.2">
      <c r="A465" s="9" t="str">
        <f>IF(Crowdfunding!G827="successful","successful","")</f>
        <v>successful</v>
      </c>
      <c r="B465">
        <f>IF(Crowdfunding!G827="successful",Crowdfunding!H827,"")</f>
        <v>157</v>
      </c>
    </row>
    <row r="466" spans="1:2" x14ac:dyDescent="0.2">
      <c r="A466" s="9" t="str">
        <f>IF(Crowdfunding!G828="successful","successful","")</f>
        <v>successful</v>
      </c>
      <c r="B466">
        <f>IF(Crowdfunding!G828="successful",Crowdfunding!H828,"")</f>
        <v>194</v>
      </c>
    </row>
    <row r="467" spans="1:2" x14ac:dyDescent="0.2">
      <c r="A467" s="9" t="str">
        <f>IF(Crowdfunding!G829="successful","successful","")</f>
        <v>successful</v>
      </c>
      <c r="B467">
        <f>IF(Crowdfunding!G829="successful",Crowdfunding!H829,"")</f>
        <v>82</v>
      </c>
    </row>
    <row r="468" spans="1:2" x14ac:dyDescent="0.2">
      <c r="A468" s="9" t="str">
        <f>IF(Crowdfunding!G833="successful","successful","")</f>
        <v>successful</v>
      </c>
      <c r="B468">
        <f>IF(Crowdfunding!G833="successful",Crowdfunding!H833,"")</f>
        <v>4233</v>
      </c>
    </row>
    <row r="469" spans="1:2" x14ac:dyDescent="0.2">
      <c r="A469" s="9" t="str">
        <f>IF(Crowdfunding!G834="successful","successful","")</f>
        <v>successful</v>
      </c>
      <c r="B469">
        <f>IF(Crowdfunding!G834="successful",Crowdfunding!H834,"")</f>
        <v>1297</v>
      </c>
    </row>
    <row r="470" spans="1:2" x14ac:dyDescent="0.2">
      <c r="A470" s="9" t="str">
        <f>IF(Crowdfunding!G835="successful","successful","")</f>
        <v>successful</v>
      </c>
      <c r="B470">
        <f>IF(Crowdfunding!G835="successful",Crowdfunding!H835,"")</f>
        <v>165</v>
      </c>
    </row>
    <row r="471" spans="1:2" x14ac:dyDescent="0.2">
      <c r="A471" s="9" t="str">
        <f>IF(Crowdfunding!G836="successful","successful","")</f>
        <v>successful</v>
      </c>
      <c r="B471">
        <f>IF(Crowdfunding!G836="successful",Crowdfunding!H836,"")</f>
        <v>119</v>
      </c>
    </row>
    <row r="472" spans="1:2" x14ac:dyDescent="0.2">
      <c r="A472" s="9" t="str">
        <f>IF(Crowdfunding!G839="successful","successful","")</f>
        <v>successful</v>
      </c>
      <c r="B472">
        <f>IF(Crowdfunding!G839="successful",Crowdfunding!H839,"")</f>
        <v>1797</v>
      </c>
    </row>
    <row r="473" spans="1:2" x14ac:dyDescent="0.2">
      <c r="A473" s="9" t="str">
        <f>IF(Crowdfunding!G840="successful","successful","")</f>
        <v>successful</v>
      </c>
      <c r="B473">
        <f>IF(Crowdfunding!G840="successful",Crowdfunding!H840,"")</f>
        <v>261</v>
      </c>
    </row>
    <row r="474" spans="1:2" x14ac:dyDescent="0.2">
      <c r="A474" s="9" t="str">
        <f>IF(Crowdfunding!G841="successful","successful","")</f>
        <v>successful</v>
      </c>
      <c r="B474">
        <f>IF(Crowdfunding!G841="successful",Crowdfunding!H841,"")</f>
        <v>157</v>
      </c>
    </row>
    <row r="475" spans="1:2" x14ac:dyDescent="0.2">
      <c r="A475" s="9" t="str">
        <f>IF(Crowdfunding!G842="successful","successful","")</f>
        <v>successful</v>
      </c>
      <c r="B475">
        <f>IF(Crowdfunding!G842="successful",Crowdfunding!H842,"")</f>
        <v>3533</v>
      </c>
    </row>
    <row r="476" spans="1:2" x14ac:dyDescent="0.2">
      <c r="A476" s="9" t="str">
        <f>IF(Crowdfunding!G843="successful","successful","")</f>
        <v>successful</v>
      </c>
      <c r="B476">
        <f>IF(Crowdfunding!G843="successful",Crowdfunding!H843,"")</f>
        <v>155</v>
      </c>
    </row>
    <row r="477" spans="1:2" x14ac:dyDescent="0.2">
      <c r="A477" s="9" t="str">
        <f>IF(Crowdfunding!G844="successful","successful","")</f>
        <v>successful</v>
      </c>
      <c r="B477">
        <f>IF(Crowdfunding!G844="successful",Crowdfunding!H844,"")</f>
        <v>132</v>
      </c>
    </row>
    <row r="478" spans="1:2" x14ac:dyDescent="0.2">
      <c r="A478" s="9" t="str">
        <f>IF(Crowdfunding!G847="successful","successful","")</f>
        <v>successful</v>
      </c>
      <c r="B478">
        <f>IF(Crowdfunding!G847="successful",Crowdfunding!H847,"")</f>
        <v>1354</v>
      </c>
    </row>
    <row r="479" spans="1:2" x14ac:dyDescent="0.2">
      <c r="A479" s="9" t="str">
        <f>IF(Crowdfunding!G848="successful","successful","")</f>
        <v>successful</v>
      </c>
      <c r="B479">
        <f>IF(Crowdfunding!G848="successful",Crowdfunding!H848,"")</f>
        <v>48</v>
      </c>
    </row>
    <row r="480" spans="1:2" x14ac:dyDescent="0.2">
      <c r="A480" s="9" t="str">
        <f>IF(Crowdfunding!G849="successful","successful","")</f>
        <v>successful</v>
      </c>
      <c r="B480">
        <f>IF(Crowdfunding!G849="successful",Crowdfunding!H849,"")</f>
        <v>110</v>
      </c>
    </row>
    <row r="481" spans="1:2" x14ac:dyDescent="0.2">
      <c r="A481" s="9" t="str">
        <f>IF(Crowdfunding!G850="successful","successful","")</f>
        <v>successful</v>
      </c>
      <c r="B481">
        <f>IF(Crowdfunding!G850="successful",Crowdfunding!H850,"")</f>
        <v>172</v>
      </c>
    </row>
    <row r="482" spans="1:2" x14ac:dyDescent="0.2">
      <c r="A482" s="9" t="str">
        <f>IF(Crowdfunding!G851="successful","successful","")</f>
        <v>successful</v>
      </c>
      <c r="B482">
        <f>IF(Crowdfunding!G851="successful",Crowdfunding!H851,"")</f>
        <v>307</v>
      </c>
    </row>
    <row r="483" spans="1:2" x14ac:dyDescent="0.2">
      <c r="A483" s="9" t="str">
        <f>IF(Crowdfunding!G853="successful","successful","")</f>
        <v>successful</v>
      </c>
      <c r="B483">
        <f>IF(Crowdfunding!G853="successful",Crowdfunding!H853,"")</f>
        <v>160</v>
      </c>
    </row>
    <row r="484" spans="1:2" x14ac:dyDescent="0.2">
      <c r="A484" s="9" t="str">
        <f>IF(Crowdfunding!G855="successful","successful","")</f>
        <v>successful</v>
      </c>
      <c r="B484">
        <f>IF(Crowdfunding!G855="successful",Crowdfunding!H855,"")</f>
        <v>1467</v>
      </c>
    </row>
    <row r="485" spans="1:2" x14ac:dyDescent="0.2">
      <c r="A485" s="9" t="str">
        <f>IF(Crowdfunding!G856="successful","successful","")</f>
        <v>successful</v>
      </c>
      <c r="B485">
        <f>IF(Crowdfunding!G856="successful",Crowdfunding!H856,"")</f>
        <v>2662</v>
      </c>
    </row>
    <row r="486" spans="1:2" x14ac:dyDescent="0.2">
      <c r="A486" s="9" t="str">
        <f>IF(Crowdfunding!G857="successful","successful","")</f>
        <v>successful</v>
      </c>
      <c r="B486">
        <f>IF(Crowdfunding!G857="successful",Crowdfunding!H857,"")</f>
        <v>452</v>
      </c>
    </row>
    <row r="487" spans="1:2" x14ac:dyDescent="0.2">
      <c r="A487" s="9" t="str">
        <f>IF(Crowdfunding!G858="successful","successful","")</f>
        <v>successful</v>
      </c>
      <c r="B487">
        <f>IF(Crowdfunding!G858="successful",Crowdfunding!H858,"")</f>
        <v>158</v>
      </c>
    </row>
    <row r="488" spans="1:2" x14ac:dyDescent="0.2">
      <c r="A488" s="9" t="str">
        <f>IF(Crowdfunding!G859="successful","successful","")</f>
        <v>successful</v>
      </c>
      <c r="B488">
        <f>IF(Crowdfunding!G859="successful",Crowdfunding!H859,"")</f>
        <v>225</v>
      </c>
    </row>
    <row r="489" spans="1:2" x14ac:dyDescent="0.2">
      <c r="A489" s="9" t="str">
        <f>IF(Crowdfunding!G862="successful","successful","")</f>
        <v>successful</v>
      </c>
      <c r="B489">
        <f>IF(Crowdfunding!G862="successful",Crowdfunding!H862,"")</f>
        <v>65</v>
      </c>
    </row>
    <row r="490" spans="1:2" x14ac:dyDescent="0.2">
      <c r="A490" s="9" t="str">
        <f>IF(Crowdfunding!G863="successful","successful","")</f>
        <v>successful</v>
      </c>
      <c r="B490">
        <f>IF(Crowdfunding!G863="successful",Crowdfunding!H863,"")</f>
        <v>163</v>
      </c>
    </row>
    <row r="491" spans="1:2" x14ac:dyDescent="0.2">
      <c r="A491" s="9" t="str">
        <f>IF(Crowdfunding!G864="successful","successful","")</f>
        <v>successful</v>
      </c>
      <c r="B491">
        <f>IF(Crowdfunding!G864="successful",Crowdfunding!H864,"")</f>
        <v>85</v>
      </c>
    </row>
    <row r="492" spans="1:2" x14ac:dyDescent="0.2">
      <c r="A492" s="9" t="str">
        <f>IF(Crowdfunding!G865="successful","successful","")</f>
        <v>successful</v>
      </c>
      <c r="B492">
        <f>IF(Crowdfunding!G865="successful",Crowdfunding!H865,"")</f>
        <v>217</v>
      </c>
    </row>
    <row r="493" spans="1:2" x14ac:dyDescent="0.2">
      <c r="A493" s="9" t="str">
        <f>IF(Crowdfunding!G866="successful","successful","")</f>
        <v>successful</v>
      </c>
      <c r="B493">
        <f>IF(Crowdfunding!G866="successful",Crowdfunding!H866,"")</f>
        <v>150</v>
      </c>
    </row>
    <row r="494" spans="1:2" x14ac:dyDescent="0.2">
      <c r="A494" s="9" t="str">
        <f>IF(Crowdfunding!G867="successful","successful","")</f>
        <v>successful</v>
      </c>
      <c r="B494">
        <f>IF(Crowdfunding!G867="successful",Crowdfunding!H867,"")</f>
        <v>3272</v>
      </c>
    </row>
    <row r="495" spans="1:2" x14ac:dyDescent="0.2">
      <c r="A495" s="9" t="str">
        <f>IF(Crowdfunding!G869="successful","successful","")</f>
        <v>successful</v>
      </c>
      <c r="B495">
        <f>IF(Crowdfunding!G869="successful",Crowdfunding!H869,"")</f>
        <v>300</v>
      </c>
    </row>
    <row r="496" spans="1:2" x14ac:dyDescent="0.2">
      <c r="A496" s="9" t="str">
        <f>IF(Crowdfunding!G870="successful","successful","")</f>
        <v>successful</v>
      </c>
      <c r="B496">
        <f>IF(Crowdfunding!G870="successful",Crowdfunding!H870,"")</f>
        <v>126</v>
      </c>
    </row>
    <row r="497" spans="1:2" x14ac:dyDescent="0.2">
      <c r="A497" s="9" t="str">
        <f>IF(Crowdfunding!G873="successful","successful","")</f>
        <v>successful</v>
      </c>
      <c r="B497">
        <f>IF(Crowdfunding!G873="successful",Crowdfunding!H873,"")</f>
        <v>2320</v>
      </c>
    </row>
    <row r="498" spans="1:2" x14ac:dyDescent="0.2">
      <c r="A498" s="9" t="str">
        <f>IF(Crowdfunding!G874="successful","successful","")</f>
        <v>successful</v>
      </c>
      <c r="B498">
        <f>IF(Crowdfunding!G874="successful",Crowdfunding!H874,"")</f>
        <v>81</v>
      </c>
    </row>
    <row r="499" spans="1:2" x14ac:dyDescent="0.2">
      <c r="A499" s="9" t="str">
        <f>IF(Crowdfunding!G875="successful","successful","")</f>
        <v>successful</v>
      </c>
      <c r="B499">
        <f>IF(Crowdfunding!G875="successful",Crowdfunding!H875,"")</f>
        <v>1887</v>
      </c>
    </row>
    <row r="500" spans="1:2" x14ac:dyDescent="0.2">
      <c r="A500" s="9" t="str">
        <f>IF(Crowdfunding!G876="successful","successful","")</f>
        <v>successful</v>
      </c>
      <c r="B500">
        <f>IF(Crowdfunding!G876="successful",Crowdfunding!H876,"")</f>
        <v>4358</v>
      </c>
    </row>
    <row r="501" spans="1:2" x14ac:dyDescent="0.2">
      <c r="A501" s="9" t="str">
        <f>IF(Crowdfunding!G881="successful","successful","")</f>
        <v>successful</v>
      </c>
      <c r="B501">
        <f>IF(Crowdfunding!G881="successful",Crowdfunding!H881,"")</f>
        <v>53</v>
      </c>
    </row>
    <row r="502" spans="1:2" x14ac:dyDescent="0.2">
      <c r="A502" s="9" t="str">
        <f>IF(Crowdfunding!G882="successful","successful","")</f>
        <v>successful</v>
      </c>
      <c r="B502">
        <f>IF(Crowdfunding!G882="successful",Crowdfunding!H882,"")</f>
        <v>2414</v>
      </c>
    </row>
    <row r="503" spans="1:2" x14ac:dyDescent="0.2">
      <c r="A503" s="9" t="str">
        <f>IF(Crowdfunding!G884="successful","successful","")</f>
        <v>successful</v>
      </c>
      <c r="B503">
        <f>IF(Crowdfunding!G884="successful",Crowdfunding!H884,"")</f>
        <v>80</v>
      </c>
    </row>
    <row r="504" spans="1:2" x14ac:dyDescent="0.2">
      <c r="A504" s="9" t="str">
        <f>IF(Crowdfunding!G885="successful","successful","")</f>
        <v>successful</v>
      </c>
      <c r="B504">
        <f>IF(Crowdfunding!G885="successful",Crowdfunding!H885,"")</f>
        <v>193</v>
      </c>
    </row>
    <row r="505" spans="1:2" x14ac:dyDescent="0.2">
      <c r="A505" s="9" t="str">
        <f>IF(Crowdfunding!G887="successful","successful","")</f>
        <v>successful</v>
      </c>
      <c r="B505">
        <f>IF(Crowdfunding!G887="successful",Crowdfunding!H887,"")</f>
        <v>52</v>
      </c>
    </row>
    <row r="506" spans="1:2" x14ac:dyDescent="0.2">
      <c r="A506" s="9" t="str">
        <f>IF(Crowdfunding!G890="successful","successful","")</f>
        <v>successful</v>
      </c>
      <c r="B506">
        <f>IF(Crowdfunding!G890="successful",Crowdfunding!H890,"")</f>
        <v>290</v>
      </c>
    </row>
    <row r="507" spans="1:2" x14ac:dyDescent="0.2">
      <c r="A507" s="9" t="str">
        <f>IF(Crowdfunding!G891="successful","successful","")</f>
        <v>successful</v>
      </c>
      <c r="B507">
        <f>IF(Crowdfunding!G891="successful",Crowdfunding!H891,"")</f>
        <v>122</v>
      </c>
    </row>
    <row r="508" spans="1:2" x14ac:dyDescent="0.2">
      <c r="A508" s="9" t="str">
        <f>IF(Crowdfunding!G892="successful","successful","")</f>
        <v>successful</v>
      </c>
      <c r="B508">
        <f>IF(Crowdfunding!G892="successful",Crowdfunding!H892,"")</f>
        <v>1470</v>
      </c>
    </row>
    <row r="509" spans="1:2" x14ac:dyDescent="0.2">
      <c r="A509" s="9" t="str">
        <f>IF(Crowdfunding!G893="successful","successful","")</f>
        <v>successful</v>
      </c>
      <c r="B509">
        <f>IF(Crowdfunding!G893="successful",Crowdfunding!H893,"")</f>
        <v>165</v>
      </c>
    </row>
    <row r="510" spans="1:2" x14ac:dyDescent="0.2">
      <c r="A510" s="9" t="str">
        <f>IF(Crowdfunding!G894="successful","successful","")</f>
        <v>successful</v>
      </c>
      <c r="B510">
        <f>IF(Crowdfunding!G894="successful",Crowdfunding!H894,"")</f>
        <v>182</v>
      </c>
    </row>
    <row r="511" spans="1:2" x14ac:dyDescent="0.2">
      <c r="A511" s="9" t="str">
        <f>IF(Crowdfunding!G895="successful","successful","")</f>
        <v>successful</v>
      </c>
      <c r="B511">
        <f>IF(Crowdfunding!G895="successful",Crowdfunding!H895,"")</f>
        <v>199</v>
      </c>
    </row>
    <row r="512" spans="1:2" x14ac:dyDescent="0.2">
      <c r="A512" s="9" t="str">
        <f>IF(Crowdfunding!G896="successful","successful","")</f>
        <v>successful</v>
      </c>
      <c r="B512">
        <f>IF(Crowdfunding!G896="successful",Crowdfunding!H896,"")</f>
        <v>56</v>
      </c>
    </row>
    <row r="513" spans="1:2" x14ac:dyDescent="0.2">
      <c r="A513" s="9" t="str">
        <f>IF(Crowdfunding!G898="successful","successful","")</f>
        <v>successful</v>
      </c>
      <c r="B513">
        <f>IF(Crowdfunding!G898="successful",Crowdfunding!H898,"")</f>
        <v>1460</v>
      </c>
    </row>
    <row r="514" spans="1:2" x14ac:dyDescent="0.2">
      <c r="A514" s="9" t="str">
        <f>IF(Crowdfunding!G901="successful","successful","")</f>
        <v>successful</v>
      </c>
      <c r="B514">
        <f>IF(Crowdfunding!G901="successful",Crowdfunding!H901,"")</f>
        <v>123</v>
      </c>
    </row>
    <row r="515" spans="1:2" x14ac:dyDescent="0.2">
      <c r="A515" s="9" t="str">
        <f>IF(Crowdfunding!G903="successful","successful","")</f>
        <v>successful</v>
      </c>
      <c r="B515">
        <f>IF(Crowdfunding!G903="successful",Crowdfunding!H903,"")</f>
        <v>159</v>
      </c>
    </row>
    <row r="516" spans="1:2" x14ac:dyDescent="0.2">
      <c r="A516" s="9" t="str">
        <f>IF(Crowdfunding!G904="successful","successful","")</f>
        <v>successful</v>
      </c>
      <c r="B516">
        <f>IF(Crowdfunding!G904="successful",Crowdfunding!H904,"")</f>
        <v>110</v>
      </c>
    </row>
    <row r="517" spans="1:2" x14ac:dyDescent="0.2">
      <c r="A517" s="9" t="str">
        <f>IF(Crowdfunding!G907="successful","successful","")</f>
        <v>successful</v>
      </c>
      <c r="B517">
        <f>IF(Crowdfunding!G907="successful",Crowdfunding!H907,"")</f>
        <v>236</v>
      </c>
    </row>
    <row r="518" spans="1:2" x14ac:dyDescent="0.2">
      <c r="A518" s="9" t="str">
        <f>IF(Crowdfunding!G908="successful","successful","")</f>
        <v>successful</v>
      </c>
      <c r="B518">
        <f>IF(Crowdfunding!G908="successful",Crowdfunding!H908,"")</f>
        <v>191</v>
      </c>
    </row>
    <row r="519" spans="1:2" x14ac:dyDescent="0.2">
      <c r="A519" s="9" t="str">
        <f>IF(Crowdfunding!G910="successful","successful","")</f>
        <v>successful</v>
      </c>
      <c r="B519">
        <f>IF(Crowdfunding!G910="successful",Crowdfunding!H910,"")</f>
        <v>3934</v>
      </c>
    </row>
    <row r="520" spans="1:2" x14ac:dyDescent="0.2">
      <c r="A520" s="9" t="str">
        <f>IF(Crowdfunding!G911="successful","successful","")</f>
        <v>successful</v>
      </c>
      <c r="B520">
        <f>IF(Crowdfunding!G911="successful",Crowdfunding!H911,"")</f>
        <v>80</v>
      </c>
    </row>
    <row r="521" spans="1:2" x14ac:dyDescent="0.2">
      <c r="A521" s="9" t="str">
        <f>IF(Crowdfunding!G913="successful","successful","")</f>
        <v>successful</v>
      </c>
      <c r="B521">
        <f>IF(Crowdfunding!G913="successful",Crowdfunding!H913,"")</f>
        <v>462</v>
      </c>
    </row>
    <row r="522" spans="1:2" x14ac:dyDescent="0.2">
      <c r="A522" s="9" t="str">
        <f>IF(Crowdfunding!G914="successful","successful","")</f>
        <v>successful</v>
      </c>
      <c r="B522">
        <f>IF(Crowdfunding!G914="successful",Crowdfunding!H914,"")</f>
        <v>179</v>
      </c>
    </row>
    <row r="523" spans="1:2" x14ac:dyDescent="0.2">
      <c r="A523" s="9" t="str">
        <f>IF(Crowdfunding!G917="successful","successful","")</f>
        <v>successful</v>
      </c>
      <c r="B523">
        <f>IF(Crowdfunding!G917="successful",Crowdfunding!H917,"")</f>
        <v>1866</v>
      </c>
    </row>
    <row r="524" spans="1:2" x14ac:dyDescent="0.2">
      <c r="A524" s="9" t="str">
        <f>IF(Crowdfunding!G920="successful","successful","")</f>
        <v>successful</v>
      </c>
      <c r="B524">
        <f>IF(Crowdfunding!G920="successful",Crowdfunding!H920,"")</f>
        <v>156</v>
      </c>
    </row>
    <row r="525" spans="1:2" x14ac:dyDescent="0.2">
      <c r="A525" s="9" t="str">
        <f>IF(Crowdfunding!G922="successful","successful","")</f>
        <v>successful</v>
      </c>
      <c r="B525">
        <f>IF(Crowdfunding!G922="successful",Crowdfunding!H922,"")</f>
        <v>255</v>
      </c>
    </row>
    <row r="526" spans="1:2" x14ac:dyDescent="0.2">
      <c r="A526" s="9" t="str">
        <f>IF(Crowdfunding!G924="successful","successful","")</f>
        <v>successful</v>
      </c>
      <c r="B526">
        <f>IF(Crowdfunding!G924="successful",Crowdfunding!H924,"")</f>
        <v>2261</v>
      </c>
    </row>
    <row r="527" spans="1:2" x14ac:dyDescent="0.2">
      <c r="A527" s="9" t="str">
        <f>IF(Crowdfunding!G925="successful","successful","")</f>
        <v>successful</v>
      </c>
      <c r="B527">
        <f>IF(Crowdfunding!G925="successful",Crowdfunding!H925,"")</f>
        <v>40</v>
      </c>
    </row>
    <row r="528" spans="1:2" x14ac:dyDescent="0.2">
      <c r="A528" s="9" t="str">
        <f>IF(Crowdfunding!G926="successful","successful","")</f>
        <v>successful</v>
      </c>
      <c r="B528">
        <f>IF(Crowdfunding!G926="successful",Crowdfunding!H926,"")</f>
        <v>2289</v>
      </c>
    </row>
    <row r="529" spans="1:2" x14ac:dyDescent="0.2">
      <c r="A529" s="9" t="str">
        <f>IF(Crowdfunding!G927="successful","successful","")</f>
        <v>successful</v>
      </c>
      <c r="B529">
        <f>IF(Crowdfunding!G927="successful",Crowdfunding!H927,"")</f>
        <v>65</v>
      </c>
    </row>
    <row r="530" spans="1:2" x14ac:dyDescent="0.2">
      <c r="A530" s="9" t="str">
        <f>IF(Crowdfunding!G930="successful","successful","")</f>
        <v>successful</v>
      </c>
      <c r="B530">
        <f>IF(Crowdfunding!G930="successful",Crowdfunding!H930,"")</f>
        <v>3777</v>
      </c>
    </row>
    <row r="531" spans="1:2" x14ac:dyDescent="0.2">
      <c r="A531" s="9" t="str">
        <f>IF(Crowdfunding!G931="successful","successful","")</f>
        <v>successful</v>
      </c>
      <c r="B531">
        <f>IF(Crowdfunding!G931="successful",Crowdfunding!H931,"")</f>
        <v>184</v>
      </c>
    </row>
    <row r="532" spans="1:2" x14ac:dyDescent="0.2">
      <c r="A532" s="9" t="str">
        <f>IF(Crowdfunding!G932="successful","successful","")</f>
        <v>successful</v>
      </c>
      <c r="B532">
        <f>IF(Crowdfunding!G932="successful",Crowdfunding!H932,"")</f>
        <v>85</v>
      </c>
    </row>
    <row r="533" spans="1:2" x14ac:dyDescent="0.2">
      <c r="A533" s="9" t="str">
        <f>IF(Crowdfunding!G934="successful","successful","")</f>
        <v>successful</v>
      </c>
      <c r="B533">
        <f>IF(Crowdfunding!G934="successful",Crowdfunding!H934,"")</f>
        <v>144</v>
      </c>
    </row>
    <row r="534" spans="1:2" x14ac:dyDescent="0.2">
      <c r="A534" s="9" t="str">
        <f>IF(Crowdfunding!G935="successful","successful","")</f>
        <v>successful</v>
      </c>
      <c r="B534">
        <f>IF(Crowdfunding!G935="successful",Crowdfunding!H935,"")</f>
        <v>1902</v>
      </c>
    </row>
    <row r="535" spans="1:2" x14ac:dyDescent="0.2">
      <c r="A535" s="9" t="str">
        <f>IF(Crowdfunding!G936="successful","successful","")</f>
        <v>successful</v>
      </c>
      <c r="B535">
        <f>IF(Crowdfunding!G936="successful",Crowdfunding!H936,"")</f>
        <v>105</v>
      </c>
    </row>
    <row r="536" spans="1:2" x14ac:dyDescent="0.2">
      <c r="A536" s="9" t="str">
        <f>IF(Crowdfunding!G937="successful","successful","")</f>
        <v>successful</v>
      </c>
      <c r="B536">
        <f>IF(Crowdfunding!G937="successful",Crowdfunding!H937,"")</f>
        <v>132</v>
      </c>
    </row>
    <row r="537" spans="1:2" x14ac:dyDescent="0.2">
      <c r="A537" s="9" t="str">
        <f>IF(Crowdfunding!G940="successful","successful","")</f>
        <v>successful</v>
      </c>
      <c r="B537">
        <f>IF(Crowdfunding!G940="successful",Crowdfunding!H940,"")</f>
        <v>96</v>
      </c>
    </row>
    <row r="538" spans="1:2" x14ac:dyDescent="0.2">
      <c r="A538" s="9" t="str">
        <f>IF(Crowdfunding!G945="successful","successful","")</f>
        <v>successful</v>
      </c>
      <c r="B538">
        <f>IF(Crowdfunding!G945="successful",Crowdfunding!H945,"")</f>
        <v>114</v>
      </c>
    </row>
    <row r="539" spans="1:2" x14ac:dyDescent="0.2">
      <c r="A539" s="9" t="str">
        <f>IF(Crowdfunding!G951="successful","successful","")</f>
        <v>successful</v>
      </c>
      <c r="B539">
        <f>IF(Crowdfunding!G951="successful",Crowdfunding!H951,"")</f>
        <v>203</v>
      </c>
    </row>
    <row r="540" spans="1:2" x14ac:dyDescent="0.2">
      <c r="A540" s="9" t="str">
        <f>IF(Crowdfunding!G953="successful","successful","")</f>
        <v>successful</v>
      </c>
      <c r="B540">
        <f>IF(Crowdfunding!G953="successful",Crowdfunding!H953,"")</f>
        <v>1559</v>
      </c>
    </row>
    <row r="541" spans="1:2" x14ac:dyDescent="0.2">
      <c r="A541" s="9" t="str">
        <f>IF(Crowdfunding!G956="successful","successful","")</f>
        <v>successful</v>
      </c>
      <c r="B541">
        <f>IF(Crowdfunding!G956="successful",Crowdfunding!H956,"")</f>
        <v>1548</v>
      </c>
    </row>
    <row r="542" spans="1:2" x14ac:dyDescent="0.2">
      <c r="A542" s="9" t="str">
        <f>IF(Crowdfunding!G957="successful","successful","")</f>
        <v>successful</v>
      </c>
      <c r="B542">
        <f>IF(Crowdfunding!G957="successful",Crowdfunding!H957,"")</f>
        <v>80</v>
      </c>
    </row>
    <row r="543" spans="1:2" x14ac:dyDescent="0.2">
      <c r="A543" s="9" t="str">
        <f>IF(Crowdfunding!G959="successful","successful","")</f>
        <v>successful</v>
      </c>
      <c r="B543">
        <f>IF(Crowdfunding!G959="successful",Crowdfunding!H959,"")</f>
        <v>131</v>
      </c>
    </row>
    <row r="544" spans="1:2" x14ac:dyDescent="0.2">
      <c r="A544" s="9" t="str">
        <f>IF(Crowdfunding!G960="successful","successful","")</f>
        <v>successful</v>
      </c>
      <c r="B544">
        <f>IF(Crowdfunding!G960="successful",Crowdfunding!H960,"")</f>
        <v>112</v>
      </c>
    </row>
    <row r="545" spans="1:2" x14ac:dyDescent="0.2">
      <c r="A545" s="9" t="str">
        <f>IF(Crowdfunding!G963="successful","successful","")</f>
        <v>successful</v>
      </c>
      <c r="B545">
        <f>IF(Crowdfunding!G963="successful",Crowdfunding!H963,"")</f>
        <v>155</v>
      </c>
    </row>
    <row r="546" spans="1:2" x14ac:dyDescent="0.2">
      <c r="A546" s="9" t="str">
        <f>IF(Crowdfunding!G964="successful","successful","")</f>
        <v>successful</v>
      </c>
      <c r="B546">
        <f>IF(Crowdfunding!G964="successful",Crowdfunding!H964,"")</f>
        <v>266</v>
      </c>
    </row>
    <row r="547" spans="1:2" x14ac:dyDescent="0.2">
      <c r="A547" s="9" t="str">
        <f>IF(Crowdfunding!G966="successful","successful","")</f>
        <v>successful</v>
      </c>
      <c r="B547">
        <f>IF(Crowdfunding!G966="successful",Crowdfunding!H966,"")</f>
        <v>155</v>
      </c>
    </row>
    <row r="548" spans="1:2" x14ac:dyDescent="0.2">
      <c r="A548" s="9" t="str">
        <f>IF(Crowdfunding!G967="successful","successful","")</f>
        <v>successful</v>
      </c>
      <c r="B548">
        <f>IF(Crowdfunding!G967="successful",Crowdfunding!H967,"")</f>
        <v>207</v>
      </c>
    </row>
    <row r="549" spans="1:2" x14ac:dyDescent="0.2">
      <c r="A549" s="9" t="str">
        <f>IF(Crowdfunding!G968="successful","successful","")</f>
        <v>successful</v>
      </c>
      <c r="B549">
        <f>IF(Crowdfunding!G968="successful",Crowdfunding!H968,"")</f>
        <v>245</v>
      </c>
    </row>
    <row r="550" spans="1:2" x14ac:dyDescent="0.2">
      <c r="A550" s="9" t="str">
        <f>IF(Crowdfunding!G969="successful","successful","")</f>
        <v>successful</v>
      </c>
      <c r="B550">
        <f>IF(Crowdfunding!G969="successful",Crowdfunding!H969,"")</f>
        <v>1573</v>
      </c>
    </row>
    <row r="551" spans="1:2" x14ac:dyDescent="0.2">
      <c r="A551" s="9" t="str">
        <f>IF(Crowdfunding!G970="successful","successful","")</f>
        <v>successful</v>
      </c>
      <c r="B551">
        <f>IF(Crowdfunding!G970="successful",Crowdfunding!H970,"")</f>
        <v>114</v>
      </c>
    </row>
    <row r="552" spans="1:2" x14ac:dyDescent="0.2">
      <c r="A552" s="9" t="str">
        <f>IF(Crowdfunding!G971="successful","successful","")</f>
        <v>successful</v>
      </c>
      <c r="B552">
        <f>IF(Crowdfunding!G971="successful",Crowdfunding!H971,"")</f>
        <v>93</v>
      </c>
    </row>
    <row r="553" spans="1:2" x14ac:dyDescent="0.2">
      <c r="A553" s="9" t="str">
        <f>IF(Crowdfunding!G974="successful","successful","")</f>
        <v>successful</v>
      </c>
      <c r="B553">
        <f>IF(Crowdfunding!G974="successful",Crowdfunding!H974,"")</f>
        <v>1681</v>
      </c>
    </row>
    <row r="554" spans="1:2" x14ac:dyDescent="0.2">
      <c r="A554" s="9" t="str">
        <f>IF(Crowdfunding!G976="successful","successful","")</f>
        <v>successful</v>
      </c>
      <c r="B554">
        <f>IF(Crowdfunding!G976="successful",Crowdfunding!H976,"")</f>
        <v>32</v>
      </c>
    </row>
    <row r="555" spans="1:2" x14ac:dyDescent="0.2">
      <c r="A555" s="9" t="str">
        <f>IF(Crowdfunding!G977="successful","successful","")</f>
        <v>successful</v>
      </c>
      <c r="B555">
        <f>IF(Crowdfunding!G977="successful",Crowdfunding!H977,"")</f>
        <v>135</v>
      </c>
    </row>
    <row r="556" spans="1:2" x14ac:dyDescent="0.2">
      <c r="A556" s="9" t="str">
        <f>IF(Crowdfunding!G978="successful","successful","")</f>
        <v>successful</v>
      </c>
      <c r="B556">
        <f>IF(Crowdfunding!G978="successful",Crowdfunding!H978,"")</f>
        <v>140</v>
      </c>
    </row>
    <row r="557" spans="1:2" x14ac:dyDescent="0.2">
      <c r="A557" s="9" t="str">
        <f>IF(Crowdfunding!G980="successful","successful","")</f>
        <v>successful</v>
      </c>
      <c r="B557">
        <f>IF(Crowdfunding!G980="successful",Crowdfunding!H980,"")</f>
        <v>92</v>
      </c>
    </row>
    <row r="558" spans="1:2" x14ac:dyDescent="0.2">
      <c r="A558" s="9" t="str">
        <f>IF(Crowdfunding!G981="successful","successful","")</f>
        <v>successful</v>
      </c>
      <c r="B558">
        <f>IF(Crowdfunding!G981="successful",Crowdfunding!H981,"")</f>
        <v>1015</v>
      </c>
    </row>
    <row r="559" spans="1:2" x14ac:dyDescent="0.2">
      <c r="A559" s="9" t="str">
        <f>IF(Crowdfunding!G983="successful","successful","")</f>
        <v>successful</v>
      </c>
      <c r="B559">
        <f>IF(Crowdfunding!G983="successful",Crowdfunding!H983,"")</f>
        <v>323</v>
      </c>
    </row>
    <row r="560" spans="1:2" x14ac:dyDescent="0.2">
      <c r="A560" s="9" t="str">
        <f>IF(Crowdfunding!G985="successful","successful","")</f>
        <v>successful</v>
      </c>
      <c r="B560">
        <f>IF(Crowdfunding!G985="successful",Crowdfunding!H985,"")</f>
        <v>2326</v>
      </c>
    </row>
    <row r="561" spans="1:2" x14ac:dyDescent="0.2">
      <c r="A561" s="9" t="str">
        <f>IF(Crowdfunding!G986="successful","successful","")</f>
        <v>successful</v>
      </c>
      <c r="B561">
        <f>IF(Crowdfunding!G986="successful",Crowdfunding!H986,"")</f>
        <v>381</v>
      </c>
    </row>
    <row r="562" spans="1:2" x14ac:dyDescent="0.2">
      <c r="A562" s="9" t="str">
        <f>IF(Crowdfunding!G989="successful","successful","")</f>
        <v>successful</v>
      </c>
      <c r="B562">
        <f>IF(Crowdfunding!G989="successful",Crowdfunding!H989,"")</f>
        <v>480</v>
      </c>
    </row>
    <row r="563" spans="1:2" x14ac:dyDescent="0.2">
      <c r="A563" s="9" t="str">
        <f>IF(Crowdfunding!G991="successful","successful","")</f>
        <v>successful</v>
      </c>
      <c r="B563">
        <f>IF(Crowdfunding!G991="successful",Crowdfunding!H991,"")</f>
        <v>226</v>
      </c>
    </row>
    <row r="564" spans="1:2" x14ac:dyDescent="0.2">
      <c r="A564" s="9" t="str">
        <f>IF(Crowdfunding!G993="successful","successful","")</f>
        <v>successful</v>
      </c>
      <c r="B564">
        <f>IF(Crowdfunding!G993="successful",Crowdfunding!H993,"")</f>
        <v>241</v>
      </c>
    </row>
    <row r="565" spans="1:2" x14ac:dyDescent="0.2">
      <c r="A565" s="9" t="str">
        <f>IF(Crowdfunding!G994="successful","successful","")</f>
        <v>successful</v>
      </c>
      <c r="B565">
        <f>IF(Crowdfunding!G994="successful",Crowdfunding!H994,"")</f>
        <v>132</v>
      </c>
    </row>
    <row r="566" spans="1:2" x14ac:dyDescent="0.2">
      <c r="A566" s="9" t="str">
        <f>IF(Crowdfunding!G997="successful","successful","")</f>
        <v>successful</v>
      </c>
      <c r="B566">
        <f>IF(Crowdfunding!G997="successful",Crowdfunding!H997,"")</f>
        <v>2043</v>
      </c>
    </row>
  </sheetData>
  <conditionalFormatting sqref="D1:D1047984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Sub-Category Pivot Table</vt:lpstr>
      <vt:lpstr>Outcome Pivot 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Keith Allen</cp:lastModifiedBy>
  <dcterms:created xsi:type="dcterms:W3CDTF">2021-09-29T18:52:28Z</dcterms:created>
  <dcterms:modified xsi:type="dcterms:W3CDTF">2023-09-21T00:23:48Z</dcterms:modified>
</cp:coreProperties>
</file>