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i\Desktop\阿3\"/>
    </mc:Choice>
  </mc:AlternateContent>
  <xr:revisionPtr revIDLastSave="0" documentId="13_ncr:1_{5FAAD2E6-6D20-4FE8-9323-C10A8E00DC15}" xr6:coauthVersionLast="45" xr6:coauthVersionMax="45" xr10:uidLastSave="{00000000-0000-0000-0000-000000000000}"/>
  <bookViews>
    <workbookView xWindow="-110" yWindow="-110" windowWidth="19420" windowHeight="10420" xr2:uid="{FC7132F1-1492-4E81-A11C-E30E0EA55707}"/>
  </bookViews>
  <sheets>
    <sheet name="Sheet1" sheetId="1" r:id="rId1"/>
  </sheets>
  <definedNames>
    <definedName name="solver_adj" localSheetId="0" hidden="1">Sheet1!$AH$25,Sheet1!$AI$25,Sheet1!$AJ$25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Sheet1!$AL$36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4" i="1" l="1"/>
  <c r="AL34" i="1" s="1"/>
  <c r="AK33" i="1"/>
  <c r="AL33" i="1" s="1"/>
  <c r="AK32" i="1"/>
  <c r="AL32" i="1" s="1"/>
  <c r="AK31" i="1"/>
  <c r="AL31" i="1" s="1"/>
  <c r="AK30" i="1"/>
  <c r="AL30" i="1" s="1"/>
  <c r="AK29" i="1"/>
  <c r="AL29" i="1" s="1"/>
  <c r="AK28" i="1"/>
  <c r="AL28" i="1" s="1"/>
  <c r="AK27" i="1"/>
  <c r="AL27" i="1" s="1"/>
  <c r="AK26" i="1"/>
  <c r="AL26" i="1" s="1"/>
  <c r="AK25" i="1"/>
  <c r="AL25" i="1" s="1"/>
  <c r="AD34" i="1"/>
  <c r="AE34" i="1" s="1"/>
  <c r="AD33" i="1"/>
  <c r="AE33" i="1" s="1"/>
  <c r="AD32" i="1"/>
  <c r="AE32" i="1" s="1"/>
  <c r="AD31" i="1"/>
  <c r="AE31" i="1" s="1"/>
  <c r="AD30" i="1"/>
  <c r="AE30" i="1" s="1"/>
  <c r="AD29" i="1"/>
  <c r="AE29" i="1" s="1"/>
  <c r="AD28" i="1"/>
  <c r="AE28" i="1" s="1"/>
  <c r="AD27" i="1"/>
  <c r="AE27" i="1" s="1"/>
  <c r="AD26" i="1"/>
  <c r="AE26" i="1" s="1"/>
  <c r="AD25" i="1"/>
  <c r="AE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25" i="1"/>
  <c r="X25" i="1" s="1"/>
  <c r="O26" i="1"/>
  <c r="P26" i="1" s="1"/>
  <c r="Q26" i="1" s="1"/>
  <c r="O27" i="1"/>
  <c r="P27" i="1" s="1"/>
  <c r="Q27" i="1" s="1"/>
  <c r="O28" i="1"/>
  <c r="P28" i="1" s="1"/>
  <c r="Q28" i="1" s="1"/>
  <c r="O29" i="1"/>
  <c r="P29" i="1" s="1"/>
  <c r="Q29" i="1" s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4" i="1"/>
  <c r="P34" i="1" s="1"/>
  <c r="Q34" i="1" s="1"/>
  <c r="O25" i="1"/>
  <c r="P25" i="1" s="1"/>
  <c r="AL36" i="1" l="1"/>
  <c r="AE36" i="1"/>
  <c r="X36" i="1"/>
  <c r="P36" i="1"/>
  <c r="Q25" i="1"/>
  <c r="Q36" i="1" s="1"/>
  <c r="K8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N5" i="1"/>
  <c r="M5" i="1"/>
  <c r="L5" i="1"/>
  <c r="K6" i="1"/>
  <c r="K7" i="1"/>
  <c r="K9" i="1"/>
  <c r="K10" i="1"/>
  <c r="K11" i="1"/>
  <c r="K12" i="1"/>
  <c r="K13" i="1"/>
  <c r="K14" i="1"/>
  <c r="K5" i="1"/>
  <c r="K16" i="1" l="1"/>
  <c r="N16" i="1"/>
  <c r="M16" i="1"/>
  <c r="L16" i="1"/>
</calcChain>
</file>

<file path=xl/sharedStrings.xml><?xml version="1.0" encoding="utf-8"?>
<sst xmlns="http://schemas.openxmlformats.org/spreadsheetml/2006/main" count="65" uniqueCount="37">
  <si>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</si>
  <si>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</si>
  <si>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</si>
  <si>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</si>
  <si>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</si>
  <si>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</si>
  <si>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</si>
  <si>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</si>
  <si>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</si>
  <si>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</si>
  <si>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</si>
  <si>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</si>
  <si>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</si>
  <si>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</si>
  <si>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</si>
  <si>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</si>
  <si>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</si>
  <si>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2. Use solver to find coefficints for model of Height conditional on Gender and Age (don't forget intercept) - Estimation for intercept-only model is shown above.</t>
  </si>
  <si>
    <t>1. Find the metric that minimizes any of the errors, by calculus.</t>
    <phoneticPr fontId="2" type="noConversion"/>
  </si>
  <si>
    <t>Y</t>
    <phoneticPr fontId="2" type="noConversion"/>
  </si>
  <si>
    <t>Age&gt;20</t>
    <phoneticPr fontId="2" type="noConversion"/>
  </si>
  <si>
    <t>Formula</t>
    <phoneticPr fontId="2" type="noConversion"/>
  </si>
  <si>
    <t>Intercept</t>
    <phoneticPr fontId="2" type="noConversion"/>
  </si>
  <si>
    <t>Genger</t>
    <phoneticPr fontId="2" type="noConversion"/>
  </si>
  <si>
    <t>Age</t>
    <phoneticPr fontId="2" type="noConversion"/>
  </si>
  <si>
    <t>Estimate</t>
    <phoneticPr fontId="2" type="noConversion"/>
  </si>
  <si>
    <t>Error</t>
    <phoneticPr fontId="2" type="noConversion"/>
  </si>
  <si>
    <t>MSE</t>
    <phoneticPr fontId="2" type="noConversion"/>
  </si>
  <si>
    <t>MAE</t>
    <phoneticPr fontId="2" type="noConversion"/>
  </si>
  <si>
    <t>MAPE</t>
    <phoneticPr fontId="2" type="noConversion"/>
  </si>
  <si>
    <t>MSPE</t>
    <phoneticPr fontId="2" type="noConversion"/>
  </si>
  <si>
    <t>Error _ MAPE</t>
    <phoneticPr fontId="2" type="noConversion"/>
  </si>
  <si>
    <t>Error _ MSPE</t>
    <phoneticPr fontId="2" type="noConversion"/>
  </si>
  <si>
    <t>Error_MSE</t>
    <phoneticPr fontId="2" type="noConversion"/>
  </si>
  <si>
    <t>Error _ MAE</t>
    <phoneticPr fontId="2" type="noConversion"/>
  </si>
  <si>
    <t>Female</t>
    <phoneticPr fontId="2" type="noConversion"/>
  </si>
  <si>
    <t>Y = Intercept + Gender * B1  + Age * 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</si>
</sst>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C3:AL44"/>
  <sheetViews>
    <sheetView showGridLines="0" tabSelected="1" zoomScale="70" zoomScaleNormal="70" workbookViewId="0">
      <selection activeCell="H24" sqref="H24"/>
    </sheetView>
  </sheetViews>
  <sheetFormatPr defaultRowHeight="14.5"/>
  <cols>
    <col min="3" max="3" width="25.09765625" bestFit="1" customWidth="1"/>
    <col min="4" max="5" width="8.8984375" style="1"/>
    <col min="6" max="6" width="12" bestFit="1" customWidth="1"/>
    <col min="9" max="9" width="6.69921875" customWidth="1"/>
    <col min="10" max="10" width="8.8984375" style="1"/>
    <col min="11" max="12" width="11.69921875" style="1" customWidth="1"/>
    <col min="13" max="13" width="11.8984375" style="1" customWidth="1"/>
    <col min="14" max="14" width="11.59765625" customWidth="1"/>
    <col min="17" max="17" width="10.796875" customWidth="1"/>
    <col min="18" max="18" width="11.69921875" customWidth="1"/>
    <col min="19" max="19" width="14.3984375" customWidth="1"/>
    <col min="20" max="20" width="14.69921875" customWidth="1"/>
    <col min="24" max="24" width="13.5" customWidth="1"/>
    <col min="31" max="31" width="12.796875" customWidth="1"/>
    <col min="38" max="38" width="14" customWidth="1"/>
  </cols>
  <sheetData>
    <row r="3" spans="4:14">
      <c r="I3" s="15" t="s">
        <v>16</v>
      </c>
      <c r="J3" s="16"/>
      <c r="K3" s="16"/>
      <c r="L3" s="16"/>
      <c r="M3" s="16"/>
      <c r="N3" s="17"/>
    </row>
    <row r="4" spans="4:14">
      <c r="D4" s="3" t="s">
        <v>0</v>
      </c>
      <c r="E4" s="3" t="s">
        <v>1</v>
      </c>
      <c r="F4" s="3" t="s">
        <v>4</v>
      </c>
      <c r="G4" s="2"/>
      <c r="I4" s="5"/>
      <c r="J4" s="3" t="s">
        <v>15</v>
      </c>
      <c r="K4" s="2" t="s">
        <v>7</v>
      </c>
      <c r="L4" s="2" t="s">
        <v>8</v>
      </c>
      <c r="M4" s="2" t="s">
        <v>9</v>
      </c>
      <c r="N4" s="6" t="s">
        <v>13</v>
      </c>
    </row>
    <row r="5" spans="4:14">
      <c r="D5" s="4">
        <v>165</v>
      </c>
      <c r="E5" s="4" t="s">
        <v>3</v>
      </c>
      <c r="F5" s="4" t="s">
        <v>5</v>
      </c>
      <c r="I5" s="7" t="s">
        <v>10</v>
      </c>
      <c r="J5" s="8">
        <v>163.4999998482208</v>
      </c>
      <c r="K5" s="8">
        <f>(D5-J$5)^2</f>
        <v>2.250000455337636</v>
      </c>
      <c r="L5" s="8">
        <f>ABS(D5-J$6)</f>
        <v>1.8391884288824087</v>
      </c>
      <c r="M5" s="8">
        <f>ABS((D5-J$7)/D5)</f>
        <v>3.0303030144392378E-2</v>
      </c>
      <c r="N5" s="9">
        <f>((D5-J$8)/D5)^2</f>
        <v>3.3696902572297291E-3</v>
      </c>
    </row>
    <row r="6" spans="4:14">
      <c r="D6" s="4">
        <v>160</v>
      </c>
      <c r="E6" s="4" t="s">
        <v>2</v>
      </c>
      <c r="F6" s="4" t="s">
        <v>6</v>
      </c>
      <c r="I6" s="7" t="s">
        <v>11</v>
      </c>
      <c r="J6" s="8">
        <v>163.16081157111759</v>
      </c>
      <c r="K6" s="8">
        <f t="shared" ref="K6:K14" si="0">(D6-J$5)^2</f>
        <v>12.249998937545593</v>
      </c>
      <c r="L6" s="8">
        <f t="shared" ref="L6:L14" si="1">ABS(D6-J$6)</f>
        <v>3.1608115711175913</v>
      </c>
      <c r="M6" s="8">
        <f t="shared" ref="M6:M14" si="2">ABS((D6-J$7)/D6)</f>
        <v>1.6359535948140547E-10</v>
      </c>
      <c r="N6" s="9">
        <f t="shared" ref="N6:N14" si="3">((D6-J$8)/D6)^2</f>
        <v>8.1870751749423714E-4</v>
      </c>
    </row>
    <row r="7" spans="4:14">
      <c r="D7" s="4">
        <v>175</v>
      </c>
      <c r="E7" s="4" t="s">
        <v>2</v>
      </c>
      <c r="F7" s="4" t="s">
        <v>6</v>
      </c>
      <c r="I7" s="7" t="s">
        <v>12</v>
      </c>
      <c r="J7" s="8">
        <v>160.00000002617526</v>
      </c>
      <c r="K7" s="8">
        <f t="shared" si="0"/>
        <v>132.25000349092173</v>
      </c>
      <c r="L7" s="8">
        <f t="shared" si="1"/>
        <v>11.839188428882409</v>
      </c>
      <c r="M7" s="8">
        <f t="shared" si="2"/>
        <v>8.5714285564712819E-2</v>
      </c>
      <c r="N7" s="9">
        <f t="shared" si="3"/>
        <v>1.251597148942149E-2</v>
      </c>
    </row>
    <row r="8" spans="4:14">
      <c r="D8" s="4">
        <v>180</v>
      </c>
      <c r="E8" s="4" t="s">
        <v>2</v>
      </c>
      <c r="F8" s="4" t="s">
        <v>6</v>
      </c>
      <c r="I8" s="7" t="s">
        <v>14</v>
      </c>
      <c r="J8" s="8">
        <v>155.42190951947731</v>
      </c>
      <c r="K8" s="8">
        <f>(D8-J$5)^2</f>
        <v>272.25000500871374</v>
      </c>
      <c r="L8" s="8">
        <f t="shared" si="1"/>
        <v>16.839188428882409</v>
      </c>
      <c r="M8" s="8">
        <f t="shared" si="2"/>
        <v>0.11111111096569301</v>
      </c>
      <c r="N8" s="9">
        <f t="shared" si="3"/>
        <v>1.8644522582369136E-2</v>
      </c>
    </row>
    <row r="9" spans="4:14">
      <c r="D9" s="4">
        <v>155</v>
      </c>
      <c r="E9" s="4" t="s">
        <v>3</v>
      </c>
      <c r="F9" s="4" t="s">
        <v>6</v>
      </c>
      <c r="I9" s="5"/>
      <c r="J9" s="4"/>
      <c r="K9" s="8">
        <f t="shared" si="0"/>
        <v>72.249997419753555</v>
      </c>
      <c r="L9" s="8">
        <f t="shared" si="1"/>
        <v>8.1608115711175913</v>
      </c>
      <c r="M9" s="8">
        <f t="shared" si="2"/>
        <v>3.2258064685001663E-2</v>
      </c>
      <c r="N9" s="9">
        <f t="shared" si="3"/>
        <v>7.409267122812692E-6</v>
      </c>
    </row>
    <row r="10" spans="4:14">
      <c r="D10" s="4">
        <v>150</v>
      </c>
      <c r="E10" s="4" t="s">
        <v>3</v>
      </c>
      <c r="F10" s="4" t="s">
        <v>5</v>
      </c>
      <c r="I10" s="5"/>
      <c r="J10" s="4"/>
      <c r="K10" s="8">
        <f t="shared" si="0"/>
        <v>182.24999590196151</v>
      </c>
      <c r="L10" s="8">
        <f t="shared" si="1"/>
        <v>13.160811571117591</v>
      </c>
      <c r="M10" s="8">
        <f t="shared" si="2"/>
        <v>6.6666666841168384E-2</v>
      </c>
      <c r="N10" s="9">
        <f t="shared" si="3"/>
        <v>1.3065379038843857E-3</v>
      </c>
    </row>
    <row r="11" spans="4:14">
      <c r="D11" s="4">
        <v>110</v>
      </c>
      <c r="E11" s="4" t="s">
        <v>2</v>
      </c>
      <c r="F11" s="4" t="s">
        <v>5</v>
      </c>
      <c r="I11" s="5"/>
      <c r="J11" s="4"/>
      <c r="K11" s="8">
        <f t="shared" si="0"/>
        <v>2862.2499837596251</v>
      </c>
      <c r="L11" s="8">
        <f t="shared" si="1"/>
        <v>53.160811571117591</v>
      </c>
      <c r="M11" s="8">
        <f t="shared" si="2"/>
        <v>0.45454545478341141</v>
      </c>
      <c r="N11" s="9">
        <f t="shared" si="3"/>
        <v>0.17050825325583335</v>
      </c>
    </row>
    <row r="12" spans="4:14">
      <c r="D12" s="4">
        <v>195</v>
      </c>
      <c r="E12" s="4" t="s">
        <v>2</v>
      </c>
      <c r="F12" s="4" t="s">
        <v>6</v>
      </c>
      <c r="I12" s="5"/>
      <c r="J12" s="4"/>
      <c r="K12" s="8">
        <f t="shared" si="0"/>
        <v>992.25000956208987</v>
      </c>
      <c r="L12" s="8">
        <f t="shared" si="1"/>
        <v>31.839188428882409</v>
      </c>
      <c r="M12" s="8">
        <f t="shared" si="2"/>
        <v>0.17948717935294739</v>
      </c>
      <c r="N12" s="9">
        <f t="shared" si="3"/>
        <v>4.1194615281642095E-2</v>
      </c>
    </row>
    <row r="13" spans="4:14">
      <c r="D13" s="4">
        <v>160</v>
      </c>
      <c r="E13" s="4" t="s">
        <v>3</v>
      </c>
      <c r="F13" s="4" t="s">
        <v>6</v>
      </c>
      <c r="I13" s="5"/>
      <c r="J13" s="4"/>
      <c r="K13" s="8">
        <f t="shared" si="0"/>
        <v>12.249998937545593</v>
      </c>
      <c r="L13" s="8">
        <f t="shared" si="1"/>
        <v>3.1608115711175913</v>
      </c>
      <c r="M13" s="8">
        <f t="shared" si="2"/>
        <v>1.6359535948140547E-10</v>
      </c>
      <c r="N13" s="9">
        <f t="shared" si="3"/>
        <v>8.1870751749423714E-4</v>
      </c>
    </row>
    <row r="14" spans="4:14">
      <c r="D14" s="4">
        <v>185</v>
      </c>
      <c r="E14" s="4" t="s">
        <v>2</v>
      </c>
      <c r="F14" s="4" t="s">
        <v>5</v>
      </c>
      <c r="I14" s="5"/>
      <c r="J14" s="4"/>
      <c r="K14" s="8">
        <f t="shared" si="0"/>
        <v>462.25000652650579</v>
      </c>
      <c r="L14" s="8">
        <f t="shared" si="1"/>
        <v>21.839188428882409</v>
      </c>
      <c r="M14" s="8">
        <f t="shared" si="2"/>
        <v>0.13513513499364727</v>
      </c>
      <c r="N14" s="9">
        <f t="shared" si="3"/>
        <v>2.5562116478421829E-2</v>
      </c>
    </row>
    <row r="15" spans="4:14">
      <c r="I15" s="5"/>
      <c r="J15" s="4"/>
      <c r="K15" s="8"/>
      <c r="L15" s="8"/>
      <c r="M15" s="8"/>
      <c r="N15" s="10"/>
    </row>
    <row r="16" spans="4:14">
      <c r="I16" s="11"/>
      <c r="J16" s="12"/>
      <c r="K16" s="13">
        <f>SUM(K5:K14)</f>
        <v>5002.5</v>
      </c>
      <c r="L16" s="13">
        <f>SUM(L5:L14)</f>
        <v>165</v>
      </c>
      <c r="M16" s="13">
        <f>SUM(M5:M14)</f>
        <v>1.0952209276581648</v>
      </c>
      <c r="N16" s="14">
        <f>SUM(N5:N14)</f>
        <v>0.27474653155091333</v>
      </c>
    </row>
    <row r="19" spans="3:38">
      <c r="C19" t="s">
        <v>18</v>
      </c>
    </row>
    <row r="20" spans="3:38">
      <c r="C20" t="s">
        <v>17</v>
      </c>
    </row>
    <row r="23" spans="3:38">
      <c r="H23" t="s">
        <v>36</v>
      </c>
    </row>
    <row r="24" spans="3:38">
      <c r="D24" s="1" t="s">
        <v>19</v>
      </c>
      <c r="E24" s="1" t="s">
        <v>35</v>
      </c>
      <c r="F24" s="1" t="s">
        <v>20</v>
      </c>
      <c r="H24" s="1" t="s">
        <v>21</v>
      </c>
      <c r="L24" s="1" t="s">
        <v>22</v>
      </c>
      <c r="M24" s="1" t="s">
        <v>23</v>
      </c>
      <c r="N24" t="s">
        <v>24</v>
      </c>
      <c r="O24" s="1" t="s">
        <v>25</v>
      </c>
      <c r="P24" s="1" t="s">
        <v>26</v>
      </c>
      <c r="Q24" s="1" t="s">
        <v>33</v>
      </c>
      <c r="R24" s="1"/>
      <c r="S24" s="1"/>
      <c r="T24" s="1" t="s">
        <v>22</v>
      </c>
      <c r="U24" s="1" t="s">
        <v>23</v>
      </c>
      <c r="V24" t="s">
        <v>24</v>
      </c>
      <c r="W24" s="1" t="s">
        <v>25</v>
      </c>
      <c r="X24" s="1" t="s">
        <v>34</v>
      </c>
      <c r="Y24" s="1"/>
      <c r="Z24" s="1"/>
      <c r="AA24" s="1" t="s">
        <v>22</v>
      </c>
      <c r="AB24" s="1" t="s">
        <v>23</v>
      </c>
      <c r="AC24" t="s">
        <v>24</v>
      </c>
      <c r="AD24" s="1" t="s">
        <v>25</v>
      </c>
      <c r="AE24" s="1" t="s">
        <v>31</v>
      </c>
      <c r="AG24" s="1"/>
      <c r="AH24" s="1" t="s">
        <v>22</v>
      </c>
      <c r="AI24" s="1" t="s">
        <v>23</v>
      </c>
      <c r="AJ24" t="s">
        <v>24</v>
      </c>
      <c r="AK24" s="1" t="s">
        <v>25</v>
      </c>
      <c r="AL24" s="1" t="s">
        <v>32</v>
      </c>
    </row>
    <row r="25" spans="3:38">
      <c r="D25" s="4">
        <v>165</v>
      </c>
      <c r="E25" s="1">
        <v>1</v>
      </c>
      <c r="F25" s="1">
        <v>0</v>
      </c>
      <c r="K25" s="1" t="s">
        <v>27</v>
      </c>
      <c r="L25" s="1">
        <v>152.4999950333312</v>
      </c>
      <c r="M25" s="1">
        <v>0</v>
      </c>
      <c r="N25" s="1">
        <v>18.333341604522797</v>
      </c>
      <c r="O25">
        <f>$L$25+$M$25*E25+$N$25*F25</f>
        <v>152.4999950333312</v>
      </c>
      <c r="P25">
        <f>D25-O25</f>
        <v>12.500004966668797</v>
      </c>
      <c r="Q25">
        <f>P25^2</f>
        <v>156.2501241667446</v>
      </c>
      <c r="S25" s="1" t="s">
        <v>28</v>
      </c>
      <c r="T25" s="1">
        <v>106.58576789435079</v>
      </c>
      <c r="U25" s="1">
        <v>43.749397865494849</v>
      </c>
      <c r="V25" s="1">
        <v>68.414203838977286</v>
      </c>
      <c r="W25">
        <f>T$25+U$25*$E25+V$25*$F25</f>
        <v>150.33516575984564</v>
      </c>
      <c r="X25">
        <f>ABS(D25-W25)</f>
        <v>14.664834240154363</v>
      </c>
      <c r="Z25" s="1" t="s">
        <v>29</v>
      </c>
      <c r="AA25" s="1">
        <v>122.63834844858326</v>
      </c>
      <c r="AB25" s="1">
        <v>26.253840396664334</v>
      </c>
      <c r="AC25" s="1">
        <v>57.359102930083537</v>
      </c>
      <c r="AD25">
        <f>AA$25+AB$25*$E25+AC$25*$F25</f>
        <v>148.8921888452476</v>
      </c>
      <c r="AE25">
        <f>ABS(($D25-AD25)/$D25)</f>
        <v>9.7623097907590287E-2</v>
      </c>
      <c r="AG25" s="1" t="s">
        <v>30</v>
      </c>
      <c r="AH25" s="1">
        <v>139.41355549152917</v>
      </c>
      <c r="AI25" s="1">
        <v>3.8354797301618522</v>
      </c>
      <c r="AJ25" s="1">
        <v>27.791542885835376</v>
      </c>
      <c r="AK25">
        <f>AH$25+AI$25*$E25+AJ$25*$F25</f>
        <v>143.24903522169103</v>
      </c>
      <c r="AL25">
        <f>(($D25-AK25)/$D25)^2</f>
        <v>1.7377574611101468E-2</v>
      </c>
    </row>
    <row r="26" spans="3:38">
      <c r="D26" s="4">
        <v>160</v>
      </c>
      <c r="E26" s="1">
        <v>0</v>
      </c>
      <c r="F26" s="1">
        <v>1</v>
      </c>
      <c r="N26" s="1"/>
      <c r="O26">
        <f t="shared" ref="O26:O34" si="4">$L$25+$M$25*E26+$N$25*F26</f>
        <v>170.83333663785399</v>
      </c>
      <c r="P26">
        <f t="shared" ref="P26:P34" si="5">D26-O26</f>
        <v>-10.833336637853989</v>
      </c>
      <c r="Q26">
        <f t="shared" ref="Q26:Q34" si="6">P26^2</f>
        <v>117.36118270906958</v>
      </c>
      <c r="S26" s="1"/>
      <c r="T26" s="1"/>
      <c r="U26" s="1"/>
      <c r="V26" s="1"/>
      <c r="W26">
        <f t="shared" ref="W26:W34" si="7">T$25+U$25*$E26+V$25*$F26</f>
        <v>174.9999717333281</v>
      </c>
      <c r="X26">
        <f t="shared" ref="X26:X34" si="8">ABS(D26-W26)</f>
        <v>14.999971733328096</v>
      </c>
      <c r="Z26" s="1"/>
      <c r="AA26" s="1"/>
      <c r="AB26" s="1"/>
      <c r="AC26" s="1"/>
      <c r="AD26">
        <f t="shared" ref="AD26:AD34" si="9">AA$25+AB$25*$E26+AC$25*$F26</f>
        <v>179.9974513786668</v>
      </c>
      <c r="AE26">
        <f t="shared" ref="AE26:AE34" si="10">ABS(($D26-AD26)/$D26)</f>
        <v>0.12498407111666747</v>
      </c>
      <c r="AG26" s="1"/>
      <c r="AH26" s="1"/>
      <c r="AI26" s="1"/>
      <c r="AJ26" s="1"/>
      <c r="AK26">
        <f t="shared" ref="AK26:AK34" si="11">AH$25+AI$25*$E26+AJ$25*$F26</f>
        <v>167.20509837736455</v>
      </c>
      <c r="AL26">
        <f t="shared" ref="AL26:AL34" si="12">(($D26-AK26)/$D26)^2</f>
        <v>2.027868852636768E-3</v>
      </c>
    </row>
    <row r="27" spans="3:38">
      <c r="D27" s="4">
        <v>175</v>
      </c>
      <c r="E27" s="1">
        <v>0</v>
      </c>
      <c r="F27" s="1">
        <v>1</v>
      </c>
      <c r="N27" s="1"/>
      <c r="O27">
        <f t="shared" si="4"/>
        <v>170.83333663785399</v>
      </c>
      <c r="P27">
        <f t="shared" si="5"/>
        <v>4.1666633621460107</v>
      </c>
      <c r="Q27">
        <f t="shared" si="6"/>
        <v>17.3610835734499</v>
      </c>
      <c r="S27" s="1"/>
      <c r="T27" s="1"/>
      <c r="U27" s="1"/>
      <c r="V27" s="1"/>
      <c r="W27">
        <f t="shared" si="7"/>
        <v>174.9999717333281</v>
      </c>
      <c r="X27">
        <f t="shared" si="8"/>
        <v>2.8266671904475515E-5</v>
      </c>
      <c r="Z27" s="1"/>
      <c r="AA27" s="1"/>
      <c r="AB27" s="1"/>
      <c r="AC27" s="1"/>
      <c r="AD27">
        <f t="shared" si="9"/>
        <v>179.9974513786668</v>
      </c>
      <c r="AE27">
        <f t="shared" si="10"/>
        <v>2.8556865020953118E-2</v>
      </c>
      <c r="AG27" s="1"/>
      <c r="AH27" s="1"/>
      <c r="AI27" s="1"/>
      <c r="AJ27" s="1"/>
      <c r="AK27">
        <f t="shared" si="11"/>
        <v>167.20509837736455</v>
      </c>
      <c r="AL27">
        <f t="shared" si="12"/>
        <v>1.9840160426633398E-3</v>
      </c>
    </row>
    <row r="28" spans="3:38">
      <c r="D28" s="4">
        <v>180</v>
      </c>
      <c r="E28" s="1">
        <v>0</v>
      </c>
      <c r="F28" s="1">
        <v>1</v>
      </c>
      <c r="N28" s="1"/>
      <c r="O28">
        <f t="shared" si="4"/>
        <v>170.83333663785399</v>
      </c>
      <c r="P28">
        <f t="shared" si="5"/>
        <v>9.1666633621460107</v>
      </c>
      <c r="Q28">
        <f t="shared" si="6"/>
        <v>84.027717194910011</v>
      </c>
      <c r="S28" s="1"/>
      <c r="T28" s="1"/>
      <c r="U28" s="1"/>
      <c r="V28" s="1"/>
      <c r="W28">
        <f t="shared" si="7"/>
        <v>174.9999717333281</v>
      </c>
      <c r="X28">
        <f t="shared" si="8"/>
        <v>5.0000282666719045</v>
      </c>
      <c r="Z28" s="1"/>
      <c r="AA28" s="1"/>
      <c r="AB28" s="1"/>
      <c r="AC28" s="1"/>
      <c r="AD28">
        <f t="shared" si="9"/>
        <v>179.9974513786668</v>
      </c>
      <c r="AE28">
        <f t="shared" si="10"/>
        <v>1.4159007406691318E-5</v>
      </c>
      <c r="AG28" s="1"/>
      <c r="AH28" s="1"/>
      <c r="AI28" s="1"/>
      <c r="AJ28" s="1"/>
      <c r="AK28">
        <f t="shared" si="11"/>
        <v>167.20509837736455</v>
      </c>
      <c r="AL28">
        <f t="shared" si="12"/>
        <v>5.0527625781765211E-3</v>
      </c>
    </row>
    <row r="29" spans="3:38">
      <c r="D29" s="4">
        <v>155</v>
      </c>
      <c r="E29" s="1">
        <v>1</v>
      </c>
      <c r="F29" s="1">
        <v>1</v>
      </c>
      <c r="O29">
        <f t="shared" si="4"/>
        <v>170.83333663785399</v>
      </c>
      <c r="P29">
        <f t="shared" si="5"/>
        <v>-15.833336637853989</v>
      </c>
      <c r="Q29">
        <f t="shared" si="6"/>
        <v>250.69454908760946</v>
      </c>
      <c r="S29" s="1"/>
      <c r="T29" s="1"/>
      <c r="U29" s="1"/>
      <c r="W29">
        <f t="shared" si="7"/>
        <v>218.74936959882291</v>
      </c>
      <c r="X29">
        <f t="shared" si="8"/>
        <v>63.749369598822909</v>
      </c>
      <c r="Z29" s="1"/>
      <c r="AA29" s="1"/>
      <c r="AB29" s="1"/>
      <c r="AD29">
        <f t="shared" si="9"/>
        <v>206.25129177533114</v>
      </c>
      <c r="AE29">
        <f t="shared" si="10"/>
        <v>0.33065349532471705</v>
      </c>
      <c r="AG29" s="1"/>
      <c r="AH29" s="1"/>
      <c r="AI29" s="1"/>
      <c r="AK29">
        <f t="shared" si="11"/>
        <v>171.04057810752641</v>
      </c>
      <c r="AL29">
        <f t="shared" si="12"/>
        <v>1.0709683497342588E-2</v>
      </c>
    </row>
    <row r="30" spans="3:38">
      <c r="D30" s="4">
        <v>150</v>
      </c>
      <c r="E30" s="1">
        <v>1</v>
      </c>
      <c r="F30" s="1">
        <v>0</v>
      </c>
      <c r="O30">
        <f t="shared" si="4"/>
        <v>152.4999950333312</v>
      </c>
      <c r="P30">
        <f t="shared" si="5"/>
        <v>-2.4999950333312029</v>
      </c>
      <c r="Q30">
        <f t="shared" si="6"/>
        <v>6.2499751666806818</v>
      </c>
      <c r="S30" s="1"/>
      <c r="T30" s="1"/>
      <c r="U30" s="1"/>
      <c r="W30">
        <f t="shared" si="7"/>
        <v>150.33516575984564</v>
      </c>
      <c r="X30">
        <f t="shared" si="8"/>
        <v>0.33516575984563701</v>
      </c>
      <c r="Z30" s="1"/>
      <c r="AA30" s="1"/>
      <c r="AB30" s="1"/>
      <c r="AD30">
        <f t="shared" si="9"/>
        <v>148.8921888452476</v>
      </c>
      <c r="AE30">
        <f t="shared" si="10"/>
        <v>7.385407698349316E-3</v>
      </c>
      <c r="AG30" s="1"/>
      <c r="AH30" s="1"/>
      <c r="AI30" s="1"/>
      <c r="AK30">
        <f t="shared" si="11"/>
        <v>143.24903522169103</v>
      </c>
      <c r="AL30">
        <f t="shared" si="12"/>
        <v>2.025578908354145E-3</v>
      </c>
    </row>
    <row r="31" spans="3:38">
      <c r="D31" s="4">
        <v>110</v>
      </c>
      <c r="E31" s="1">
        <v>0</v>
      </c>
      <c r="F31" s="1">
        <v>0</v>
      </c>
      <c r="O31">
        <f t="shared" si="4"/>
        <v>152.4999950333312</v>
      </c>
      <c r="P31">
        <f t="shared" si="5"/>
        <v>-42.499995033331203</v>
      </c>
      <c r="Q31">
        <f t="shared" si="6"/>
        <v>1806.249577833177</v>
      </c>
      <c r="S31" s="1"/>
      <c r="T31" s="1"/>
      <c r="U31" s="1"/>
      <c r="W31">
        <f t="shared" si="7"/>
        <v>106.58576789435079</v>
      </c>
      <c r="X31">
        <f t="shared" si="8"/>
        <v>3.4142321056492051</v>
      </c>
      <c r="Z31" s="1"/>
      <c r="AA31" s="1"/>
      <c r="AB31" s="1"/>
      <c r="AD31">
        <f t="shared" si="9"/>
        <v>122.63834844858326</v>
      </c>
      <c r="AE31">
        <f t="shared" si="10"/>
        <v>0.11489407680530235</v>
      </c>
      <c r="AG31" s="1"/>
      <c r="AH31" s="1"/>
      <c r="AI31" s="1"/>
      <c r="AK31">
        <f t="shared" si="11"/>
        <v>139.41355549152917</v>
      </c>
      <c r="AL31">
        <f t="shared" si="12"/>
        <v>7.1500598896964099E-2</v>
      </c>
    </row>
    <row r="32" spans="3:38">
      <c r="D32" s="4">
        <v>195</v>
      </c>
      <c r="E32" s="1">
        <v>0</v>
      </c>
      <c r="F32" s="1">
        <v>1</v>
      </c>
      <c r="O32">
        <f t="shared" si="4"/>
        <v>170.83333663785399</v>
      </c>
      <c r="P32">
        <f t="shared" si="5"/>
        <v>24.166663362146011</v>
      </c>
      <c r="Q32">
        <f t="shared" si="6"/>
        <v>584.02761805929038</v>
      </c>
      <c r="S32" s="1"/>
      <c r="T32" s="1"/>
      <c r="U32" s="1"/>
      <c r="W32">
        <f t="shared" si="7"/>
        <v>174.9999717333281</v>
      </c>
      <c r="X32">
        <f t="shared" si="8"/>
        <v>20.000028266671904</v>
      </c>
      <c r="Z32" s="1"/>
      <c r="AA32" s="1"/>
      <c r="AB32" s="1"/>
      <c r="AD32">
        <f t="shared" si="9"/>
        <v>179.9974513786668</v>
      </c>
      <c r="AE32">
        <f t="shared" si="10"/>
        <v>7.6936146776067721E-2</v>
      </c>
      <c r="AG32" s="1"/>
      <c r="AH32" s="1"/>
      <c r="AI32" s="1"/>
      <c r="AK32">
        <f t="shared" si="11"/>
        <v>167.20509837736455</v>
      </c>
      <c r="AL32">
        <f t="shared" si="12"/>
        <v>2.0317069196896322E-2</v>
      </c>
    </row>
    <row r="33" spans="4:38">
      <c r="D33" s="4">
        <v>160</v>
      </c>
      <c r="E33" s="1">
        <v>1</v>
      </c>
      <c r="F33" s="1">
        <v>1</v>
      </c>
      <c r="O33">
        <f t="shared" si="4"/>
        <v>170.83333663785399</v>
      </c>
      <c r="P33">
        <f t="shared" si="5"/>
        <v>-10.833336637853989</v>
      </c>
      <c r="Q33">
        <f t="shared" si="6"/>
        <v>117.36118270906958</v>
      </c>
      <c r="S33" s="1"/>
      <c r="T33" s="1"/>
      <c r="U33" s="1"/>
      <c r="W33">
        <f t="shared" si="7"/>
        <v>218.74936959882291</v>
      </c>
      <c r="X33">
        <f t="shared" si="8"/>
        <v>58.749369598822909</v>
      </c>
      <c r="Z33" s="1"/>
      <c r="AA33" s="1"/>
      <c r="AB33" s="1"/>
      <c r="AD33">
        <f t="shared" si="9"/>
        <v>206.25129177533114</v>
      </c>
      <c r="AE33">
        <f t="shared" si="10"/>
        <v>0.28907057359581961</v>
      </c>
      <c r="AG33" s="1"/>
      <c r="AH33" s="1"/>
      <c r="AI33" s="1"/>
      <c r="AK33">
        <f t="shared" si="11"/>
        <v>171.04057810752641</v>
      </c>
      <c r="AL33">
        <f t="shared" si="12"/>
        <v>4.7614986307965455E-3</v>
      </c>
    </row>
    <row r="34" spans="4:38">
      <c r="D34" s="4">
        <v>185</v>
      </c>
      <c r="E34" s="1">
        <v>0</v>
      </c>
      <c r="F34" s="1">
        <v>0</v>
      </c>
      <c r="O34">
        <f t="shared" si="4"/>
        <v>152.4999950333312</v>
      </c>
      <c r="P34">
        <f t="shared" si="5"/>
        <v>32.500004966668797</v>
      </c>
      <c r="Q34">
        <f t="shared" si="6"/>
        <v>1056.2503228334965</v>
      </c>
      <c r="S34" s="1"/>
      <c r="T34" s="1"/>
      <c r="U34" s="1"/>
      <c r="W34">
        <f t="shared" si="7"/>
        <v>106.58576789435079</v>
      </c>
      <c r="X34">
        <f t="shared" si="8"/>
        <v>78.414232105649205</v>
      </c>
      <c r="Z34" s="1"/>
      <c r="AA34" s="1"/>
      <c r="AB34" s="1"/>
      <c r="AD34">
        <f t="shared" si="9"/>
        <v>122.63834844858326</v>
      </c>
      <c r="AE34">
        <f t="shared" si="10"/>
        <v>0.33709000838603642</v>
      </c>
      <c r="AG34" s="1"/>
      <c r="AH34" s="1"/>
      <c r="AI34" s="1"/>
      <c r="AK34">
        <f t="shared" si="11"/>
        <v>139.41355549152917</v>
      </c>
      <c r="AL34">
        <f t="shared" si="12"/>
        <v>6.0719471816622073E-2</v>
      </c>
    </row>
    <row r="35" spans="4:38">
      <c r="S35" s="1"/>
      <c r="T35" s="1"/>
      <c r="U35" s="1"/>
      <c r="Z35" s="1"/>
      <c r="AA35" s="1"/>
      <c r="AB35" s="1"/>
      <c r="AG35" s="1"/>
      <c r="AH35" s="1"/>
      <c r="AI35" s="1"/>
    </row>
    <row r="36" spans="4:38">
      <c r="P36">
        <f>SUM(P25:P34)</f>
        <v>3.9551252939418191E-8</v>
      </c>
      <c r="Q36">
        <f>SUM(Q25:Q34)</f>
        <v>4195.8333333334976</v>
      </c>
      <c r="S36" s="1"/>
      <c r="T36" s="1"/>
      <c r="U36" s="1"/>
      <c r="X36">
        <f>SUM(X25:X34)</f>
        <v>259.32725994228804</v>
      </c>
      <c r="Z36" s="1"/>
      <c r="AA36" s="1"/>
      <c r="AB36" s="1"/>
      <c r="AE36">
        <f>SUM(AE25:AE34)</f>
        <v>1.4072079016389101</v>
      </c>
      <c r="AG36" s="1"/>
      <c r="AH36" s="1"/>
      <c r="AI36" s="1"/>
      <c r="AL36">
        <f>SUM(AL25:AL34)</f>
        <v>0.19647612303155387</v>
      </c>
    </row>
    <row r="40" spans="4:38">
      <c r="O40" s="1"/>
      <c r="P40" s="1"/>
      <c r="Q40" s="1"/>
    </row>
    <row r="41" spans="4:38">
      <c r="N41" s="1"/>
    </row>
    <row r="42" spans="4:38">
      <c r="N42" s="1"/>
    </row>
    <row r="43" spans="4:38">
      <c r="N43" s="1"/>
    </row>
    <row r="44" spans="4:38">
      <c r="N44" s="1"/>
    </row>
  </sheetData>
  <mergeCells count="1">
    <mergeCell ref="I3:N3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劉家佑</cp:lastModifiedBy>
  <dcterms:created xsi:type="dcterms:W3CDTF">2020-08-17T20:34:26Z</dcterms:created>
  <dcterms:modified xsi:type="dcterms:W3CDTF">2020-08-31T15:14:56Z</dcterms:modified>
</cp:coreProperties>
</file>