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pi\Desktop\阿3\"/>
    </mc:Choice>
  </mc:AlternateContent>
  <xr:revisionPtr revIDLastSave="0" documentId="13_ncr:1_{258834B2-62D0-4D8A-8FD5-3B0D465C839D}" xr6:coauthVersionLast="45" xr6:coauthVersionMax="45" xr10:uidLastSave="{00000000-0000-0000-0000-000000000000}"/>
  <bookViews>
    <workbookView xWindow="-110" yWindow="-110" windowWidth="19420" windowHeight="10420" xr2:uid="{AB219472-A173-4942-882C-E6C36FFFB216}"/>
  </bookViews>
  <sheets>
    <sheet name="Q1" sheetId="2" r:id="rId1"/>
  </sheets>
  <definedNames>
    <definedName name="solver_adj" localSheetId="0" hidden="1">'Q1'!$B$55,'Q1'!$C$55,'Q1'!$D$55,'Q1'!$E$55,'Q1'!$F$55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'Q1'!$I$76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0" i="2" l="1"/>
  <c r="A231" i="2"/>
  <c r="A232" i="2"/>
  <c r="A229" i="2"/>
  <c r="A221" i="2" a="1"/>
  <c r="B221" i="2" s="1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195" i="2"/>
  <c r="A173" i="2" a="1"/>
  <c r="A174" i="2" s="1"/>
  <c r="A163" i="2" a="1"/>
  <c r="A164" i="2" s="1"/>
  <c r="A154" i="2" a="1"/>
  <c r="F154" i="2" s="1"/>
  <c r="G108" i="2"/>
  <c r="H108" i="2" s="1"/>
  <c r="I108" i="2" s="1"/>
  <c r="G109" i="2"/>
  <c r="H109" i="2" s="1"/>
  <c r="I109" i="2" s="1"/>
  <c r="G110" i="2"/>
  <c r="H110" i="2" s="1"/>
  <c r="I110" i="2" s="1"/>
  <c r="G92" i="2"/>
  <c r="H92" i="2" s="1"/>
  <c r="I92" i="2" s="1"/>
  <c r="G93" i="2"/>
  <c r="H93" i="2" s="1"/>
  <c r="I93" i="2" s="1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H99" i="2" s="1"/>
  <c r="I99" i="2" s="1"/>
  <c r="G100" i="2"/>
  <c r="H100" i="2" s="1"/>
  <c r="I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91" i="2"/>
  <c r="H91" i="2" s="1"/>
  <c r="I91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55" i="2"/>
  <c r="H55" i="2" s="1"/>
  <c r="I55" i="2" s="1"/>
  <c r="D222" i="2" l="1"/>
  <c r="A223" i="2"/>
  <c r="A221" i="2"/>
  <c r="D224" i="2"/>
  <c r="C222" i="2"/>
  <c r="B222" i="2"/>
  <c r="A224" i="2"/>
  <c r="D221" i="2"/>
  <c r="C223" i="2"/>
  <c r="C221" i="2"/>
  <c r="C224" i="2"/>
  <c r="B224" i="2"/>
  <c r="A222" i="2"/>
  <c r="D223" i="2"/>
  <c r="B223" i="2"/>
  <c r="A181" i="2"/>
  <c r="A188" i="2"/>
  <c r="A187" i="2"/>
  <c r="A178" i="2"/>
  <c r="A185" i="2"/>
  <c r="A192" i="2"/>
  <c r="A184" i="2"/>
  <c r="A191" i="2"/>
  <c r="A183" i="2"/>
  <c r="A175" i="2"/>
  <c r="A189" i="2"/>
  <c r="A173" i="2"/>
  <c r="A180" i="2"/>
  <c r="A179" i="2"/>
  <c r="A186" i="2"/>
  <c r="A177" i="2"/>
  <c r="A176" i="2"/>
  <c r="A190" i="2"/>
  <c r="A182" i="2"/>
  <c r="A165" i="2"/>
  <c r="A163" i="2"/>
  <c r="A166" i="2"/>
  <c r="S157" i="2"/>
  <c r="K157" i="2"/>
  <c r="C157" i="2"/>
  <c r="O156" i="2"/>
  <c r="G156" i="2"/>
  <c r="S155" i="2"/>
  <c r="K155" i="2"/>
  <c r="C155" i="2"/>
  <c r="O154" i="2"/>
  <c r="G154" i="2"/>
  <c r="Q157" i="2"/>
  <c r="I157" i="2"/>
  <c r="A157" i="2"/>
  <c r="M156" i="2"/>
  <c r="E156" i="2"/>
  <c r="Q155" i="2"/>
  <c r="I155" i="2"/>
  <c r="A155" i="2"/>
  <c r="M154" i="2"/>
  <c r="E154" i="2"/>
  <c r="P157" i="2"/>
  <c r="H157" i="2"/>
  <c r="T156" i="2"/>
  <c r="L156" i="2"/>
  <c r="D156" i="2"/>
  <c r="P155" i="2"/>
  <c r="H155" i="2"/>
  <c r="T154" i="2"/>
  <c r="L154" i="2"/>
  <c r="D154" i="2"/>
  <c r="O157" i="2"/>
  <c r="G157" i="2"/>
  <c r="S156" i="2"/>
  <c r="K156" i="2"/>
  <c r="C156" i="2"/>
  <c r="O155" i="2"/>
  <c r="G155" i="2"/>
  <c r="S154" i="2"/>
  <c r="K154" i="2"/>
  <c r="C154" i="2"/>
  <c r="N157" i="2"/>
  <c r="F157" i="2"/>
  <c r="R156" i="2"/>
  <c r="J156" i="2"/>
  <c r="B156" i="2"/>
  <c r="N155" i="2"/>
  <c r="F155" i="2"/>
  <c r="R154" i="2"/>
  <c r="J154" i="2"/>
  <c r="B154" i="2"/>
  <c r="M157" i="2"/>
  <c r="E157" i="2"/>
  <c r="Q156" i="2"/>
  <c r="I156" i="2"/>
  <c r="A156" i="2"/>
  <c r="M155" i="2"/>
  <c r="E155" i="2"/>
  <c r="Q154" i="2"/>
  <c r="I154" i="2"/>
  <c r="A154" i="2"/>
  <c r="T157" i="2"/>
  <c r="L157" i="2"/>
  <c r="D157" i="2"/>
  <c r="P156" i="2"/>
  <c r="H156" i="2"/>
  <c r="T155" i="2"/>
  <c r="L155" i="2"/>
  <c r="D155" i="2"/>
  <c r="P154" i="2"/>
  <c r="H154" i="2"/>
  <c r="R157" i="2"/>
  <c r="J157" i="2"/>
  <c r="B157" i="2"/>
  <c r="N156" i="2"/>
  <c r="F156" i="2"/>
  <c r="R155" i="2"/>
  <c r="J155" i="2"/>
  <c r="B155" i="2"/>
  <c r="N154" i="2"/>
  <c r="C85" i="2"/>
  <c r="C116" i="2"/>
  <c r="C114" i="2"/>
  <c r="C115" i="2"/>
  <c r="C117" i="2"/>
  <c r="I112" i="2"/>
  <c r="C84" i="2"/>
  <c r="C83" i="2"/>
  <c r="C86" i="2"/>
  <c r="I76" i="2"/>
  <c r="C122" i="2" l="1"/>
  <c r="C123" i="2"/>
  <c r="C195" i="2" l="1"/>
</calcChain>
</file>

<file path=xl/sharedStrings.xml><?xml version="1.0" encoding="utf-8"?>
<sst xmlns="http://schemas.openxmlformats.org/spreadsheetml/2006/main" count="62" uniqueCount="49">
  <si>
    <t>Remodeled</t>
  </si>
  <si>
    <t>Neighborhood</t>
  </si>
  <si>
    <t>Age</t>
  </si>
  <si>
    <t>Price</t>
  </si>
  <si>
    <t>Area (SQFT)</t>
  </si>
  <si>
    <t>Y</t>
  </si>
  <si>
    <t>Remodeled</t>
    <phoneticPr fontId="2" type="noConversion"/>
  </si>
  <si>
    <t>Neighbohood2</t>
    <phoneticPr fontId="2" type="noConversion"/>
  </si>
  <si>
    <t>Neighbohood1</t>
    <phoneticPr fontId="2" type="noConversion"/>
  </si>
  <si>
    <t>A</t>
    <phoneticPr fontId="2" type="noConversion"/>
  </si>
  <si>
    <t>Price</t>
    <phoneticPr fontId="2" type="noConversion"/>
  </si>
  <si>
    <t>B</t>
    <phoneticPr fontId="2" type="noConversion"/>
  </si>
  <si>
    <t>Intercept</t>
    <phoneticPr fontId="2" type="noConversion"/>
  </si>
  <si>
    <t>Area</t>
    <phoneticPr fontId="2" type="noConversion"/>
  </si>
  <si>
    <t>Neighbor1</t>
    <phoneticPr fontId="2" type="noConversion"/>
  </si>
  <si>
    <t>Neighbor2</t>
    <phoneticPr fontId="2" type="noConversion"/>
  </si>
  <si>
    <t>(Without knowing remodeled or not)</t>
    <phoneticPr fontId="2" type="noConversion"/>
  </si>
  <si>
    <t>Age</t>
    <phoneticPr fontId="2" type="noConversion"/>
  </si>
  <si>
    <t>(Price = Intercept + Area *B1 + Neighbor1*B2 + Neighbor2 * B3 + Age*B4)</t>
    <phoneticPr fontId="2" type="noConversion"/>
  </si>
  <si>
    <t>Estimate</t>
    <phoneticPr fontId="2" type="noConversion"/>
  </si>
  <si>
    <t>Error</t>
    <phoneticPr fontId="2" type="noConversion"/>
  </si>
  <si>
    <t>Error MSE</t>
    <phoneticPr fontId="2" type="noConversion"/>
  </si>
  <si>
    <t>The estimate equation is price = 70 + 157*Area + 1.8*Nei1 + 22572*Nei2 + 79*Age</t>
    <phoneticPr fontId="2" type="noConversion"/>
  </si>
  <si>
    <t>C</t>
    <phoneticPr fontId="2" type="noConversion"/>
  </si>
  <si>
    <t>Average of squared errors</t>
    <phoneticPr fontId="2" type="noConversion"/>
  </si>
  <si>
    <t>Average of errors</t>
    <phoneticPr fontId="2" type="noConversion"/>
  </si>
  <si>
    <t>Std of squared errors</t>
    <phoneticPr fontId="2" type="noConversion"/>
  </si>
  <si>
    <t>Std of errors</t>
    <phoneticPr fontId="2" type="noConversion"/>
  </si>
  <si>
    <t>D</t>
    <phoneticPr fontId="2" type="noConversion"/>
  </si>
  <si>
    <t>Estiamte</t>
    <phoneticPr fontId="2" type="noConversion"/>
  </si>
  <si>
    <t>Squared Error</t>
    <phoneticPr fontId="2" type="noConversion"/>
  </si>
  <si>
    <t>Average squared error</t>
    <phoneticPr fontId="2" type="noConversion"/>
  </si>
  <si>
    <t>std of squared arror</t>
    <phoneticPr fontId="2" type="noConversion"/>
  </si>
  <si>
    <t>Differencet between Question B and D  (D minus B)</t>
    <phoneticPr fontId="2" type="noConversion"/>
  </si>
  <si>
    <t>We can obseve that the average and the std are both much more smaller in D than in B, which means that adding an intecept seems to be bad in this model.</t>
    <phoneticPr fontId="2" type="noConversion"/>
  </si>
  <si>
    <t>E</t>
    <phoneticPr fontId="2" type="noConversion"/>
  </si>
  <si>
    <t>Matrix X</t>
    <phoneticPr fontId="2" type="noConversion"/>
  </si>
  <si>
    <t>Vector Y</t>
    <phoneticPr fontId="2" type="noConversion"/>
  </si>
  <si>
    <t>X'</t>
    <phoneticPr fontId="2" type="noConversion"/>
  </si>
  <si>
    <t>Beat hat</t>
    <phoneticPr fontId="2" type="noConversion"/>
  </si>
  <si>
    <t>X * B</t>
    <phoneticPr fontId="2" type="noConversion"/>
  </si>
  <si>
    <t>Error (Y - X*B)</t>
    <phoneticPr fontId="2" type="noConversion"/>
  </si>
  <si>
    <t>Variance of error</t>
    <phoneticPr fontId="2" type="noConversion"/>
  </si>
  <si>
    <t>F</t>
    <phoneticPr fontId="2" type="noConversion"/>
  </si>
  <si>
    <t>Variance - covariance matrix</t>
    <phoneticPr fontId="2" type="noConversion"/>
  </si>
  <si>
    <t>G</t>
    <phoneticPr fontId="2" type="noConversion"/>
  </si>
  <si>
    <t>T-STAT</t>
    <phoneticPr fontId="2" type="noConversion"/>
  </si>
  <si>
    <t>H</t>
    <phoneticPr fontId="2" type="noConversion"/>
  </si>
  <si>
    <t>At 5% level, only neighborhood 1 is significant, so the price will be approximately 500,000 dollars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</si>
</sst>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scheme val="minor"/>
    </font>
    <font>
      <b/>
      <u/>
      <sz val="11"/>
      <color theme="1"/>
      <name val="新細明體"/>
      <scheme val="minor"/>
    </font>
    <font>
      <b/>
      <sz val="11"/>
      <color rgb="FFFF0000"/>
      <name val="新細明體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64B5-7711-4566-9B07-7419F0C55504}">
  <dimension ref="A1:T236"/>
  <sheetViews>
    <sheetView tabSelected="1" topLeftCell="A232" workbookViewId="0">
      <selection activeCell="B55" sqref="B55"/>
    </sheetView>
  </sheetViews>
  <sheetFormatPr defaultRowHeight="14.5"/>
  <cols>
    <col min="1" max="8" width="15.796875" style="2" customWidth="1"/>
    <col min="9" max="9" width="13" customWidth="1"/>
    <col min="10" max="10" width="11.8984375" style="2" customWidth="1"/>
    <col min="11" max="12" width="13.19921875" bestFit="1" customWidth="1"/>
    <col min="13" max="13" width="12.09765625" bestFit="1" customWidth="1"/>
    <col min="14" max="23" width="13.19921875" bestFit="1" customWidth="1"/>
  </cols>
  <sheetData>
    <row r="1" spans="1:11">
      <c r="A1" s="1" t="s">
        <v>4</v>
      </c>
      <c r="B1" s="1" t="s">
        <v>0</v>
      </c>
      <c r="C1" s="1" t="s">
        <v>6</v>
      </c>
      <c r="D1" s="1" t="s">
        <v>1</v>
      </c>
      <c r="E1" s="1" t="s">
        <v>8</v>
      </c>
      <c r="F1" s="1" t="s">
        <v>7</v>
      </c>
      <c r="G1" s="1" t="s">
        <v>2</v>
      </c>
      <c r="H1" s="1" t="s">
        <v>3</v>
      </c>
      <c r="I1" s="1"/>
      <c r="J1" s="1"/>
      <c r="K1" s="1"/>
    </row>
    <row r="2" spans="1:11">
      <c r="A2" s="2">
        <v>1500</v>
      </c>
      <c r="C2" s="2">
        <v>0</v>
      </c>
      <c r="D2" s="2">
        <v>2</v>
      </c>
      <c r="E2" s="2">
        <v>0</v>
      </c>
      <c r="F2" s="2">
        <v>1</v>
      </c>
      <c r="G2" s="2">
        <v>20</v>
      </c>
      <c r="I2" s="2"/>
    </row>
    <row r="3" spans="1:11">
      <c r="A3" s="2">
        <v>2500</v>
      </c>
      <c r="C3" s="2">
        <v>0</v>
      </c>
      <c r="D3" s="2">
        <v>2</v>
      </c>
      <c r="E3" s="2">
        <v>0</v>
      </c>
      <c r="F3" s="2">
        <v>1</v>
      </c>
      <c r="G3" s="2">
        <v>0</v>
      </c>
      <c r="I3" s="2"/>
    </row>
    <row r="4" spans="1:11">
      <c r="A4" s="2">
        <v>5000</v>
      </c>
      <c r="C4" s="2">
        <v>0</v>
      </c>
      <c r="D4" s="2">
        <v>3</v>
      </c>
      <c r="E4" s="2">
        <v>0</v>
      </c>
      <c r="F4" s="2">
        <v>0</v>
      </c>
      <c r="G4" s="2">
        <v>14</v>
      </c>
      <c r="I4" s="2"/>
    </row>
    <row r="5" spans="1:11">
      <c r="A5" s="2">
        <v>4700</v>
      </c>
      <c r="B5" s="2" t="s">
        <v>5</v>
      </c>
      <c r="C5" s="2">
        <v>1</v>
      </c>
      <c r="D5" s="2">
        <v>3</v>
      </c>
      <c r="E5" s="2">
        <v>0</v>
      </c>
      <c r="F5" s="2">
        <v>0</v>
      </c>
      <c r="G5" s="2">
        <v>12</v>
      </c>
      <c r="I5" s="2"/>
    </row>
    <row r="6" spans="1:11">
      <c r="A6" s="2">
        <v>3500</v>
      </c>
      <c r="C6" s="2">
        <v>0</v>
      </c>
      <c r="D6" s="2">
        <v>3</v>
      </c>
      <c r="E6" s="2">
        <v>0</v>
      </c>
      <c r="F6" s="2">
        <v>0</v>
      </c>
      <c r="G6" s="2">
        <v>5</v>
      </c>
      <c r="I6" s="2"/>
    </row>
    <row r="7" spans="1:11">
      <c r="A7" s="2">
        <v>1000</v>
      </c>
      <c r="C7" s="2">
        <v>0</v>
      </c>
      <c r="D7" s="2">
        <v>1</v>
      </c>
      <c r="E7" s="2">
        <v>1</v>
      </c>
      <c r="F7" s="2">
        <v>0</v>
      </c>
      <c r="G7" s="2">
        <v>25</v>
      </c>
      <c r="I7" s="2"/>
    </row>
    <row r="8" spans="1:11">
      <c r="A8" s="2">
        <v>1500</v>
      </c>
      <c r="C8" s="2">
        <v>0</v>
      </c>
      <c r="D8" s="2">
        <v>2</v>
      </c>
      <c r="E8" s="2">
        <v>0</v>
      </c>
      <c r="F8" s="2">
        <v>1</v>
      </c>
      <c r="G8" s="2">
        <v>4</v>
      </c>
      <c r="I8" s="2"/>
    </row>
    <row r="9" spans="1:11">
      <c r="A9" s="2">
        <v>1600</v>
      </c>
      <c r="B9" s="2" t="s">
        <v>5</v>
      </c>
      <c r="C9" s="2">
        <v>1</v>
      </c>
      <c r="D9" s="2">
        <v>3</v>
      </c>
      <c r="E9" s="2">
        <v>0</v>
      </c>
      <c r="F9" s="2">
        <v>0</v>
      </c>
      <c r="G9" s="2">
        <v>3</v>
      </c>
      <c r="I9" s="2"/>
    </row>
    <row r="10" spans="1:11">
      <c r="A10" s="2">
        <v>2000</v>
      </c>
      <c r="C10" s="2">
        <v>0</v>
      </c>
      <c r="D10" s="2">
        <v>1</v>
      </c>
      <c r="E10" s="2">
        <v>1</v>
      </c>
      <c r="F10" s="2">
        <v>0</v>
      </c>
      <c r="G10" s="2">
        <v>1</v>
      </c>
      <c r="I10" s="2"/>
    </row>
    <row r="11" spans="1:11">
      <c r="A11" s="2">
        <v>3000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I11" s="2"/>
    </row>
    <row r="12" spans="1:11">
      <c r="A12" s="2">
        <v>3600</v>
      </c>
      <c r="C12" s="2">
        <v>0</v>
      </c>
      <c r="D12" s="2">
        <v>2</v>
      </c>
      <c r="E12" s="2">
        <v>0</v>
      </c>
      <c r="F12" s="2">
        <v>1</v>
      </c>
      <c r="G12" s="2">
        <v>10</v>
      </c>
      <c r="I12" s="2"/>
    </row>
    <row r="13" spans="1:11">
      <c r="A13" s="2">
        <v>4100</v>
      </c>
      <c r="C13" s="2">
        <v>0</v>
      </c>
      <c r="D13" s="2">
        <v>2</v>
      </c>
      <c r="E13" s="2">
        <v>0</v>
      </c>
      <c r="F13" s="2">
        <v>1</v>
      </c>
      <c r="G13" s="2">
        <v>35</v>
      </c>
      <c r="I13" s="2"/>
    </row>
    <row r="14" spans="1:11">
      <c r="A14" s="2">
        <v>4300</v>
      </c>
      <c r="B14" s="2" t="s">
        <v>5</v>
      </c>
      <c r="C14" s="2">
        <v>1</v>
      </c>
      <c r="D14" s="2">
        <v>2</v>
      </c>
      <c r="E14" s="2">
        <v>0</v>
      </c>
      <c r="F14" s="2">
        <v>1</v>
      </c>
      <c r="G14" s="2">
        <v>22</v>
      </c>
      <c r="I14" s="2"/>
    </row>
    <row r="15" spans="1:11">
      <c r="A15" s="2">
        <v>6000</v>
      </c>
      <c r="C15" s="2">
        <v>0</v>
      </c>
      <c r="D15" s="2">
        <v>1</v>
      </c>
      <c r="E15" s="2">
        <v>1</v>
      </c>
      <c r="F15" s="2">
        <v>0</v>
      </c>
      <c r="G15" s="2">
        <v>12</v>
      </c>
      <c r="I15" s="2"/>
    </row>
    <row r="16" spans="1:11">
      <c r="A16" s="2">
        <v>8000</v>
      </c>
      <c r="C16" s="2">
        <v>0</v>
      </c>
      <c r="D16" s="2">
        <v>3</v>
      </c>
      <c r="E16" s="2">
        <v>0</v>
      </c>
      <c r="F16" s="2">
        <v>0</v>
      </c>
      <c r="G16" s="2">
        <v>28</v>
      </c>
      <c r="I16" s="2"/>
    </row>
    <row r="17" spans="1:9">
      <c r="A17" s="2">
        <v>6700</v>
      </c>
      <c r="C17" s="2">
        <v>0</v>
      </c>
      <c r="D17" s="2">
        <v>1</v>
      </c>
      <c r="E17" s="2">
        <v>1</v>
      </c>
      <c r="F17" s="2">
        <v>0</v>
      </c>
      <c r="G17" s="2">
        <v>6</v>
      </c>
      <c r="I17" s="2"/>
    </row>
    <row r="18" spans="1:9">
      <c r="A18" s="2">
        <v>1400</v>
      </c>
      <c r="C18" s="2">
        <v>0</v>
      </c>
      <c r="D18" s="2">
        <v>1</v>
      </c>
      <c r="E18" s="2">
        <v>1</v>
      </c>
      <c r="F18" s="2">
        <v>0</v>
      </c>
      <c r="G18" s="2">
        <v>4</v>
      </c>
      <c r="I18" s="2"/>
    </row>
    <row r="19" spans="1:9">
      <c r="A19" s="2">
        <v>1800</v>
      </c>
      <c r="B19" s="2" t="s">
        <v>5</v>
      </c>
      <c r="C19" s="2">
        <v>1</v>
      </c>
      <c r="D19" s="2">
        <v>1</v>
      </c>
      <c r="E19" s="2">
        <v>1</v>
      </c>
      <c r="F19" s="2">
        <v>0</v>
      </c>
      <c r="G19" s="2">
        <v>9</v>
      </c>
      <c r="I19" s="2"/>
    </row>
    <row r="20" spans="1:9">
      <c r="A20" s="2">
        <v>2200</v>
      </c>
      <c r="C20" s="2">
        <v>0</v>
      </c>
      <c r="D20" s="2">
        <v>1</v>
      </c>
      <c r="E20" s="2">
        <v>1</v>
      </c>
      <c r="F20" s="2">
        <v>0</v>
      </c>
      <c r="G20" s="2">
        <v>11</v>
      </c>
      <c r="I20" s="2"/>
    </row>
    <row r="21" spans="1:9">
      <c r="A21" s="2">
        <v>2800</v>
      </c>
      <c r="C21" s="2">
        <v>0</v>
      </c>
      <c r="D21" s="2">
        <v>1</v>
      </c>
      <c r="E21" s="2">
        <v>1</v>
      </c>
      <c r="F21" s="2">
        <v>0</v>
      </c>
      <c r="G21" s="2">
        <v>0</v>
      </c>
      <c r="I21" s="2"/>
    </row>
    <row r="28" spans="1:9">
      <c r="A28" s="9" t="s">
        <v>9</v>
      </c>
      <c r="B28" s="2" t="s">
        <v>10</v>
      </c>
    </row>
    <row r="29" spans="1:9">
      <c r="A29" s="2">
        <v>1</v>
      </c>
      <c r="B29" s="2">
        <v>270000</v>
      </c>
    </row>
    <row r="30" spans="1:9">
      <c r="A30" s="2">
        <v>2</v>
      </c>
      <c r="B30" s="2">
        <v>380000</v>
      </c>
    </row>
    <row r="31" spans="1:9">
      <c r="A31" s="2">
        <v>3</v>
      </c>
      <c r="B31" s="2">
        <v>783000</v>
      </c>
    </row>
    <row r="32" spans="1:9">
      <c r="A32" s="2">
        <v>4</v>
      </c>
      <c r="B32" s="2">
        <v>784000</v>
      </c>
    </row>
    <row r="33" spans="1:2">
      <c r="A33" s="2">
        <v>5</v>
      </c>
      <c r="B33" s="2">
        <v>540000</v>
      </c>
    </row>
    <row r="34" spans="1:2">
      <c r="A34" s="2">
        <v>6</v>
      </c>
      <c r="B34" s="2">
        <v>205000</v>
      </c>
    </row>
    <row r="35" spans="1:2">
      <c r="A35" s="2">
        <v>7</v>
      </c>
      <c r="B35" s="2">
        <v>238000</v>
      </c>
    </row>
    <row r="36" spans="1:2">
      <c r="A36" s="2">
        <v>8</v>
      </c>
      <c r="B36" s="2">
        <v>301000</v>
      </c>
    </row>
    <row r="37" spans="1:2">
      <c r="A37" s="2">
        <v>9</v>
      </c>
      <c r="B37" s="2">
        <v>307000</v>
      </c>
    </row>
    <row r="38" spans="1:2">
      <c r="A38" s="2">
        <v>10</v>
      </c>
      <c r="B38" s="2">
        <v>455000</v>
      </c>
    </row>
    <row r="39" spans="1:2">
      <c r="A39" s="2">
        <v>11</v>
      </c>
      <c r="B39" s="2">
        <v>565000</v>
      </c>
    </row>
    <row r="40" spans="1:2">
      <c r="A40" s="2">
        <v>12</v>
      </c>
      <c r="B40" s="2">
        <v>690000</v>
      </c>
    </row>
    <row r="41" spans="1:2">
      <c r="A41" s="2">
        <v>13</v>
      </c>
      <c r="B41" s="2">
        <v>744000</v>
      </c>
    </row>
    <row r="42" spans="1:2">
      <c r="A42" s="2">
        <v>14</v>
      </c>
      <c r="B42" s="2">
        <v>929000</v>
      </c>
    </row>
    <row r="43" spans="1:2">
      <c r="A43" s="2">
        <v>15</v>
      </c>
      <c r="B43" s="2">
        <v>1261000</v>
      </c>
    </row>
    <row r="44" spans="1:2">
      <c r="A44" s="2">
        <v>16</v>
      </c>
      <c r="B44" s="2">
        <v>1022000</v>
      </c>
    </row>
    <row r="45" spans="1:2">
      <c r="A45" s="2">
        <v>17</v>
      </c>
      <c r="B45" s="2">
        <v>223000</v>
      </c>
    </row>
    <row r="46" spans="1:2">
      <c r="A46" s="2">
        <v>18</v>
      </c>
      <c r="B46" s="2">
        <v>343000</v>
      </c>
    </row>
    <row r="47" spans="1:2">
      <c r="A47" s="2">
        <v>19</v>
      </c>
      <c r="B47" s="2">
        <v>357000</v>
      </c>
    </row>
    <row r="48" spans="1:2">
      <c r="A48" s="2">
        <v>20</v>
      </c>
      <c r="B48" s="2">
        <v>425000</v>
      </c>
    </row>
    <row r="51" spans="1:9">
      <c r="A51" s="9" t="s">
        <v>11</v>
      </c>
    </row>
    <row r="52" spans="1:9">
      <c r="A52" s="3" t="s">
        <v>16</v>
      </c>
    </row>
    <row r="53" spans="1:9">
      <c r="A53" s="3" t="s">
        <v>18</v>
      </c>
    </row>
    <row r="54" spans="1:9">
      <c r="B54" s="2" t="s">
        <v>12</v>
      </c>
      <c r="C54" s="2" t="s">
        <v>13</v>
      </c>
      <c r="D54" s="2" t="s">
        <v>14</v>
      </c>
      <c r="E54" s="2" t="s">
        <v>15</v>
      </c>
      <c r="F54" s="2" t="s">
        <v>17</v>
      </c>
      <c r="G54" s="2" t="s">
        <v>19</v>
      </c>
      <c r="H54" s="2" t="s">
        <v>20</v>
      </c>
      <c r="I54" s="2" t="s">
        <v>21</v>
      </c>
    </row>
    <row r="55" spans="1:9">
      <c r="B55" s="2">
        <v>18287.66956237983</v>
      </c>
      <c r="C55" s="2">
        <v>148.82088134369238</v>
      </c>
      <c r="D55" s="2">
        <v>4.4872248259731622</v>
      </c>
      <c r="E55" s="2">
        <v>-4143.0311786657403</v>
      </c>
      <c r="F55" s="2">
        <v>2173.2656691894167</v>
      </c>
      <c r="G55" s="2">
        <f>$B$55+$C$55*A2+$D$55*E2+$E$55*F2+$F$55*G2</f>
        <v>280841.27378304099</v>
      </c>
      <c r="H55" s="2">
        <f>B29-$G55</f>
        <v>-10841.27378304099</v>
      </c>
      <c r="I55">
        <f>H55^2</f>
        <v>117533217.23885189</v>
      </c>
    </row>
    <row r="56" spans="1:9">
      <c r="G56" s="2">
        <f t="shared" ref="G56:G74" si="0">$B$55+$C$55*A3+$D$55*E3+$E$55*F3+$F$55*G3</f>
        <v>386196.84174294502</v>
      </c>
      <c r="H56" s="2">
        <f t="shared" ref="H56:H73" si="1">B30-$G56</f>
        <v>-6196.8417429450201</v>
      </c>
      <c r="I56">
        <f t="shared" ref="I56:I73" si="2">H56^2</f>
        <v>38400847.587105878</v>
      </c>
    </row>
    <row r="57" spans="1:9">
      <c r="G57" s="2">
        <f t="shared" si="0"/>
        <v>792817.79564949358</v>
      </c>
      <c r="H57" s="2">
        <f t="shared" si="1"/>
        <v>-9817.7956494935788</v>
      </c>
      <c r="I57">
        <f t="shared" si="2"/>
        <v>96389111.415215045</v>
      </c>
    </row>
    <row r="58" spans="1:9">
      <c r="G58" s="2">
        <f t="shared" si="0"/>
        <v>743824.99990800698</v>
      </c>
      <c r="H58" s="2">
        <f t="shared" si="1"/>
        <v>40175.000091993017</v>
      </c>
      <c r="I58">
        <f t="shared" si="2"/>
        <v>1614030632.391639</v>
      </c>
    </row>
    <row r="59" spans="1:9">
      <c r="G59" s="2">
        <f t="shared" si="0"/>
        <v>550027.08261125023</v>
      </c>
      <c r="H59" s="2">
        <f t="shared" si="1"/>
        <v>-10027.082611250225</v>
      </c>
      <c r="I59">
        <f t="shared" si="2"/>
        <v>100542385.69283664</v>
      </c>
    </row>
    <row r="60" spans="1:9">
      <c r="G60" s="2">
        <f t="shared" si="0"/>
        <v>221444.67986063359</v>
      </c>
      <c r="H60" s="2">
        <f t="shared" si="1"/>
        <v>-16444.679860633594</v>
      </c>
      <c r="I60">
        <f t="shared" si="2"/>
        <v>270427495.71872813</v>
      </c>
    </row>
    <row r="61" spans="1:9">
      <c r="G61" s="2">
        <f t="shared" si="0"/>
        <v>246069.02307601031</v>
      </c>
      <c r="H61" s="2">
        <f t="shared" si="1"/>
        <v>-8069.023076010315</v>
      </c>
      <c r="I61">
        <f t="shared" si="2"/>
        <v>65109133.401186965</v>
      </c>
    </row>
    <row r="62" spans="1:9">
      <c r="G62" s="2">
        <f t="shared" si="0"/>
        <v>262920.87671985588</v>
      </c>
      <c r="H62" s="2">
        <f t="shared" si="1"/>
        <v>38079.123280144122</v>
      </c>
      <c r="I62">
        <f t="shared" si="2"/>
        <v>1450019629.7844141</v>
      </c>
    </row>
    <row r="63" spans="1:9">
      <c r="G63" s="2">
        <f t="shared" si="0"/>
        <v>318107.18514377991</v>
      </c>
      <c r="H63" s="2">
        <f t="shared" si="1"/>
        <v>-11107.185143779905</v>
      </c>
      <c r="I63">
        <f t="shared" si="2"/>
        <v>123369561.81820503</v>
      </c>
    </row>
    <row r="64" spans="1:9">
      <c r="G64" s="2">
        <f t="shared" si="0"/>
        <v>464754.80081828294</v>
      </c>
      <c r="H64" s="2">
        <f t="shared" si="1"/>
        <v>-9754.8008182829362</v>
      </c>
      <c r="I64">
        <f t="shared" si="2"/>
        <v>95156139.004373446</v>
      </c>
    </row>
    <row r="65" spans="1:9">
      <c r="G65" s="2">
        <f t="shared" si="0"/>
        <v>571632.46791290084</v>
      </c>
      <c r="H65" s="2">
        <f t="shared" si="1"/>
        <v>-6632.4679129008437</v>
      </c>
      <c r="I65">
        <f t="shared" si="2"/>
        <v>43989630.615659274</v>
      </c>
    </row>
    <row r="66" spans="1:9">
      <c r="G66" s="2">
        <f t="shared" si="0"/>
        <v>700374.55031448242</v>
      </c>
      <c r="H66" s="2">
        <f t="shared" si="1"/>
        <v>-10374.550314482418</v>
      </c>
      <c r="I66">
        <f t="shared" si="2"/>
        <v>107631294.22772723</v>
      </c>
    </row>
    <row r="67" spans="1:9">
      <c r="G67" s="2">
        <f t="shared" si="0"/>
        <v>701886.27288375853</v>
      </c>
      <c r="H67" s="2">
        <f t="shared" si="1"/>
        <v>42113.727116241469</v>
      </c>
      <c r="I67">
        <f t="shared" si="2"/>
        <v>1773566011.6212521</v>
      </c>
    </row>
    <row r="68" spans="1:9">
      <c r="G68" s="2">
        <f t="shared" si="0"/>
        <v>937296.63287963311</v>
      </c>
      <c r="H68" s="2">
        <f t="shared" si="1"/>
        <v>-8296.6328796331072</v>
      </c>
      <c r="I68">
        <f t="shared" si="2"/>
        <v>68834117.13940914</v>
      </c>
    </row>
    <row r="69" spans="1:9">
      <c r="G69" s="2">
        <f t="shared" si="0"/>
        <v>1269706.1590492225</v>
      </c>
      <c r="H69" s="2">
        <f>B43-$G69</f>
        <v>-8706.1590492224786</v>
      </c>
      <c r="I69">
        <f t="shared" si="2"/>
        <v>75797205.390358448</v>
      </c>
    </row>
    <row r="70" spans="1:9">
      <c r="G70" s="2">
        <f t="shared" si="0"/>
        <v>1028431.6558050812</v>
      </c>
      <c r="H70" s="2">
        <f t="shared" si="1"/>
        <v>-6431.6558050812455</v>
      </c>
      <c r="I70">
        <f t="shared" si="2"/>
        <v>41366196.395035282</v>
      </c>
    </row>
    <row r="71" spans="1:9">
      <c r="G71" s="2">
        <f t="shared" si="0"/>
        <v>235334.45334513279</v>
      </c>
      <c r="H71" s="2">
        <f t="shared" si="1"/>
        <v>-12334.453345132788</v>
      </c>
      <c r="I71">
        <f t="shared" si="2"/>
        <v>152138739.32325742</v>
      </c>
    </row>
    <row r="72" spans="1:9">
      <c r="G72" s="2">
        <f t="shared" si="0"/>
        <v>305729.13422855682</v>
      </c>
      <c r="H72" s="2">
        <f t="shared" si="1"/>
        <v>37270.865771443176</v>
      </c>
      <c r="I72">
        <f t="shared" si="2"/>
        <v>1389117435.3529346</v>
      </c>
    </row>
    <row r="73" spans="1:9">
      <c r="G73" s="2">
        <f t="shared" si="0"/>
        <v>369604.01810441259</v>
      </c>
      <c r="H73" s="2">
        <f t="shared" si="1"/>
        <v>-12604.018104412593</v>
      </c>
      <c r="I73">
        <f t="shared" si="2"/>
        <v>158861272.37636042</v>
      </c>
    </row>
    <row r="74" spans="1:9">
      <c r="G74" s="2">
        <f t="shared" si="0"/>
        <v>434990.62454954442</v>
      </c>
      <c r="H74" s="2">
        <f>B48-$G74</f>
        <v>-9990.6245495444164</v>
      </c>
      <c r="I74">
        <f>H74^2</f>
        <v>99812578.889959574</v>
      </c>
    </row>
    <row r="76" spans="1:9">
      <c r="I76">
        <f>SUM(I55:I74)</f>
        <v>7882092635.38451</v>
      </c>
    </row>
    <row r="77" spans="1:9">
      <c r="A77" s="3" t="s">
        <v>22</v>
      </c>
    </row>
    <row r="82" spans="1:11">
      <c r="A82" s="9" t="s">
        <v>23</v>
      </c>
    </row>
    <row r="83" spans="1:11">
      <c r="A83" s="3" t="s">
        <v>24</v>
      </c>
      <c r="C83" s="2">
        <f>AVERAGE(I55:I74)</f>
        <v>394104631.76922548</v>
      </c>
    </row>
    <row r="84" spans="1:11">
      <c r="A84" s="2" t="s">
        <v>25</v>
      </c>
      <c r="C84" s="2">
        <f>AVERAGE(H55:H74)</f>
        <v>0.47358069876645459</v>
      </c>
    </row>
    <row r="85" spans="1:11">
      <c r="A85" s="3" t="s">
        <v>26</v>
      </c>
      <c r="C85" s="2">
        <f>_xlfn.STDEV.P(I55:I74)</f>
        <v>587233312.74437523</v>
      </c>
    </row>
    <row r="86" spans="1:11">
      <c r="A86" s="3" t="s">
        <v>27</v>
      </c>
      <c r="C86" s="2">
        <f>_xlfn.STDEV.P(H55:H74)</f>
        <v>19852.068696862472</v>
      </c>
    </row>
    <row r="89" spans="1:11">
      <c r="A89" s="9" t="s">
        <v>28</v>
      </c>
    </row>
    <row r="90" spans="1:11">
      <c r="A90" s="4"/>
      <c r="B90" s="2" t="s">
        <v>13</v>
      </c>
      <c r="C90" s="2" t="s">
        <v>6</v>
      </c>
      <c r="D90" s="2" t="s">
        <v>14</v>
      </c>
      <c r="E90" s="2" t="s">
        <v>15</v>
      </c>
      <c r="F90" s="2" t="s">
        <v>17</v>
      </c>
      <c r="G90" s="2" t="s">
        <v>29</v>
      </c>
      <c r="H90" s="2" t="s">
        <v>20</v>
      </c>
      <c r="I90" s="2" t="s">
        <v>30</v>
      </c>
      <c r="J90"/>
      <c r="K90" s="2"/>
    </row>
    <row r="91" spans="1:11">
      <c r="B91" s="2">
        <v>152.25172676205486</v>
      </c>
      <c r="C91" s="2">
        <v>0.16145969579672576</v>
      </c>
      <c r="D91" s="2">
        <v>0.22216800003713932</v>
      </c>
      <c r="E91" s="2">
        <v>0.122046498388343</v>
      </c>
      <c r="F91" s="2">
        <v>2329.1426663447351</v>
      </c>
      <c r="G91" s="2">
        <f>$B$91*A2+$C$91*C2+$D$91*E2+$E$91*F2+$F$91*G2</f>
        <v>274960.56551647536</v>
      </c>
      <c r="H91" s="2">
        <f>B29-G91</f>
        <v>-4960.5655164753553</v>
      </c>
      <c r="I91">
        <f>H91^2</f>
        <v>24607210.24324441</v>
      </c>
    </row>
    <row r="92" spans="1:11">
      <c r="G92" s="2">
        <f t="shared" ref="G92:G110" si="3">$B$91*A3+$C$91*C3+$D$91*E3+$E$91*F3+$F$91*G3</f>
        <v>380629.43895163556</v>
      </c>
      <c r="H92" s="2">
        <f t="shared" ref="H92:H109" si="4">B30-G92</f>
        <v>-629.43895163555862</v>
      </c>
      <c r="I92">
        <f t="shared" ref="I92:I110" si="5">H92^2</f>
        <v>396193.39383607113</v>
      </c>
    </row>
    <row r="93" spans="1:11">
      <c r="G93" s="2">
        <f t="shared" si="3"/>
        <v>793866.63113910065</v>
      </c>
      <c r="H93" s="2">
        <f t="shared" si="4"/>
        <v>-10866.631139100646</v>
      </c>
      <c r="I93">
        <f t="shared" si="5"/>
        <v>118083672.31327179</v>
      </c>
    </row>
    <row r="94" spans="1:11">
      <c r="G94" s="2">
        <f t="shared" si="3"/>
        <v>743532.98923749046</v>
      </c>
      <c r="H94" s="2">
        <f t="shared" si="4"/>
        <v>40467.010762509541</v>
      </c>
      <c r="I94">
        <f t="shared" si="5"/>
        <v>1637578960.0530629</v>
      </c>
    </row>
    <row r="95" spans="1:11">
      <c r="G95" s="2">
        <f t="shared" si="3"/>
        <v>544526.75699891569</v>
      </c>
      <c r="H95" s="2">
        <f t="shared" si="4"/>
        <v>-4526.7569989156909</v>
      </c>
      <c r="I95">
        <f t="shared" si="5"/>
        <v>20491528.927232191</v>
      </c>
    </row>
    <row r="96" spans="1:11">
      <c r="G96" s="2">
        <f t="shared" si="3"/>
        <v>210480.5155886733</v>
      </c>
      <c r="H96" s="2">
        <f t="shared" si="4"/>
        <v>-5480.5155886732973</v>
      </c>
      <c r="I96">
        <f t="shared" si="5"/>
        <v>30036051.117691018</v>
      </c>
    </row>
    <row r="97" spans="7:9">
      <c r="G97" s="2">
        <f t="shared" si="3"/>
        <v>237694.2828549596</v>
      </c>
      <c r="H97" s="2">
        <f t="shared" si="4"/>
        <v>305.71714504039846</v>
      </c>
      <c r="I97">
        <f t="shared" si="5"/>
        <v>93462.972771652028</v>
      </c>
    </row>
    <row r="98" spans="7:9">
      <c r="G98" s="2">
        <f t="shared" si="3"/>
        <v>250590.35227801779</v>
      </c>
      <c r="H98" s="2">
        <f t="shared" si="4"/>
        <v>50409.647721982212</v>
      </c>
      <c r="I98">
        <f t="shared" si="5"/>
        <v>2541132583.4543462</v>
      </c>
    </row>
    <row r="99" spans="7:9">
      <c r="G99" s="2">
        <f t="shared" si="3"/>
        <v>306832.81835845456</v>
      </c>
      <c r="H99" s="2">
        <f t="shared" si="4"/>
        <v>167.18164154543774</v>
      </c>
      <c r="I99">
        <f t="shared" si="5"/>
        <v>27949.701269827234</v>
      </c>
    </row>
    <row r="100" spans="7:9">
      <c r="G100" s="2">
        <f t="shared" si="3"/>
        <v>456755.40245416464</v>
      </c>
      <c r="H100" s="2">
        <f t="shared" si="4"/>
        <v>-1755.4024541646359</v>
      </c>
      <c r="I100">
        <f t="shared" si="5"/>
        <v>3081437.7760872263</v>
      </c>
    </row>
    <row r="101" spans="7:9">
      <c r="G101" s="2">
        <f t="shared" si="3"/>
        <v>571397.76505334326</v>
      </c>
      <c r="H101" s="2">
        <f t="shared" si="4"/>
        <v>-6397.7650533432607</v>
      </c>
      <c r="I101">
        <f t="shared" si="5"/>
        <v>40931397.677780293</v>
      </c>
    </row>
    <row r="102" spans="7:9">
      <c r="G102" s="2">
        <f t="shared" si="3"/>
        <v>705752.1950929889</v>
      </c>
      <c r="H102" s="2">
        <f t="shared" si="4"/>
        <v>-15752.195092988899</v>
      </c>
      <c r="I102">
        <f t="shared" si="5"/>
        <v>248131650.24758354</v>
      </c>
    </row>
    <row r="103" spans="7:9">
      <c r="G103" s="2">
        <f t="shared" si="3"/>
        <v>705923.84724261425</v>
      </c>
      <c r="H103" s="2">
        <f t="shared" si="4"/>
        <v>38076.152757385746</v>
      </c>
      <c r="I103">
        <f t="shared" si="5"/>
        <v>1449793408.8037741</v>
      </c>
    </row>
    <row r="104" spans="7:9">
      <c r="G104" s="2">
        <f t="shared" si="3"/>
        <v>941460.29473646602</v>
      </c>
      <c r="H104" s="2">
        <f t="shared" si="4"/>
        <v>-12460.294736466021</v>
      </c>
      <c r="I104">
        <f t="shared" si="5"/>
        <v>155258944.91960284</v>
      </c>
    </row>
    <row r="105" spans="7:9">
      <c r="G105" s="2">
        <f t="shared" si="3"/>
        <v>1283229.8087540916</v>
      </c>
      <c r="H105" s="2">
        <f t="shared" si="4"/>
        <v>-22229.808754091617</v>
      </c>
      <c r="I105">
        <f t="shared" si="5"/>
        <v>494164397.24348825</v>
      </c>
    </row>
    <row r="106" spans="7:9">
      <c r="G106" s="2">
        <f t="shared" si="3"/>
        <v>1034061.6474718361</v>
      </c>
      <c r="H106" s="2">
        <f t="shared" si="4"/>
        <v>-12061.64747183607</v>
      </c>
      <c r="I106">
        <f t="shared" si="5"/>
        <v>145483339.73484945</v>
      </c>
    </row>
    <row r="107" spans="7:9">
      <c r="G107" s="2">
        <f t="shared" si="3"/>
        <v>222469.21030025577</v>
      </c>
      <c r="H107" s="2">
        <f t="shared" si="4"/>
        <v>530.78969974422944</v>
      </c>
      <c r="I107">
        <f t="shared" si="5"/>
        <v>281737.70535456925</v>
      </c>
    </row>
    <row r="108" spans="7:9">
      <c r="G108" s="2">
        <f t="shared" si="3"/>
        <v>295015.77579649724</v>
      </c>
      <c r="H108" s="2">
        <f t="shared" si="4"/>
        <v>47984.224203502759</v>
      </c>
      <c r="I108">
        <f t="shared" si="5"/>
        <v>2302485772.4120202</v>
      </c>
    </row>
    <row r="109" spans="7:9">
      <c r="G109" s="2">
        <f t="shared" si="3"/>
        <v>360574.59037431289</v>
      </c>
      <c r="H109" s="2">
        <f t="shared" si="4"/>
        <v>-3574.5903743128874</v>
      </c>
      <c r="I109">
        <f t="shared" si="5"/>
        <v>12777696.344130348</v>
      </c>
    </row>
    <row r="110" spans="7:9">
      <c r="G110" s="2">
        <f t="shared" si="3"/>
        <v>426305.05710175366</v>
      </c>
      <c r="H110" s="2">
        <f>B48-G110</f>
        <v>-1305.0571017536568</v>
      </c>
      <c r="I110">
        <f t="shared" si="5"/>
        <v>1703174.0388376543</v>
      </c>
    </row>
    <row r="112" spans="7:9">
      <c r="I112">
        <f>SUM(I91:I110)</f>
        <v>9226540569.0802326</v>
      </c>
    </row>
    <row r="114" spans="1:13">
      <c r="A114" s="3" t="s">
        <v>24</v>
      </c>
      <c r="C114" s="2">
        <f>AVERAGE(I91:I110)</f>
        <v>461327028.45401162</v>
      </c>
    </row>
    <row r="115" spans="1:13">
      <c r="A115" s="2" t="s">
        <v>25</v>
      </c>
      <c r="C115" s="2">
        <f>AVERAGE(H91:H110)</f>
        <v>3797.0027348976364</v>
      </c>
    </row>
    <row r="116" spans="1:13">
      <c r="A116" s="3" t="s">
        <v>26</v>
      </c>
      <c r="C116" s="2">
        <f>_xlfn.STDEV.P(I91:I110)</f>
        <v>795445469.83603728</v>
      </c>
    </row>
    <row r="117" spans="1:13">
      <c r="A117" s="3" t="s">
        <v>27</v>
      </c>
      <c r="C117" s="2">
        <f>_xlfn.STDEV.P(H91:H110)</f>
        <v>21140.241216343573</v>
      </c>
    </row>
    <row r="120" spans="1:13">
      <c r="A120" s="3" t="s">
        <v>33</v>
      </c>
    </row>
    <row r="122" spans="1:13">
      <c r="A122" s="3" t="s">
        <v>31</v>
      </c>
      <c r="C122" s="2">
        <f>C114-C83</f>
        <v>67222396.684786141</v>
      </c>
    </row>
    <row r="123" spans="1:13">
      <c r="A123" s="3" t="s">
        <v>32</v>
      </c>
      <c r="C123" s="2">
        <f>C116-C85</f>
        <v>208212157.09166205</v>
      </c>
    </row>
    <row r="124" spans="1:13">
      <c r="A124" s="6"/>
      <c r="B124" s="6"/>
      <c r="C124" s="6"/>
      <c r="D124" s="6"/>
      <c r="E124" s="6"/>
      <c r="F124" s="6"/>
      <c r="G124" s="6"/>
      <c r="H124" s="6"/>
      <c r="I124" s="7"/>
      <c r="J124" s="6"/>
      <c r="K124" s="7"/>
      <c r="L124" s="7"/>
      <c r="M124" s="7"/>
    </row>
    <row r="125" spans="1:13">
      <c r="A125" s="5" t="s">
        <v>34</v>
      </c>
      <c r="B125" s="6"/>
      <c r="C125" s="6"/>
      <c r="D125" s="6"/>
      <c r="E125" s="6"/>
      <c r="F125" s="6"/>
      <c r="G125" s="6"/>
      <c r="H125" s="6"/>
      <c r="I125" s="7"/>
      <c r="J125" s="6"/>
      <c r="K125" s="7"/>
      <c r="L125" s="7"/>
      <c r="M125" s="7"/>
    </row>
    <row r="126" spans="1:13">
      <c r="A126" s="6"/>
      <c r="B126" s="6"/>
      <c r="C126" s="6"/>
      <c r="D126" s="6"/>
      <c r="E126" s="6"/>
      <c r="F126" s="6"/>
      <c r="G126" s="6"/>
      <c r="H126" s="6"/>
      <c r="I126" s="7"/>
      <c r="J126" s="6"/>
      <c r="K126" s="7"/>
      <c r="L126" s="7"/>
      <c r="M126" s="7"/>
    </row>
    <row r="127" spans="1:13">
      <c r="A127" s="6"/>
      <c r="B127" s="6"/>
      <c r="C127" s="6"/>
      <c r="D127" s="6"/>
      <c r="E127" s="6"/>
      <c r="F127" s="6"/>
      <c r="G127" s="6"/>
      <c r="H127" s="6"/>
      <c r="I127" s="7"/>
      <c r="J127" s="6"/>
      <c r="K127" s="7"/>
      <c r="L127" s="7"/>
      <c r="M127" s="7"/>
    </row>
    <row r="129" spans="1:10">
      <c r="A129" s="9" t="s">
        <v>35</v>
      </c>
    </row>
    <row r="130" spans="1:10">
      <c r="A130" s="2" t="s">
        <v>36</v>
      </c>
      <c r="G130" s="2" t="s">
        <v>37</v>
      </c>
    </row>
    <row r="131" spans="1:10">
      <c r="A131" s="2">
        <v>1500</v>
      </c>
      <c r="B131" s="2">
        <v>0</v>
      </c>
      <c r="C131" s="2">
        <v>1</v>
      </c>
      <c r="D131" s="2">
        <v>20</v>
      </c>
      <c r="G131" s="2">
        <v>260441.38287366787</v>
      </c>
      <c r="H131"/>
      <c r="I131" s="2"/>
      <c r="J131"/>
    </row>
    <row r="132" spans="1:10">
      <c r="A132" s="2">
        <v>2500</v>
      </c>
      <c r="B132" s="2">
        <v>0</v>
      </c>
      <c r="C132" s="2">
        <v>1</v>
      </c>
      <c r="D132" s="2">
        <v>0</v>
      </c>
      <c r="G132" s="2">
        <v>416319.01018323709</v>
      </c>
      <c r="H132"/>
      <c r="I132" s="2"/>
      <c r="J132"/>
    </row>
    <row r="133" spans="1:10">
      <c r="A133" s="2">
        <v>5000</v>
      </c>
      <c r="B133" s="2">
        <v>0</v>
      </c>
      <c r="C133" s="2">
        <v>0</v>
      </c>
      <c r="D133" s="2">
        <v>14</v>
      </c>
      <c r="G133" s="2">
        <v>788537.13039437809</v>
      </c>
      <c r="H133"/>
      <c r="I133" s="2"/>
      <c r="J133"/>
    </row>
    <row r="134" spans="1:10">
      <c r="A134" s="2">
        <v>4700</v>
      </c>
      <c r="B134" s="2">
        <v>0</v>
      </c>
      <c r="C134" s="2">
        <v>0</v>
      </c>
      <c r="D134" s="2">
        <v>12</v>
      </c>
      <c r="G134" s="2">
        <v>741136.73444115021</v>
      </c>
      <c r="H134"/>
      <c r="I134" s="2"/>
      <c r="J134"/>
    </row>
    <row r="135" spans="1:10">
      <c r="A135" s="2">
        <v>3500</v>
      </c>
      <c r="B135" s="2">
        <v>0</v>
      </c>
      <c r="C135" s="2">
        <v>0</v>
      </c>
      <c r="D135" s="2">
        <v>5</v>
      </c>
      <c r="G135" s="2">
        <v>551614.78909828386</v>
      </c>
      <c r="H135"/>
      <c r="I135" s="2"/>
      <c r="J135"/>
    </row>
    <row r="136" spans="1:10">
      <c r="A136" s="2">
        <v>1000</v>
      </c>
      <c r="B136" s="2">
        <v>1</v>
      </c>
      <c r="C136" s="2">
        <v>0</v>
      </c>
      <c r="D136" s="2">
        <v>25</v>
      </c>
      <c r="G136" s="2">
        <v>159533.40685502507</v>
      </c>
      <c r="H136"/>
      <c r="I136" s="2"/>
      <c r="J136"/>
    </row>
    <row r="137" spans="1:10">
      <c r="A137" s="2">
        <v>1500</v>
      </c>
      <c r="B137" s="2">
        <v>0</v>
      </c>
      <c r="C137" s="2">
        <v>1</v>
      </c>
      <c r="D137" s="2">
        <v>4</v>
      </c>
      <c r="G137" s="2">
        <v>259167.1673529539</v>
      </c>
      <c r="H137"/>
      <c r="I137" s="2"/>
      <c r="J137"/>
    </row>
    <row r="138" spans="1:10">
      <c r="A138" s="2">
        <v>1600</v>
      </c>
      <c r="B138" s="2">
        <v>0</v>
      </c>
      <c r="C138" s="2">
        <v>0</v>
      </c>
      <c r="D138" s="2">
        <v>3</v>
      </c>
      <c r="G138" s="2">
        <v>252261.75840831743</v>
      </c>
      <c r="H138"/>
      <c r="I138" s="2"/>
      <c r="J138"/>
    </row>
    <row r="139" spans="1:10">
      <c r="A139" s="2">
        <v>2000</v>
      </c>
      <c r="B139" s="2">
        <v>1</v>
      </c>
      <c r="C139" s="2">
        <v>0</v>
      </c>
      <c r="D139" s="2">
        <v>1</v>
      </c>
      <c r="G139" s="2">
        <v>315092.48028441583</v>
      </c>
      <c r="H139"/>
      <c r="I139" s="2"/>
      <c r="J139"/>
    </row>
    <row r="140" spans="1:10">
      <c r="A140" s="2">
        <v>3000</v>
      </c>
      <c r="B140" s="2">
        <v>1</v>
      </c>
      <c r="C140" s="2">
        <v>0</v>
      </c>
      <c r="D140" s="2">
        <v>0</v>
      </c>
      <c r="G140" s="2">
        <v>472483.23852483282</v>
      </c>
      <c r="H140"/>
      <c r="I140" s="2"/>
      <c r="J140"/>
    </row>
    <row r="141" spans="1:10">
      <c r="A141" s="2">
        <v>3600</v>
      </c>
      <c r="B141" s="2">
        <v>0</v>
      </c>
      <c r="C141" s="2">
        <v>1</v>
      </c>
      <c r="D141" s="2">
        <v>10</v>
      </c>
      <c r="G141" s="2">
        <v>590332.83126519131</v>
      </c>
      <c r="H141"/>
      <c r="I141" s="2"/>
      <c r="J141"/>
    </row>
    <row r="142" spans="1:10">
      <c r="A142" s="2">
        <v>4100</v>
      </c>
      <c r="B142" s="2">
        <v>0</v>
      </c>
      <c r="C142" s="2">
        <v>1</v>
      </c>
      <c r="D142" s="2">
        <v>35</v>
      </c>
      <c r="G142" s="2">
        <v>671058.99137153768</v>
      </c>
      <c r="H142"/>
      <c r="I142" s="2"/>
      <c r="J142"/>
    </row>
    <row r="143" spans="1:10">
      <c r="A143" s="2">
        <v>4300</v>
      </c>
      <c r="B143" s="2">
        <v>0</v>
      </c>
      <c r="C143" s="2">
        <v>1</v>
      </c>
      <c r="D143" s="2">
        <v>22</v>
      </c>
      <c r="G143" s="2">
        <v>701517.7706030499</v>
      </c>
      <c r="H143"/>
      <c r="I143" s="2"/>
      <c r="J143"/>
    </row>
    <row r="144" spans="1:10">
      <c r="A144" s="2">
        <v>6000</v>
      </c>
      <c r="B144" s="2">
        <v>1</v>
      </c>
      <c r="C144" s="2">
        <v>0</v>
      </c>
      <c r="D144" s="2">
        <v>12</v>
      </c>
      <c r="G144" s="2">
        <v>945850.09029675333</v>
      </c>
      <c r="H144"/>
      <c r="I144" s="2"/>
      <c r="J144"/>
    </row>
    <row r="145" spans="1:20">
      <c r="A145" s="2">
        <v>8000</v>
      </c>
      <c r="B145" s="2">
        <v>0</v>
      </c>
      <c r="C145" s="2">
        <v>0</v>
      </c>
      <c r="D145" s="2">
        <v>28</v>
      </c>
      <c r="G145" s="2">
        <v>1262063.2591063878</v>
      </c>
      <c r="H145"/>
      <c r="I145" s="2"/>
      <c r="J145"/>
    </row>
    <row r="146" spans="1:20">
      <c r="A146" s="2">
        <v>6700</v>
      </c>
      <c r="B146" s="2">
        <v>1</v>
      </c>
      <c r="C146" s="2">
        <v>0</v>
      </c>
      <c r="D146" s="2">
        <v>6</v>
      </c>
      <c r="G146" s="2">
        <v>1055601.5371738088</v>
      </c>
      <c r="H146"/>
      <c r="I146" s="2"/>
      <c r="J146"/>
    </row>
    <row r="147" spans="1:20">
      <c r="A147" s="2">
        <v>1400</v>
      </c>
      <c r="B147" s="2">
        <v>1</v>
      </c>
      <c r="C147" s="2">
        <v>0</v>
      </c>
      <c r="D147" s="2">
        <v>4</v>
      </c>
      <c r="G147" s="2">
        <v>220849.15766827264</v>
      </c>
      <c r="H147"/>
      <c r="I147" s="2"/>
      <c r="J147"/>
    </row>
    <row r="148" spans="1:20">
      <c r="A148" s="2">
        <v>1800</v>
      </c>
      <c r="B148" s="2">
        <v>1</v>
      </c>
      <c r="C148" s="2">
        <v>0</v>
      </c>
      <c r="D148" s="2">
        <v>9</v>
      </c>
      <c r="G148" s="2">
        <v>284235.50870268047</v>
      </c>
      <c r="H148"/>
      <c r="I148" s="2"/>
      <c r="J148"/>
    </row>
    <row r="149" spans="1:20">
      <c r="A149" s="2">
        <v>2200</v>
      </c>
      <c r="B149" s="2">
        <v>1</v>
      </c>
      <c r="C149" s="2">
        <v>0</v>
      </c>
      <c r="D149" s="2">
        <v>11</v>
      </c>
      <c r="G149" s="2">
        <v>347382.94432695437</v>
      </c>
      <c r="H149"/>
      <c r="I149" s="2"/>
      <c r="J149"/>
    </row>
    <row r="150" spans="1:20">
      <c r="A150" s="2">
        <v>2800</v>
      </c>
      <c r="B150" s="2">
        <v>1</v>
      </c>
      <c r="C150" s="2">
        <v>0</v>
      </c>
      <c r="D150" s="2">
        <v>0</v>
      </c>
      <c r="G150" s="2">
        <v>440989.15918274049</v>
      </c>
      <c r="H150"/>
      <c r="I150" s="2"/>
      <c r="J150"/>
    </row>
    <row r="153" spans="1:20">
      <c r="A153" s="2" t="s">
        <v>38</v>
      </c>
    </row>
    <row r="154" spans="1:20">
      <c r="A154" s="2">
        <f t="array" ref="A154:T157">TRANSPOSE(A131:D150)</f>
        <v>1500</v>
      </c>
      <c r="B154" s="2">
        <v>2500</v>
      </c>
      <c r="C154" s="2">
        <v>5000</v>
      </c>
      <c r="D154" s="2">
        <v>4700</v>
      </c>
      <c r="E154" s="2">
        <v>3500</v>
      </c>
      <c r="F154" s="2">
        <v>1000</v>
      </c>
      <c r="G154" s="2">
        <v>1500</v>
      </c>
      <c r="H154" s="2">
        <v>1600</v>
      </c>
      <c r="I154">
        <v>2000</v>
      </c>
      <c r="J154" s="2">
        <v>3000</v>
      </c>
      <c r="K154">
        <v>3600</v>
      </c>
      <c r="L154">
        <v>4100</v>
      </c>
      <c r="M154">
        <v>4300</v>
      </c>
      <c r="N154">
        <v>6000</v>
      </c>
      <c r="O154">
        <v>8000</v>
      </c>
      <c r="P154">
        <v>6700</v>
      </c>
      <c r="Q154">
        <v>1400</v>
      </c>
      <c r="R154">
        <v>1800</v>
      </c>
      <c r="S154">
        <v>2200</v>
      </c>
      <c r="T154">
        <v>2800</v>
      </c>
    </row>
    <row r="155" spans="1:20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1</v>
      </c>
      <c r="G155" s="2">
        <v>0</v>
      </c>
      <c r="H155" s="2">
        <v>0</v>
      </c>
      <c r="I155">
        <v>1</v>
      </c>
      <c r="J155" s="2">
        <v>1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</row>
    <row r="156" spans="1:20">
      <c r="A156" s="2">
        <v>1</v>
      </c>
      <c r="B156" s="2">
        <v>1</v>
      </c>
      <c r="C156" s="2">
        <v>0</v>
      </c>
      <c r="D156" s="2">
        <v>0</v>
      </c>
      <c r="E156" s="2">
        <v>0</v>
      </c>
      <c r="F156" s="2">
        <v>0</v>
      </c>
      <c r="G156" s="2">
        <v>1</v>
      </c>
      <c r="H156" s="2">
        <v>0</v>
      </c>
      <c r="I156">
        <v>0</v>
      </c>
      <c r="J156" s="2">
        <v>0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2">
        <v>20</v>
      </c>
      <c r="B157" s="2">
        <v>0</v>
      </c>
      <c r="C157" s="2">
        <v>14</v>
      </c>
      <c r="D157" s="2">
        <v>12</v>
      </c>
      <c r="E157" s="2">
        <v>5</v>
      </c>
      <c r="F157" s="2">
        <v>25</v>
      </c>
      <c r="G157" s="2">
        <v>4</v>
      </c>
      <c r="H157" s="2">
        <v>3</v>
      </c>
      <c r="I157">
        <v>1</v>
      </c>
      <c r="J157" s="2">
        <v>0</v>
      </c>
      <c r="K157">
        <v>10</v>
      </c>
      <c r="L157">
        <v>35</v>
      </c>
      <c r="M157">
        <v>22</v>
      </c>
      <c r="N157">
        <v>12</v>
      </c>
      <c r="O157">
        <v>28</v>
      </c>
      <c r="P157">
        <v>6</v>
      </c>
      <c r="Q157">
        <v>4</v>
      </c>
      <c r="R157">
        <v>9</v>
      </c>
      <c r="S157">
        <v>11</v>
      </c>
      <c r="T157">
        <v>0</v>
      </c>
    </row>
    <row r="162" spans="1:1">
      <c r="A162" s="8" t="s">
        <v>39</v>
      </c>
    </row>
    <row r="163" spans="1:1">
      <c r="A163" s="2">
        <f t="array" ref="A163:A166">MMULT(MMULT(MINVERSE(MMULT(A154:T157,A131:D150)),A154:T157),G131:G150)</f>
        <v>157.47924128934682</v>
      </c>
    </row>
    <row r="164" spans="1:1">
      <c r="A164" s="2">
        <v>43.144792495259026</v>
      </c>
    </row>
    <row r="165" spans="1:1">
      <c r="A165" s="2">
        <v>22612.267295808339</v>
      </c>
    </row>
    <row r="166" spans="1:1">
      <c r="A166" s="2">
        <v>79.965135288117608</v>
      </c>
    </row>
    <row r="172" spans="1:1">
      <c r="A172" s="2" t="s">
        <v>40</v>
      </c>
    </row>
    <row r="173" spans="1:1">
      <c r="A173" s="2">
        <f t="array" ref="A173:A192">MMULT(A131:D150,A163:A166)</f>
        <v>260430.4319355909</v>
      </c>
    </row>
    <row r="174" spans="1:1">
      <c r="A174" s="2">
        <v>416310.37051917543</v>
      </c>
    </row>
    <row r="175" spans="1:1">
      <c r="A175" s="2">
        <v>788515.71834076778</v>
      </c>
    </row>
    <row r="176" spans="1:1">
      <c r="A176" s="2">
        <v>741112.01568338741</v>
      </c>
    </row>
    <row r="177" spans="1:1">
      <c r="A177" s="2">
        <v>551577.17018915445</v>
      </c>
    </row>
    <row r="178" spans="1:1">
      <c r="A178" s="2">
        <v>159521.51446404503</v>
      </c>
    </row>
    <row r="179" spans="1:1">
      <c r="A179" s="2">
        <v>259150.98977098102</v>
      </c>
    </row>
    <row r="180" spans="1:1">
      <c r="A180" s="2">
        <v>252206.68146881924</v>
      </c>
    </row>
    <row r="181" spans="1:1">
      <c r="A181" s="2">
        <v>315081.59250647703</v>
      </c>
    </row>
    <row r="182" spans="1:1">
      <c r="A182" s="2">
        <v>472480.86866053566</v>
      </c>
    </row>
    <row r="183" spans="1:1">
      <c r="A183" s="2">
        <v>590337.1872903381</v>
      </c>
    </row>
    <row r="184" spans="1:1">
      <c r="A184" s="2">
        <v>671075.93631721439</v>
      </c>
    </row>
    <row r="185" spans="1:1">
      <c r="A185" s="2">
        <v>701532.23781633819</v>
      </c>
    </row>
    <row r="186" spans="1:1">
      <c r="A186" s="2">
        <v>945878.17415203352</v>
      </c>
    </row>
    <row r="187" spans="1:1">
      <c r="A187" s="2">
        <v>1262072.9541028419</v>
      </c>
    </row>
    <row r="188" spans="1:1">
      <c r="A188" s="2">
        <v>1055633.8522428477</v>
      </c>
    </row>
    <row r="189" spans="1:1">
      <c r="A189" s="2">
        <v>220833.94313873327</v>
      </c>
    </row>
    <row r="190" spans="1:1">
      <c r="A190" s="2">
        <v>284225.46533091262</v>
      </c>
    </row>
    <row r="191" spans="1:1">
      <c r="A191" s="2">
        <v>347377.09211722756</v>
      </c>
    </row>
    <row r="192" spans="1:1">
      <c r="A192" s="2">
        <v>440985.0204026663</v>
      </c>
    </row>
    <row r="194" spans="1:3">
      <c r="A194" s="10" t="s">
        <v>41</v>
      </c>
      <c r="C194" s="4" t="s">
        <v>42</v>
      </c>
    </row>
    <row r="195" spans="1:3">
      <c r="A195" s="2">
        <f>G131-A173</f>
        <v>10.950938076974126</v>
      </c>
      <c r="C195" s="2">
        <f>_xlfn.VAR.P(A195:A214)</f>
        <v>411.61801343679309</v>
      </c>
    </row>
    <row r="196" spans="1:3">
      <c r="A196" s="2">
        <f t="shared" ref="A196:A214" si="6">G132-A174</f>
        <v>8.6396640616585501</v>
      </c>
    </row>
    <row r="197" spans="1:3">
      <c r="A197" s="2">
        <f t="shared" si="6"/>
        <v>21.412053610314615</v>
      </c>
    </row>
    <row r="198" spans="1:3">
      <c r="A198" s="2">
        <f t="shared" si="6"/>
        <v>24.71875776280649</v>
      </c>
    </row>
    <row r="199" spans="1:3">
      <c r="A199" s="2">
        <f t="shared" si="6"/>
        <v>37.618909129407257</v>
      </c>
    </row>
    <row r="200" spans="1:3">
      <c r="A200" s="2">
        <f t="shared" si="6"/>
        <v>11.892390980035998</v>
      </c>
    </row>
    <row r="201" spans="1:3">
      <c r="A201" s="2">
        <f t="shared" si="6"/>
        <v>16.177581972879125</v>
      </c>
    </row>
    <row r="202" spans="1:3">
      <c r="A202" s="2">
        <f t="shared" si="6"/>
        <v>55.076939498190768</v>
      </c>
    </row>
    <row r="203" spans="1:3">
      <c r="A203" s="2">
        <f t="shared" si="6"/>
        <v>10.887777938798536</v>
      </c>
    </row>
    <row r="204" spans="1:3">
      <c r="A204" s="2">
        <f t="shared" si="6"/>
        <v>2.3698642971576191</v>
      </c>
    </row>
    <row r="205" spans="1:3">
      <c r="A205" s="2">
        <f t="shared" si="6"/>
        <v>-4.3560251467861235</v>
      </c>
    </row>
    <row r="206" spans="1:3">
      <c r="A206" s="2">
        <f t="shared" si="6"/>
        <v>-16.944945676717907</v>
      </c>
    </row>
    <row r="207" spans="1:3">
      <c r="A207" s="2">
        <f t="shared" si="6"/>
        <v>-14.467213288298808</v>
      </c>
    </row>
    <row r="208" spans="1:3">
      <c r="A208" s="2">
        <f t="shared" si="6"/>
        <v>-28.083855280186981</v>
      </c>
    </row>
    <row r="209" spans="1:4">
      <c r="A209" s="2">
        <f t="shared" si="6"/>
        <v>-9.6949964540544897</v>
      </c>
    </row>
    <row r="210" spans="1:4">
      <c r="A210" s="2">
        <f t="shared" si="6"/>
        <v>-32.315069038886577</v>
      </c>
    </row>
    <row r="211" spans="1:4">
      <c r="A211" s="2">
        <f t="shared" si="6"/>
        <v>15.214529539371142</v>
      </c>
    </row>
    <row r="212" spans="1:4">
      <c r="A212" s="2">
        <f t="shared" si="6"/>
        <v>10.043371767853387</v>
      </c>
    </row>
    <row r="213" spans="1:4">
      <c r="A213" s="2">
        <f t="shared" si="6"/>
        <v>5.8522097268141806</v>
      </c>
    </row>
    <row r="214" spans="1:4">
      <c r="A214" s="2">
        <f t="shared" si="6"/>
        <v>4.1387800741940737</v>
      </c>
    </row>
    <row r="219" spans="1:4">
      <c r="A219" s="9" t="s">
        <v>43</v>
      </c>
    </row>
    <row r="220" spans="1:4">
      <c r="A220" s="12" t="s">
        <v>44</v>
      </c>
    </row>
    <row r="221" spans="1:4">
      <c r="A221" s="2">
        <f t="array" ref="A221:D224">MINVERSE(MMULT(A154:T157,A131:D150))*C195</f>
        <v>4.0048457931617898E-6</v>
      </c>
      <c r="B221" s="2">
        <v>-7.1617373130138488E-3</v>
      </c>
      <c r="C221" s="2">
        <v>-2.0288415101473735E-3</v>
      </c>
      <c r="D221" s="2">
        <v>-6.3639288263128647E-4</v>
      </c>
    </row>
    <row r="222" spans="1:4">
      <c r="A222" s="2">
        <v>-7.1617373130138488E-3</v>
      </c>
      <c r="B222" s="2">
        <v>67.89273019978728</v>
      </c>
      <c r="C222" s="2">
        <v>22.397444717738949</v>
      </c>
      <c r="D222" s="2">
        <v>-9.9497421194411587E-2</v>
      </c>
    </row>
    <row r="223" spans="1:4">
      <c r="A223" s="2">
        <v>-2.0288415101473766E-3</v>
      </c>
      <c r="B223" s="2">
        <v>22.397444717738907</v>
      </c>
      <c r="C223" s="2">
        <v>107.3074813772444</v>
      </c>
      <c r="D223" s="2">
        <v>-2.1617818505394975</v>
      </c>
    </row>
    <row r="224" spans="1:4">
      <c r="A224" s="2">
        <v>-6.363928826312868E-4</v>
      </c>
      <c r="B224" s="2">
        <v>-9.949742119440752E-2</v>
      </c>
      <c r="C224" s="2">
        <v>-2.1617818505394983</v>
      </c>
      <c r="D224" s="2">
        <v>0.26491831372840119</v>
      </c>
    </row>
    <row r="227" spans="1:1">
      <c r="A227" s="9" t="s">
        <v>45</v>
      </c>
    </row>
    <row r="228" spans="1:1">
      <c r="A228" s="2" t="s">
        <v>46</v>
      </c>
    </row>
    <row r="229" spans="1:1">
      <c r="A229" s="2">
        <f>A163/$C$195</f>
        <v>0.38258588338852884</v>
      </c>
    </row>
    <row r="230" spans="1:1">
      <c r="A230" s="2">
        <f t="shared" ref="A230:A232" si="7">A164/$C$195</f>
        <v>0.10481755192155656</v>
      </c>
    </row>
    <row r="231" spans="1:1">
      <c r="A231" s="2">
        <f t="shared" si="7"/>
        <v>54.935077080344094</v>
      </c>
    </row>
    <row r="232" spans="1:1">
      <c r="A232" s="2">
        <f t="shared" si="7"/>
        <v>0.19427025221867952</v>
      </c>
    </row>
    <row r="235" spans="1:1">
      <c r="A235" s="11" t="s">
        <v>47</v>
      </c>
    </row>
    <row r="236" spans="1:1">
      <c r="A236" s="3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劉家佑</cp:lastModifiedBy>
  <dcterms:created xsi:type="dcterms:W3CDTF">2020-09-03T00:56:35Z</dcterms:created>
  <dcterms:modified xsi:type="dcterms:W3CDTF">2020-09-14T15:10:24Z</dcterms:modified>
</cp:coreProperties>
</file>