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730" windowHeight="11760"/>
  </bookViews>
  <sheets>
    <sheet name="COS Entry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2" i="1"/>
  <c r="L57"/>
  <c r="L56"/>
  <c r="L55"/>
  <c r="L54"/>
  <c r="M68"/>
  <c r="M67"/>
  <c r="M66"/>
  <c r="M65"/>
  <c r="M64"/>
  <c r="M63"/>
  <c r="M62"/>
  <c r="M61"/>
  <c r="Q6"/>
  <c r="Q7"/>
  <c r="Q8"/>
  <c r="Q9"/>
  <c r="Q10"/>
  <c r="Q5"/>
  <c r="M7"/>
  <c r="M8"/>
  <c r="M9"/>
  <c r="M10"/>
  <c r="M6"/>
  <c r="M5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M69" l="1"/>
  <c r="R27"/>
  <c r="R9"/>
  <c r="R32" l="1"/>
</calcChain>
</file>

<file path=xl/sharedStrings.xml><?xml version="1.0" encoding="utf-8"?>
<sst xmlns="http://schemas.openxmlformats.org/spreadsheetml/2006/main" count="133" uniqueCount="88">
  <si>
    <t>Host:  DeVeau's Gymnastics Booster Club - Fishers, IN</t>
  </si>
  <si>
    <t>Instructions</t>
  </si>
  <si>
    <t>1.  Please enter data in the yellow boxes applicable for your team.</t>
  </si>
  <si>
    <r>
      <t>2.  Save spreadsheet file as "</t>
    </r>
    <r>
      <rPr>
        <b/>
        <u/>
        <sz val="10"/>
        <color theme="1"/>
        <rFont val="Arial"/>
        <family val="2"/>
      </rPr>
      <t>Gym Name 2012</t>
    </r>
    <r>
      <rPr>
        <sz val="10"/>
        <color theme="1"/>
        <rFont val="Arial"/>
        <family val="2"/>
      </rPr>
      <t>".  For example "DeVeaus 2012"</t>
    </r>
  </si>
  <si>
    <r>
      <t xml:space="preserve">3.  Create email titled </t>
    </r>
    <r>
      <rPr>
        <b/>
        <u/>
        <sz val="10"/>
        <color theme="1"/>
        <rFont val="Arial"/>
        <family val="2"/>
      </rPr>
      <t>"Team Registration - Your Gym Name"</t>
    </r>
  </si>
  <si>
    <r>
      <t xml:space="preserve">4.  Send email to :  </t>
    </r>
    <r>
      <rPr>
        <b/>
        <sz val="10"/>
        <color theme="1"/>
        <rFont val="Arial"/>
        <family val="2"/>
      </rPr>
      <t>rasmussen26@att.net</t>
    </r>
  </si>
  <si>
    <t>DeVeau's Booster Club, Inc.</t>
  </si>
  <si>
    <t>P.O. Box 430</t>
  </si>
  <si>
    <t>Fishers, IN  46038</t>
  </si>
  <si>
    <t>Gym Name</t>
  </si>
  <si>
    <t>Gym Information</t>
  </si>
  <si>
    <t>Gym USAG #</t>
  </si>
  <si>
    <t>Street Address</t>
  </si>
  <si>
    <t>City</t>
  </si>
  <si>
    <t>State</t>
  </si>
  <si>
    <t>Zip Code</t>
  </si>
  <si>
    <t>Contact Name</t>
  </si>
  <si>
    <t>Contact E-mail</t>
  </si>
  <si>
    <t>Gym Phone #1</t>
  </si>
  <si>
    <t>Gym Phone #2</t>
  </si>
  <si>
    <t>Contact Phone #</t>
  </si>
  <si>
    <t>Coaches Information</t>
  </si>
  <si>
    <t>Coach</t>
  </si>
  <si>
    <t>Name</t>
  </si>
  <si>
    <t>USAG #</t>
  </si>
  <si>
    <t>Safety Exp.</t>
  </si>
  <si>
    <t>Background Exp.</t>
  </si>
  <si>
    <t>Coach 1</t>
  </si>
  <si>
    <t>Coach 2</t>
  </si>
  <si>
    <t>Coach 3</t>
  </si>
  <si>
    <t>Coach 4</t>
  </si>
  <si>
    <t>Coach 5</t>
  </si>
  <si>
    <t>Coach 6</t>
  </si>
  <si>
    <t>(000) 000-0000</t>
  </si>
  <si>
    <t>Gym Fax #</t>
  </si>
  <si>
    <t>Level</t>
  </si>
  <si>
    <t>Gymnast Information</t>
  </si>
  <si>
    <t>Birthdate</t>
  </si>
  <si>
    <t>T-Shirt</t>
  </si>
  <si>
    <t>Last Name</t>
  </si>
  <si>
    <t>First Name</t>
  </si>
  <si>
    <t>Size</t>
  </si>
  <si>
    <t>Gymnast</t>
  </si>
  <si>
    <t>CL</t>
  </si>
  <si>
    <t>Xcel Platinum</t>
  </si>
  <si>
    <t>Xcel Gold</t>
  </si>
  <si>
    <t>CM</t>
  </si>
  <si>
    <t>AS</t>
  </si>
  <si>
    <t>AXS</t>
  </si>
  <si>
    <t>AM</t>
  </si>
  <si>
    <t>AL</t>
  </si>
  <si>
    <t>CS</t>
  </si>
  <si>
    <t>Child Large</t>
  </si>
  <si>
    <t>Level 3</t>
  </si>
  <si>
    <t>Level 4</t>
  </si>
  <si>
    <t>Level 5</t>
  </si>
  <si>
    <t>Level 6</t>
  </si>
  <si>
    <t>Level 7</t>
  </si>
  <si>
    <t>Level 8</t>
  </si>
  <si>
    <t>Level 9</t>
  </si>
  <si>
    <t>Level 10/Open</t>
  </si>
  <si>
    <t>Xcel Bronze</t>
  </si>
  <si>
    <t>Xcel Silver</t>
  </si>
  <si>
    <t>AXL</t>
  </si>
  <si>
    <t>Yes</t>
  </si>
  <si>
    <t>Team Competition Fees</t>
  </si>
  <si>
    <t>/</t>
  </si>
  <si>
    <t>Gymnasts Fees</t>
  </si>
  <si>
    <t>Fee</t>
  </si>
  <si>
    <t># of Gymnast</t>
  </si>
  <si>
    <t>Total</t>
  </si>
  <si>
    <t>$</t>
  </si>
  <si>
    <t>Total Team Fee</t>
  </si>
  <si>
    <t>Child Small</t>
  </si>
  <si>
    <t>Child Medium</t>
  </si>
  <si>
    <t>Adult X-Small</t>
  </si>
  <si>
    <t>Adult Small</t>
  </si>
  <si>
    <t>Adult Medium</t>
  </si>
  <si>
    <t>Adult Large</t>
  </si>
  <si>
    <t>Adult X-Large</t>
  </si>
  <si>
    <t>T-Shirt Order</t>
  </si>
  <si>
    <t>Total Shirts</t>
  </si>
  <si>
    <r>
      <t xml:space="preserve">Entering the Team competition?  Enter </t>
    </r>
    <r>
      <rPr>
        <b/>
        <sz val="12"/>
        <color theme="1"/>
        <rFont val="Arial"/>
        <family val="2"/>
      </rPr>
      <t>Yes</t>
    </r>
    <r>
      <rPr>
        <sz val="12"/>
        <color theme="1"/>
        <rFont val="Arial"/>
        <family val="2"/>
      </rPr>
      <t xml:space="preserve"> or leave blank.</t>
    </r>
  </si>
  <si>
    <t>Total Registration Fee Due</t>
  </si>
  <si>
    <t>Contatct Name</t>
  </si>
  <si>
    <t>Please make checks payable to: DeVeau's Gymnastics Booster Club</t>
  </si>
  <si>
    <r>
      <t xml:space="preserve">5.  Mail payment by </t>
    </r>
    <r>
      <rPr>
        <b/>
        <sz val="10"/>
        <color theme="1"/>
        <rFont val="Arial"/>
        <family val="2"/>
      </rPr>
      <t>November 30, 2011</t>
    </r>
    <r>
      <rPr>
        <sz val="10"/>
        <color theme="1"/>
        <rFont val="Arial"/>
        <family val="2"/>
      </rPr>
      <t xml:space="preserve"> to:</t>
    </r>
  </si>
  <si>
    <t xml:space="preserve">2012 Circle of Stars Registration Form - Women   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</si>
</sst>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164" formatCode="mm/dd/yy;@"/>
    <numFmt numFmtId="165" formatCode="[&lt;=9999999]###\-####;\(###\)\ ###\-####"/>
    <numFmt numFmtId="166" formatCode="00000"/>
    <numFmt numFmtId="167" formatCode="&quot;$&quot;#,##0"/>
  </numFmts>
  <fonts count="21"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0"/>
      <color theme="1"/>
      <name val="Arial"/>
      <family val="2"/>
    </font>
    <font>
      <b/>
      <sz val="18"/>
      <color theme="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0"/>
      <color theme="0" tint="-0.249977111117893"/>
      <name val="Arial"/>
      <family val="2"/>
    </font>
    <font>
      <sz val="9"/>
      <color theme="1"/>
      <name val="Arial"/>
      <family val="2"/>
    </font>
    <font>
      <b/>
      <sz val="10"/>
      <color theme="1"/>
      <name val="Symbol"/>
      <family val="1"/>
      <charset val="2"/>
    </font>
    <font>
      <b/>
      <sz val="10"/>
      <color theme="0"/>
      <name val="Arial"/>
      <family val="2"/>
    </font>
    <font>
      <sz val="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name val="Arial"/>
      <family val="2"/>
    </font>
    <font>
      <u/>
      <sz val="11"/>
      <color theme="10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theme="0"/>
      <name val="Calibri"/>
      <family val="2"/>
      <scheme val="minor"/>
    </font>
    <font>
      <b/>
      <sz val="10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2" fillId="0" borderId="0" xfId="0" applyFont="1" applyAlignment="1" applyProtection="1">
      <alignment horizontal="left"/>
    </xf>
    <xf numFmtId="0" fontId="0" fillId="0" borderId="0" xfId="0" applyAlignment="1">
      <alignment horizontal="left"/>
    </xf>
    <xf numFmtId="0" fontId="5" fillId="6" borderId="13" xfId="0" applyFont="1" applyFill="1" applyBorder="1" applyAlignment="1" applyProtection="1">
      <alignment horizontal="center" vertical="center"/>
    </xf>
    <xf numFmtId="0" fontId="5" fillId="6" borderId="14" xfId="0" applyFont="1" applyFill="1" applyBorder="1" applyAlignment="1" applyProtection="1">
      <alignment horizontal="center" vertical="center"/>
    </xf>
    <xf numFmtId="0" fontId="5" fillId="6" borderId="11" xfId="0" applyFont="1" applyFill="1" applyBorder="1" applyAlignment="1" applyProtection="1">
      <alignment horizontal="center" vertical="center"/>
    </xf>
    <xf numFmtId="0" fontId="5" fillId="6" borderId="11" xfId="0" applyFont="1" applyFill="1" applyBorder="1" applyAlignment="1" applyProtection="1">
      <alignment horizontal="center"/>
    </xf>
    <xf numFmtId="0" fontId="5" fillId="6" borderId="3" xfId="0" applyFont="1" applyFill="1" applyBorder="1" applyAlignment="1" applyProtection="1">
      <alignment horizontal="center" vertical="center" wrapText="1"/>
    </xf>
    <xf numFmtId="0" fontId="5" fillId="6" borderId="13" xfId="0" applyFont="1" applyFill="1" applyBorder="1" applyAlignment="1" applyProtection="1">
      <alignment horizontal="center"/>
    </xf>
    <xf numFmtId="0" fontId="2" fillId="0" borderId="0" xfId="0" applyFont="1" applyProtection="1"/>
    <xf numFmtId="0" fontId="14" fillId="0" borderId="0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11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12" fillId="0" borderId="0" xfId="0" applyFont="1" applyProtection="1"/>
    <xf numFmtId="0" fontId="5" fillId="6" borderId="9" xfId="0" applyFont="1" applyFill="1" applyBorder="1" applyAlignment="1" applyProtection="1">
      <alignment horizontal="center"/>
    </xf>
    <xf numFmtId="0" fontId="5" fillId="6" borderId="3" xfId="0" applyFont="1" applyFill="1" applyBorder="1" applyAlignment="1" applyProtection="1">
      <alignment horizontal="center"/>
    </xf>
    <xf numFmtId="0" fontId="5" fillId="6" borderId="15" xfId="0" applyFont="1" applyFill="1" applyBorder="1" applyAlignment="1" applyProtection="1">
      <alignment horizontal="center"/>
    </xf>
    <xf numFmtId="0" fontId="5" fillId="6" borderId="1" xfId="0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4" fillId="0" borderId="0" xfId="0" applyFont="1" applyProtection="1"/>
    <xf numFmtId="0" fontId="2" fillId="0" borderId="0" xfId="0" applyFont="1" applyAlignment="1" applyProtection="1">
      <alignment horizontal="center"/>
    </xf>
    <xf numFmtId="0" fontId="2" fillId="6" borderId="1" xfId="0" applyFont="1" applyFill="1" applyBorder="1" applyProtection="1"/>
    <xf numFmtId="6" fontId="2" fillId="0" borderId="1" xfId="0" applyNumberFormat="1" applyFont="1" applyBorder="1" applyAlignment="1" applyProtection="1">
      <alignment horizontal="right"/>
    </xf>
    <xf numFmtId="6" fontId="2" fillId="0" borderId="4" xfId="0" applyNumberFormat="1" applyFont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6" fontId="2" fillId="0" borderId="3" xfId="0" applyNumberFormat="1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6" fontId="2" fillId="0" borderId="1" xfId="0" applyNumberFormat="1" applyFont="1" applyBorder="1" applyAlignment="1" applyProtection="1">
      <alignment horizontal="center"/>
    </xf>
    <xf numFmtId="0" fontId="2" fillId="0" borderId="0" xfId="0" applyFont="1" applyBorder="1" applyProtection="1"/>
    <xf numFmtId="0" fontId="10" fillId="7" borderId="2" xfId="0" applyFont="1" applyFill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8" fillId="0" borderId="0" xfId="0" applyFont="1" applyProtection="1"/>
    <xf numFmtId="0" fontId="2" fillId="0" borderId="3" xfId="0" applyFont="1" applyBorder="1" applyProtection="1"/>
    <xf numFmtId="0" fontId="2" fillId="2" borderId="4" xfId="0" applyFont="1" applyFill="1" applyBorder="1" applyProtection="1"/>
    <xf numFmtId="165" fontId="7" fillId="2" borderId="6" xfId="0" applyNumberFormat="1" applyFont="1" applyFill="1" applyBorder="1" applyAlignment="1" applyProtection="1">
      <alignment horizontal="center"/>
    </xf>
    <xf numFmtId="0" fontId="2" fillId="0" borderId="1" xfId="0" applyFont="1" applyBorder="1" applyProtection="1"/>
    <xf numFmtId="0" fontId="2" fillId="2" borderId="8" xfId="0" applyFont="1" applyFill="1" applyBorder="1" applyProtection="1"/>
    <xf numFmtId="0" fontId="2" fillId="2" borderId="7" xfId="0" applyFont="1" applyFill="1" applyBorder="1" applyAlignment="1" applyProtection="1">
      <alignment horizontal="center"/>
    </xf>
    <xf numFmtId="0" fontId="2" fillId="2" borderId="11" xfId="0" applyFont="1" applyFill="1" applyBorder="1" applyProtection="1"/>
    <xf numFmtId="0" fontId="7" fillId="2" borderId="9" xfId="0" applyFont="1" applyFill="1" applyBorder="1" applyAlignment="1" applyProtection="1">
      <alignment horizontal="center"/>
    </xf>
    <xf numFmtId="0" fontId="2" fillId="6" borderId="1" xfId="0" applyFont="1" applyFill="1" applyBorder="1" applyAlignment="1" applyProtection="1">
      <alignment horizontal="center"/>
    </xf>
    <xf numFmtId="0" fontId="2" fillId="6" borderId="2" xfId="0" applyFont="1" applyFill="1" applyBorder="1" applyProtection="1"/>
    <xf numFmtId="0" fontId="9" fillId="0" borderId="0" xfId="0" applyFont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0" fontId="2" fillId="0" borderId="5" xfId="0" applyFont="1" applyBorder="1" applyProtection="1"/>
    <xf numFmtId="0" fontId="2" fillId="0" borderId="6" xfId="0" applyFont="1" applyBorder="1" applyAlignment="1" applyProtection="1">
      <alignment horizontal="center"/>
    </xf>
    <xf numFmtId="165" fontId="2" fillId="3" borderId="3" xfId="0" applyNumberFormat="1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 applyProtection="1">
      <protection locked="0"/>
    </xf>
    <xf numFmtId="165" fontId="2" fillId="3" borderId="2" xfId="0" applyNumberFormat="1" applyFont="1" applyFill="1" applyBorder="1" applyAlignment="1" applyProtection="1">
      <alignment horizontal="center"/>
      <protection locked="0"/>
    </xf>
    <xf numFmtId="49" fontId="2" fillId="3" borderId="1" xfId="0" applyNumberFormat="1" applyFont="1" applyFill="1" applyBorder="1" applyAlignment="1" applyProtection="1">
      <alignment horizontal="left"/>
      <protection locked="0"/>
    </xf>
    <xf numFmtId="49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49" fontId="2" fillId="3" borderId="1" xfId="0" applyNumberFormat="1" applyFont="1" applyFill="1" applyBorder="1" applyProtection="1">
      <protection locked="0"/>
    </xf>
    <xf numFmtId="0" fontId="2" fillId="5" borderId="0" xfId="0" applyFont="1" applyFill="1" applyProtection="1"/>
    <xf numFmtId="0" fontId="2" fillId="0" borderId="0" xfId="0" applyFont="1" applyBorder="1" applyAlignment="1" applyProtection="1"/>
    <xf numFmtId="0" fontId="10" fillId="7" borderId="7" xfId="0" applyFont="1" applyFill="1" applyBorder="1" applyAlignment="1" applyProtection="1">
      <alignment horizontal="center"/>
    </xf>
    <xf numFmtId="0" fontId="10" fillId="7" borderId="9" xfId="0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0" fontId="1" fillId="2" borderId="4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vertical="center"/>
    </xf>
    <xf numFmtId="0" fontId="1" fillId="2" borderId="6" xfId="0" applyFont="1" applyFill="1" applyBorder="1" applyAlignment="1" applyProtection="1">
      <alignment vertical="center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/>
      <protection locked="0"/>
    </xf>
    <xf numFmtId="49" fontId="17" fillId="6" borderId="18" xfId="0" applyNumberFormat="1" applyFont="1" applyFill="1" applyBorder="1" applyAlignment="1" applyProtection="1">
      <alignment horizontal="center" vertical="center"/>
    </xf>
    <xf numFmtId="0" fontId="17" fillId="6" borderId="19" xfId="0" applyFont="1" applyFill="1" applyBorder="1" applyAlignment="1" applyProtection="1">
      <alignment horizontal="center" vertical="center"/>
    </xf>
    <xf numFmtId="0" fontId="17" fillId="6" borderId="20" xfId="0" applyFont="1" applyFill="1" applyBorder="1" applyAlignment="1" applyProtection="1">
      <alignment horizontal="center" vertical="center"/>
    </xf>
    <xf numFmtId="0" fontId="17" fillId="6" borderId="21" xfId="0" applyFont="1" applyFill="1" applyBorder="1" applyAlignment="1" applyProtection="1">
      <alignment horizontal="center" vertical="center"/>
    </xf>
    <xf numFmtId="0" fontId="17" fillId="6" borderId="22" xfId="0" applyFont="1" applyFill="1" applyBorder="1" applyAlignment="1" applyProtection="1">
      <alignment horizontal="center" vertical="center"/>
    </xf>
    <xf numFmtId="0" fontId="17" fillId="6" borderId="23" xfId="0" applyFont="1" applyFill="1" applyBorder="1" applyAlignment="1" applyProtection="1">
      <alignment horizontal="center" vertical="center"/>
    </xf>
    <xf numFmtId="0" fontId="5" fillId="6" borderId="14" xfId="0" applyFont="1" applyFill="1" applyBorder="1" applyAlignment="1" applyProtection="1">
      <alignment horizontal="left"/>
    </xf>
    <xf numFmtId="0" fontId="5" fillId="6" borderId="0" xfId="0" applyFont="1" applyFill="1" applyBorder="1" applyAlignment="1" applyProtection="1">
      <alignment horizontal="left"/>
    </xf>
    <xf numFmtId="0" fontId="5" fillId="6" borderId="15" xfId="0" applyFont="1" applyFill="1" applyBorder="1" applyAlignment="1" applyProtection="1">
      <alignment horizontal="left"/>
    </xf>
    <xf numFmtId="0" fontId="5" fillId="6" borderId="11" xfId="0" applyFont="1" applyFill="1" applyBorder="1" applyAlignment="1" applyProtection="1">
      <alignment horizontal="left"/>
    </xf>
    <xf numFmtId="0" fontId="5" fillId="6" borderId="10" xfId="0" applyFont="1" applyFill="1" applyBorder="1" applyAlignment="1" applyProtection="1">
      <alignment horizontal="left"/>
    </xf>
    <xf numFmtId="0" fontId="5" fillId="6" borderId="9" xfId="0" applyFont="1" applyFill="1" applyBorder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18" fillId="7" borderId="18" xfId="0" applyFont="1" applyFill="1" applyBorder="1" applyAlignment="1" applyProtection="1">
      <alignment horizontal="center" vertical="center" wrapText="1"/>
    </xf>
    <xf numFmtId="0" fontId="19" fillId="7" borderId="19" xfId="0" applyFont="1" applyFill="1" applyBorder="1" applyAlignment="1">
      <alignment vertical="center" wrapText="1"/>
    </xf>
    <xf numFmtId="0" fontId="19" fillId="7" borderId="20" xfId="0" applyFont="1" applyFill="1" applyBorder="1" applyAlignment="1">
      <alignment vertical="center" wrapText="1"/>
    </xf>
    <xf numFmtId="0" fontId="19" fillId="7" borderId="21" xfId="0" applyFont="1" applyFill="1" applyBorder="1" applyAlignment="1">
      <alignment vertical="center" wrapText="1"/>
    </xf>
    <xf numFmtId="0" fontId="19" fillId="7" borderId="22" xfId="0" applyFont="1" applyFill="1" applyBorder="1" applyAlignment="1">
      <alignment vertical="center" wrapText="1"/>
    </xf>
    <xf numFmtId="0" fontId="19" fillId="7" borderId="23" xfId="0" applyFont="1" applyFill="1" applyBorder="1" applyAlignment="1">
      <alignment vertical="center" wrapText="1"/>
    </xf>
    <xf numFmtId="0" fontId="10" fillId="7" borderId="2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left" vertical="center"/>
    </xf>
    <xf numFmtId="0" fontId="1" fillId="2" borderId="12" xfId="0" applyFont="1" applyFill="1" applyBorder="1" applyAlignment="1" applyProtection="1">
      <alignment horizontal="left" vertical="center"/>
    </xf>
    <xf numFmtId="0" fontId="1" fillId="2" borderId="7" xfId="0" applyFont="1" applyFill="1" applyBorder="1" applyAlignment="1" applyProtection="1">
      <alignment horizontal="left" vertical="center"/>
    </xf>
    <xf numFmtId="0" fontId="1" fillId="2" borderId="14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left" vertical="center"/>
    </xf>
    <xf numFmtId="0" fontId="1" fillId="2" borderId="10" xfId="0" applyFont="1" applyFill="1" applyBorder="1" applyAlignment="1" applyProtection="1">
      <alignment horizontal="left" vertical="center"/>
    </xf>
    <xf numFmtId="0" fontId="1" fillId="2" borderId="9" xfId="0" applyFont="1" applyFill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center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/>
    <xf numFmtId="167" fontId="13" fillId="0" borderId="6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167" fontId="16" fillId="0" borderId="16" xfId="0" applyNumberFormat="1" applyFont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</xf>
    <xf numFmtId="0" fontId="17" fillId="2" borderId="18" xfId="0" applyFont="1" applyFill="1" applyBorder="1" applyAlignment="1" applyProtection="1">
      <alignment horizontal="center" vertical="center"/>
    </xf>
    <xf numFmtId="0" fontId="17" fillId="2" borderId="19" xfId="0" applyFont="1" applyFill="1" applyBorder="1" applyAlignment="1" applyProtection="1">
      <alignment horizontal="center" vertical="center"/>
    </xf>
    <xf numFmtId="0" fontId="17" fillId="2" borderId="20" xfId="0" applyFont="1" applyFill="1" applyBorder="1" applyAlignment="1" applyProtection="1">
      <alignment horizontal="center" vertical="center"/>
    </xf>
    <xf numFmtId="0" fontId="17" fillId="2" borderId="21" xfId="0" applyFont="1" applyFill="1" applyBorder="1" applyAlignment="1" applyProtection="1">
      <alignment horizontal="center" vertical="center"/>
    </xf>
    <xf numFmtId="0" fontId="17" fillId="2" borderId="22" xfId="0" applyFont="1" applyFill="1" applyBorder="1" applyAlignment="1" applyProtection="1">
      <alignment horizontal="center" vertical="center"/>
    </xf>
    <xf numFmtId="0" fontId="17" fillId="2" borderId="23" xfId="0" applyFont="1" applyFill="1" applyBorder="1" applyAlignment="1" applyProtection="1">
      <alignment horizontal="center" vertical="center"/>
    </xf>
    <xf numFmtId="0" fontId="5" fillId="6" borderId="8" xfId="0" applyFont="1" applyFill="1" applyBorder="1" applyAlignment="1" applyProtection="1">
      <alignment horizontal="left"/>
    </xf>
    <xf numFmtId="0" fontId="5" fillId="6" borderId="12" xfId="0" applyFont="1" applyFill="1" applyBorder="1" applyAlignment="1" applyProtection="1">
      <alignment horizontal="left"/>
    </xf>
    <xf numFmtId="0" fontId="5" fillId="6" borderId="7" xfId="0" applyFont="1" applyFill="1" applyBorder="1" applyAlignment="1" applyProtection="1">
      <alignment horizontal="left"/>
    </xf>
    <xf numFmtId="167" fontId="13" fillId="0" borderId="2" xfId="0" applyNumberFormat="1" applyFont="1" applyBorder="1" applyAlignment="1" applyProtection="1">
      <alignment horizontal="center" vertical="center"/>
    </xf>
    <xf numFmtId="167" fontId="13" fillId="0" borderId="3" xfId="0" applyNumberFormat="1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left"/>
    </xf>
    <xf numFmtId="0" fontId="12" fillId="0" borderId="5" xfId="0" applyFont="1" applyBorder="1" applyAlignment="1" applyProtection="1">
      <alignment horizontal="left"/>
    </xf>
    <xf numFmtId="0" fontId="12" fillId="0" borderId="6" xfId="0" applyFont="1" applyBorder="1" applyAlignment="1" applyProtection="1">
      <alignment horizontal="left"/>
    </xf>
    <xf numFmtId="0" fontId="1" fillId="4" borderId="8" xfId="0" applyFont="1" applyFill="1" applyBorder="1" applyAlignment="1" applyProtection="1">
      <alignment horizontal="left" vertical="center"/>
    </xf>
    <xf numFmtId="0" fontId="1" fillId="4" borderId="12" xfId="0" applyFont="1" applyFill="1" applyBorder="1" applyAlignment="1" applyProtection="1">
      <alignment horizontal="left" vertical="center"/>
    </xf>
    <xf numFmtId="0" fontId="1" fillId="4" borderId="7" xfId="0" applyFont="1" applyFill="1" applyBorder="1" applyAlignment="1" applyProtection="1">
      <alignment horizontal="left" vertical="center"/>
    </xf>
    <xf numFmtId="0" fontId="1" fillId="4" borderId="11" xfId="0" applyFont="1" applyFill="1" applyBorder="1" applyAlignment="1" applyProtection="1">
      <alignment horizontal="left" vertical="center"/>
    </xf>
    <xf numFmtId="0" fontId="1" fillId="4" borderId="10" xfId="0" applyFont="1" applyFill="1" applyBorder="1" applyAlignment="1" applyProtection="1">
      <alignment horizontal="left" vertical="center"/>
    </xf>
    <xf numFmtId="0" fontId="1" fillId="4" borderId="9" xfId="0" applyFont="1" applyFill="1" applyBorder="1" applyAlignment="1" applyProtection="1">
      <alignment horizontal="left" vertical="center"/>
    </xf>
    <xf numFmtId="0" fontId="1" fillId="2" borderId="11" xfId="0" applyFont="1" applyFill="1" applyBorder="1" applyAlignment="1" applyProtection="1">
      <alignment horizontal="left" vertical="center"/>
    </xf>
    <xf numFmtId="0" fontId="5" fillId="6" borderId="2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15" fillId="3" borderId="4" xfId="1" applyFill="1" applyBorder="1" applyAlignment="1" applyProtection="1">
      <protection locked="0"/>
    </xf>
    <xf numFmtId="0" fontId="2" fillId="3" borderId="5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49" fontId="2" fillId="3" borderId="2" xfId="0" applyNumberFormat="1" applyFont="1" applyFill="1" applyBorder="1" applyAlignment="1" applyProtection="1">
      <protection locked="0"/>
    </xf>
    <xf numFmtId="49" fontId="2" fillId="3" borderId="3" xfId="0" applyNumberFormat="1" applyFont="1" applyFill="1" applyBorder="1" applyAlignment="1" applyProtection="1">
      <protection locked="0"/>
    </xf>
    <xf numFmtId="49" fontId="2" fillId="3" borderId="11" xfId="0" applyNumberFormat="1" applyFont="1" applyFill="1" applyBorder="1" applyAlignment="1" applyProtection="1">
      <protection locked="0"/>
    </xf>
    <xf numFmtId="49" fontId="2" fillId="3" borderId="1" xfId="0" applyNumberFormat="1" applyFont="1" applyFill="1" applyBorder="1" applyAlignment="1" applyProtection="1">
      <protection locked="0"/>
    </xf>
    <xf numFmtId="49" fontId="2" fillId="3" borderId="4" xfId="0" applyNumberFormat="1" applyFont="1" applyFill="1" applyBorder="1" applyAlignment="1" applyProtection="1">
      <protection locked="0"/>
    </xf>
    <xf numFmtId="166" fontId="2" fillId="3" borderId="4" xfId="0" applyNumberFormat="1" applyFont="1" applyFill="1" applyBorder="1" applyAlignment="1" applyProtection="1">
      <alignment horizontal="left"/>
      <protection locked="0"/>
    </xf>
    <xf numFmtId="166" fontId="2" fillId="3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right"/>
    </xf>
    <xf numFmtId="0" fontId="5" fillId="6" borderId="8" xfId="0" applyFont="1" applyFill="1" applyBorder="1" applyAlignment="1" applyProtection="1">
      <alignment horizontal="center"/>
    </xf>
    <xf numFmtId="0" fontId="5" fillId="6" borderId="7" xfId="0" applyFont="1" applyFill="1" applyBorder="1" applyAlignment="1" applyProtection="1">
      <alignment horizontal="center"/>
    </xf>
    <xf numFmtId="0" fontId="2" fillId="6" borderId="4" xfId="0" applyFont="1" applyFill="1" applyBorder="1" applyProtection="1"/>
    <xf numFmtId="0" fontId="5" fillId="6" borderId="14" xfId="0" applyFont="1" applyFill="1" applyBorder="1" applyAlignment="1" applyProtection="1">
      <alignment horizontal="center"/>
    </xf>
    <xf numFmtId="0" fontId="5" fillId="6" borderId="0" xfId="0" applyFont="1" applyFill="1" applyBorder="1" applyAlignment="1" applyProtection="1">
      <alignment horizontal="center"/>
    </xf>
    <xf numFmtId="0" fontId="5" fillId="6" borderId="15" xfId="0" applyFont="1" applyFill="1" applyBorder="1" applyAlignment="1" applyProtection="1">
      <alignment horizontal="center"/>
    </xf>
    <xf numFmtId="167" fontId="2" fillId="0" borderId="4" xfId="0" applyNumberFormat="1" applyFont="1" applyBorder="1" applyAlignment="1" applyProtection="1">
      <alignment horizontal="right"/>
    </xf>
    <xf numFmtId="167" fontId="20" fillId="0" borderId="5" xfId="0" applyNumberFormat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333379</xdr:colOff>
      <xdr:row>16</xdr:row>
      <xdr:rowOff>161597</xdr:rowOff>
    </xdr:from>
    <xdr:to>
      <xdr:col>17</xdr:col>
      <xdr:colOff>714375</xdr:colOff>
      <xdr:row>18</xdr:row>
      <xdr:rowOff>95333</xdr:rowOff>
    </xdr:to>
    <xdr:pic>
      <xdr:nvPicPr>
        <xdr:cNvPr id="2" name="Picture 1" descr="Plus_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44354" y="2952422"/>
          <a:ext cx="380996" cy="314736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333374</xdr:colOff>
      <xdr:row>29</xdr:row>
      <xdr:rowOff>9525</xdr:rowOff>
    </xdr:from>
    <xdr:to>
      <xdr:col>17</xdr:col>
      <xdr:colOff>695324</xdr:colOff>
      <xdr:row>30</xdr:row>
      <xdr:rowOff>180975</xdr:rowOff>
    </xdr:to>
    <xdr:pic>
      <xdr:nvPicPr>
        <xdr:cNvPr id="3" name="Picture 2" descr="equal sig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44349" y="5162550"/>
          <a:ext cx="3619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7"/>
  <sheetViews>
    <sheetView tabSelected="1" zoomScaleNormal="100" workbookViewId="0">
      <selection activeCell="B38" sqref="B38"/>
    </sheetView>
  </sheetViews>
  <sheetFormatPr defaultRowHeight="12.75"/>
  <cols>
    <col min="1" max="1" width="3.7109375" style="19" customWidth="1"/>
    <col min="2" max="3" width="20.7109375" style="9" customWidth="1"/>
    <col min="4" max="4" width="10.7109375" style="21" customWidth="1"/>
    <col min="5" max="6" width="14.7109375" style="9" customWidth="1"/>
    <col min="7" max="7" width="8.7109375" style="9" customWidth="1"/>
    <col min="8" max="8" width="2.7109375" style="9" customWidth="1"/>
    <col min="9" max="9" width="14.7109375" style="9" customWidth="1"/>
    <col min="10" max="10" width="6.7109375" style="9" customWidth="1"/>
    <col min="11" max="11" width="2.7109375" style="9" customWidth="1"/>
    <col min="12" max="12" width="10.7109375" style="9" customWidth="1"/>
    <col min="13" max="13" width="5.7109375" style="9" customWidth="1"/>
    <col min="14" max="14" width="14.7109375" style="9" customWidth="1"/>
    <col min="15" max="15" width="6.7109375" style="9" customWidth="1"/>
    <col min="16" max="16" width="9.7109375" style="9" customWidth="1"/>
    <col min="17" max="17" width="5.7109375" style="9" customWidth="1"/>
    <col min="18" max="18" width="15.7109375" style="9" customWidth="1"/>
    <col min="19" max="19" width="9.140625" style="9"/>
    <col min="20" max="20" width="15.5703125" style="62" customWidth="1"/>
    <col min="21" max="21" width="9.140625" style="61"/>
    <col min="22" max="16384" width="9.140625" style="9"/>
  </cols>
  <sheetData>
    <row r="1" spans="1:21" ht="23.25">
      <c r="A1" s="148" t="s">
        <v>87</v>
      </c>
      <c r="B1" s="148"/>
      <c r="C1" s="148"/>
      <c r="D1" s="148"/>
      <c r="E1" s="148"/>
      <c r="F1" s="148"/>
      <c r="G1" s="148"/>
      <c r="I1" s="71" t="s">
        <v>65</v>
      </c>
      <c r="J1" s="72"/>
      <c r="K1" s="72"/>
      <c r="L1" s="72"/>
      <c r="M1" s="72"/>
      <c r="N1" s="72"/>
      <c r="O1" s="72"/>
      <c r="P1" s="72"/>
      <c r="Q1" s="73"/>
      <c r="R1" s="10"/>
    </row>
    <row r="2" spans="1:21" s="12" customFormat="1" ht="6.75" customHeight="1">
      <c r="A2" s="11"/>
      <c r="D2" s="11"/>
      <c r="I2" s="13"/>
      <c r="J2" s="13"/>
      <c r="K2" s="13"/>
      <c r="L2" s="13"/>
      <c r="M2" s="13"/>
      <c r="N2" s="13"/>
      <c r="O2" s="13"/>
      <c r="P2" s="13"/>
      <c r="Q2" s="13"/>
      <c r="T2" s="11"/>
      <c r="U2" s="64"/>
    </row>
    <row r="3" spans="1:21" s="14" customFormat="1" ht="15.75">
      <c r="A3" s="149" t="s">
        <v>0</v>
      </c>
      <c r="B3" s="149"/>
      <c r="C3" s="149"/>
      <c r="D3" s="149"/>
      <c r="E3" s="149"/>
      <c r="F3" s="149"/>
      <c r="G3" s="149"/>
      <c r="I3" s="137" t="s">
        <v>82</v>
      </c>
      <c r="J3" s="138"/>
      <c r="K3" s="138"/>
      <c r="L3" s="138"/>
      <c r="M3" s="138"/>
      <c r="N3" s="138"/>
      <c r="O3" s="138"/>
      <c r="P3" s="138"/>
      <c r="Q3" s="139"/>
      <c r="T3" s="60"/>
      <c r="U3" s="65"/>
    </row>
    <row r="4" spans="1:21" s="12" customFormat="1">
      <c r="A4" s="11"/>
      <c r="D4" s="11"/>
      <c r="I4" s="6"/>
      <c r="J4" s="15"/>
      <c r="K4" s="15"/>
      <c r="L4" s="16" t="s">
        <v>64</v>
      </c>
      <c r="M4" s="16" t="s">
        <v>68</v>
      </c>
      <c r="N4" s="6"/>
      <c r="O4" s="15"/>
      <c r="P4" s="17" t="s">
        <v>64</v>
      </c>
      <c r="Q4" s="18" t="s">
        <v>68</v>
      </c>
      <c r="R4" s="9"/>
      <c r="T4" s="11"/>
      <c r="U4" s="64"/>
    </row>
    <row r="5" spans="1:21" ht="12.75" customHeight="1">
      <c r="B5" s="20" t="s">
        <v>1</v>
      </c>
      <c r="I5" s="22" t="s">
        <v>53</v>
      </c>
      <c r="J5" s="23">
        <v>20</v>
      </c>
      <c r="K5" s="24"/>
      <c r="L5" s="53"/>
      <c r="M5" s="25">
        <f>IF(L5="Yes",20,0)</f>
        <v>0</v>
      </c>
      <c r="N5" s="22" t="s">
        <v>59</v>
      </c>
      <c r="O5" s="26">
        <v>50</v>
      </c>
      <c r="P5" s="54"/>
      <c r="Q5" s="27">
        <f>IF(P5="Yes",50,0)</f>
        <v>0</v>
      </c>
    </row>
    <row r="6" spans="1:21" ht="12.75" customHeight="1">
      <c r="B6" s="92" t="s">
        <v>2</v>
      </c>
      <c r="C6" s="92"/>
      <c r="D6" s="92"/>
      <c r="E6" s="92"/>
      <c r="F6" s="92"/>
      <c r="I6" s="22" t="s">
        <v>54</v>
      </c>
      <c r="J6" s="23">
        <v>50</v>
      </c>
      <c r="K6" s="24"/>
      <c r="L6" s="53"/>
      <c r="M6" s="25">
        <f>IF(L6="Yes",50,0)</f>
        <v>0</v>
      </c>
      <c r="N6" s="22" t="s">
        <v>60</v>
      </c>
      <c r="O6" s="28">
        <v>50</v>
      </c>
      <c r="P6" s="54"/>
      <c r="Q6" s="27">
        <f t="shared" ref="Q6:Q10" si="0">IF(P6="Yes",50,0)</f>
        <v>0</v>
      </c>
      <c r="R6" s="29"/>
    </row>
    <row r="7" spans="1:21" ht="12.75" customHeight="1">
      <c r="B7" s="92" t="s">
        <v>3</v>
      </c>
      <c r="C7" s="92"/>
      <c r="D7" s="92"/>
      <c r="E7" s="92"/>
      <c r="F7" s="92"/>
      <c r="I7" s="22" t="s">
        <v>55</v>
      </c>
      <c r="J7" s="23">
        <v>50</v>
      </c>
      <c r="K7" s="24"/>
      <c r="L7" s="53"/>
      <c r="M7" s="25">
        <f t="shared" ref="M7:M10" si="1">IF(L7="Yes",50,0)</f>
        <v>0</v>
      </c>
      <c r="N7" s="22" t="s">
        <v>61</v>
      </c>
      <c r="O7" s="28">
        <v>50</v>
      </c>
      <c r="P7" s="54"/>
      <c r="Q7" s="27">
        <f t="shared" si="0"/>
        <v>0</v>
      </c>
      <c r="R7" s="30" t="s">
        <v>72</v>
      </c>
    </row>
    <row r="8" spans="1:21" ht="12.75" customHeight="1">
      <c r="B8" s="92" t="s">
        <v>4</v>
      </c>
      <c r="C8" s="92"/>
      <c r="D8" s="92"/>
      <c r="E8" s="92"/>
      <c r="F8" s="92"/>
      <c r="I8" s="22" t="s">
        <v>56</v>
      </c>
      <c r="J8" s="23">
        <v>50</v>
      </c>
      <c r="K8" s="24"/>
      <c r="L8" s="53"/>
      <c r="M8" s="25">
        <f t="shared" si="1"/>
        <v>0</v>
      </c>
      <c r="N8" s="22" t="s">
        <v>62</v>
      </c>
      <c r="O8" s="28">
        <v>50</v>
      </c>
      <c r="P8" s="54"/>
      <c r="Q8" s="27">
        <f t="shared" si="0"/>
        <v>0</v>
      </c>
      <c r="R8" s="31"/>
    </row>
    <row r="9" spans="1:21" ht="12.75" customHeight="1">
      <c r="B9" s="92" t="s">
        <v>5</v>
      </c>
      <c r="C9" s="92"/>
      <c r="D9" s="92"/>
      <c r="E9" s="92"/>
      <c r="F9" s="92"/>
      <c r="I9" s="22" t="s">
        <v>57</v>
      </c>
      <c r="J9" s="23">
        <v>50</v>
      </c>
      <c r="K9" s="24"/>
      <c r="L9" s="53"/>
      <c r="M9" s="25">
        <f t="shared" si="1"/>
        <v>0</v>
      </c>
      <c r="N9" s="22" t="s">
        <v>45</v>
      </c>
      <c r="O9" s="28">
        <v>50</v>
      </c>
      <c r="P9" s="54"/>
      <c r="Q9" s="27">
        <f t="shared" si="0"/>
        <v>0</v>
      </c>
      <c r="R9" s="135">
        <f>SUM(M5:M10,Q5:Q10)</f>
        <v>0</v>
      </c>
    </row>
    <row r="10" spans="1:21" ht="13.5" customHeight="1">
      <c r="B10" s="74" t="s">
        <v>86</v>
      </c>
      <c r="C10" s="74"/>
      <c r="D10" s="75" t="s">
        <v>6</v>
      </c>
      <c r="E10" s="75"/>
      <c r="I10" s="22" t="s">
        <v>58</v>
      </c>
      <c r="J10" s="23">
        <v>50</v>
      </c>
      <c r="K10" s="24"/>
      <c r="L10" s="53"/>
      <c r="M10" s="25">
        <f t="shared" si="1"/>
        <v>0</v>
      </c>
      <c r="N10" s="22" t="s">
        <v>44</v>
      </c>
      <c r="O10" s="28">
        <v>50</v>
      </c>
      <c r="P10" s="54"/>
      <c r="Q10" s="27">
        <f t="shared" si="0"/>
        <v>0</v>
      </c>
      <c r="R10" s="136"/>
    </row>
    <row r="11" spans="1:21" ht="12.75" customHeight="1">
      <c r="D11" s="75" t="s">
        <v>7</v>
      </c>
      <c r="E11" s="75"/>
    </row>
    <row r="12" spans="1:21" ht="13.5" customHeight="1">
      <c r="D12" s="75" t="s">
        <v>8</v>
      </c>
      <c r="E12" s="75"/>
    </row>
    <row r="13" spans="1:21" s="32" customFormat="1" ht="15">
      <c r="A13" s="19"/>
      <c r="D13" s="19"/>
      <c r="I13" s="9"/>
      <c r="J13" s="9"/>
      <c r="K13" s="9"/>
      <c r="L13" s="9"/>
      <c r="M13" s="9"/>
      <c r="N13" s="9"/>
      <c r="O13" s="9"/>
      <c r="P13" s="9"/>
      <c r="Q13" s="29"/>
      <c r="R13" s="29"/>
      <c r="T13" s="63"/>
      <c r="U13" s="66"/>
    </row>
    <row r="14" spans="1:21" ht="15" customHeight="1">
      <c r="A14" s="21"/>
      <c r="B14" s="112" t="s">
        <v>10</v>
      </c>
      <c r="C14" s="113"/>
      <c r="D14" s="113"/>
      <c r="E14" s="113"/>
      <c r="F14" s="114"/>
      <c r="I14" s="112" t="s">
        <v>67</v>
      </c>
      <c r="J14" s="113"/>
      <c r="K14" s="113"/>
      <c r="L14" s="113"/>
      <c r="M14" s="113"/>
      <c r="N14" s="113"/>
      <c r="O14" s="113"/>
      <c r="P14" s="113"/>
      <c r="Q14" s="114"/>
      <c r="R14" s="29"/>
      <c r="T14" s="63"/>
    </row>
    <row r="15" spans="1:21" ht="12.75" customHeight="1">
      <c r="A15" s="21"/>
      <c r="B15" s="146"/>
      <c r="C15" s="117"/>
      <c r="D15" s="117"/>
      <c r="E15" s="117"/>
      <c r="F15" s="118"/>
      <c r="I15" s="146"/>
      <c r="J15" s="117"/>
      <c r="K15" s="117"/>
      <c r="L15" s="117"/>
      <c r="M15" s="117"/>
      <c r="N15" s="117"/>
      <c r="O15" s="117"/>
      <c r="P15" s="117"/>
      <c r="Q15" s="118"/>
      <c r="R15" s="29"/>
      <c r="T15" s="63"/>
      <c r="U15" s="66"/>
    </row>
    <row r="16" spans="1:21" ht="15">
      <c r="B16" s="33" t="s">
        <v>9</v>
      </c>
      <c r="C16" s="154"/>
      <c r="D16" s="155"/>
      <c r="E16" s="34"/>
      <c r="F16" s="35" t="s">
        <v>33</v>
      </c>
      <c r="I16" s="16" t="s">
        <v>35</v>
      </c>
      <c r="J16" s="164" t="s">
        <v>68</v>
      </c>
      <c r="K16" s="165"/>
      <c r="L16" s="166"/>
      <c r="M16" s="161" t="s">
        <v>69</v>
      </c>
      <c r="N16" s="162"/>
      <c r="O16" s="147" t="s">
        <v>70</v>
      </c>
      <c r="P16" s="147"/>
      <c r="Q16" s="147"/>
      <c r="R16" s="29"/>
      <c r="T16" s="63"/>
    </row>
    <row r="17" spans="1:21" ht="15">
      <c r="B17" s="36" t="s">
        <v>11</v>
      </c>
      <c r="C17" s="156"/>
      <c r="D17" s="156"/>
      <c r="E17" s="33" t="s">
        <v>18</v>
      </c>
      <c r="F17" s="47"/>
      <c r="I17" s="163" t="s">
        <v>53</v>
      </c>
      <c r="J17" s="167">
        <v>50</v>
      </c>
      <c r="K17" s="168" t="s">
        <v>66</v>
      </c>
      <c r="L17" s="77" t="s">
        <v>42</v>
      </c>
      <c r="M17" s="76"/>
      <c r="N17" s="77">
        <f>COUNTIF(E38:E137,"3")</f>
        <v>0</v>
      </c>
      <c r="O17" s="160" t="s">
        <v>71</v>
      </c>
      <c r="P17" s="120">
        <f>SUM(N17*50)</f>
        <v>0</v>
      </c>
      <c r="Q17" s="121"/>
      <c r="R17" s="111"/>
      <c r="T17" s="63"/>
      <c r="U17" s="66"/>
    </row>
    <row r="18" spans="1:21" ht="15">
      <c r="B18" s="36" t="s">
        <v>12</v>
      </c>
      <c r="C18" s="156"/>
      <c r="D18" s="156"/>
      <c r="E18" s="36" t="s">
        <v>19</v>
      </c>
      <c r="F18" s="48"/>
      <c r="I18" s="163" t="s">
        <v>54</v>
      </c>
      <c r="J18" s="167">
        <v>100</v>
      </c>
      <c r="K18" s="168" t="s">
        <v>66</v>
      </c>
      <c r="L18" s="77" t="s">
        <v>42</v>
      </c>
      <c r="M18" s="76"/>
      <c r="N18" s="77">
        <f>COUNTIF(E38:E137,"4")</f>
        <v>0</v>
      </c>
      <c r="O18" s="45"/>
      <c r="P18" s="120">
        <f>SUM(N18*100)</f>
        <v>0</v>
      </c>
      <c r="Q18" s="121"/>
      <c r="R18" s="111"/>
      <c r="T18" s="63"/>
    </row>
    <row r="19" spans="1:21" ht="15">
      <c r="B19" s="36" t="s">
        <v>13</v>
      </c>
      <c r="C19" s="156"/>
      <c r="D19" s="157"/>
      <c r="E19" s="36" t="s">
        <v>34</v>
      </c>
      <c r="F19" s="48"/>
      <c r="I19" s="163" t="s">
        <v>55</v>
      </c>
      <c r="J19" s="167">
        <v>100</v>
      </c>
      <c r="K19" s="168" t="s">
        <v>66</v>
      </c>
      <c r="L19" s="77" t="s">
        <v>42</v>
      </c>
      <c r="M19" s="76"/>
      <c r="N19" s="77">
        <f>COUNTIF(E38:E137,"5")</f>
        <v>0</v>
      </c>
      <c r="O19" s="45"/>
      <c r="P19" s="120">
        <f t="shared" ref="P19:P20" si="2">SUM(N19*100)</f>
        <v>0</v>
      </c>
      <c r="Q19" s="121"/>
      <c r="R19" s="111"/>
      <c r="T19" s="63"/>
      <c r="U19" s="66"/>
    </row>
    <row r="20" spans="1:21" ht="15" customHeight="1">
      <c r="B20" s="36" t="s">
        <v>14</v>
      </c>
      <c r="C20" s="156"/>
      <c r="D20" s="157"/>
      <c r="E20" s="37"/>
      <c r="F20" s="38"/>
      <c r="I20" s="163" t="s">
        <v>56</v>
      </c>
      <c r="J20" s="167">
        <v>100</v>
      </c>
      <c r="K20" s="168" t="s">
        <v>66</v>
      </c>
      <c r="L20" s="77" t="s">
        <v>42</v>
      </c>
      <c r="M20" s="76"/>
      <c r="N20" s="77">
        <f>COUNTIF(E38:E137,"6")</f>
        <v>0</v>
      </c>
      <c r="O20" s="45"/>
      <c r="P20" s="120">
        <f t="shared" si="2"/>
        <v>0</v>
      </c>
      <c r="Q20" s="121"/>
      <c r="R20" s="57"/>
      <c r="T20" s="63"/>
    </row>
    <row r="21" spans="1:21" ht="15">
      <c r="B21" s="36" t="s">
        <v>15</v>
      </c>
      <c r="C21" s="158"/>
      <c r="D21" s="159"/>
      <c r="E21" s="39"/>
      <c r="F21" s="40" t="s">
        <v>33</v>
      </c>
      <c r="I21" s="163" t="s">
        <v>57</v>
      </c>
      <c r="J21" s="167">
        <v>125</v>
      </c>
      <c r="K21" s="168" t="s">
        <v>66</v>
      </c>
      <c r="L21" s="77" t="s">
        <v>42</v>
      </c>
      <c r="M21" s="76"/>
      <c r="N21" s="77">
        <f>COUNTIF(E38:E137,"7")</f>
        <v>0</v>
      </c>
      <c r="O21" s="45"/>
      <c r="P21" s="120">
        <f>SUM(N21*125)</f>
        <v>0</v>
      </c>
      <c r="Q21" s="121"/>
      <c r="T21" s="63"/>
      <c r="U21" s="66"/>
    </row>
    <row r="22" spans="1:21" ht="12.75" customHeight="1">
      <c r="B22" s="36" t="s">
        <v>16</v>
      </c>
      <c r="C22" s="153"/>
      <c r="D22" s="153"/>
      <c r="E22" s="49" t="s">
        <v>20</v>
      </c>
      <c r="F22" s="50"/>
      <c r="I22" s="163" t="s">
        <v>58</v>
      </c>
      <c r="J22" s="167">
        <v>125</v>
      </c>
      <c r="K22" s="168" t="s">
        <v>66</v>
      </c>
      <c r="L22" s="77" t="s">
        <v>42</v>
      </c>
      <c r="M22" s="76"/>
      <c r="N22" s="77">
        <f>COUNTIF(E38:E137,"8")</f>
        <v>0</v>
      </c>
      <c r="O22" s="45"/>
      <c r="P22" s="120">
        <f t="shared" ref="P22:P24" si="3">SUM(N22*125)</f>
        <v>0</v>
      </c>
      <c r="Q22" s="121"/>
      <c r="T22" s="63"/>
    </row>
    <row r="23" spans="1:21" ht="12.75" customHeight="1">
      <c r="B23" s="36" t="s">
        <v>17</v>
      </c>
      <c r="C23" s="150"/>
      <c r="D23" s="151"/>
      <c r="E23" s="151"/>
      <c r="F23" s="152"/>
      <c r="I23" s="163" t="s">
        <v>59</v>
      </c>
      <c r="J23" s="167">
        <v>125</v>
      </c>
      <c r="K23" s="168" t="s">
        <v>66</v>
      </c>
      <c r="L23" s="77" t="s">
        <v>42</v>
      </c>
      <c r="M23" s="76"/>
      <c r="N23" s="77">
        <f>COUNTIF(E38:E137,"9")</f>
        <v>0</v>
      </c>
      <c r="O23" s="45"/>
      <c r="P23" s="120">
        <f t="shared" si="3"/>
        <v>0</v>
      </c>
      <c r="Q23" s="121"/>
      <c r="T23" s="63"/>
      <c r="U23" s="66"/>
    </row>
    <row r="24" spans="1:21" ht="15">
      <c r="A24" s="21"/>
      <c r="I24" s="163" t="s">
        <v>60</v>
      </c>
      <c r="J24" s="167">
        <v>125</v>
      </c>
      <c r="K24" s="168" t="s">
        <v>66</v>
      </c>
      <c r="L24" s="77" t="s">
        <v>42</v>
      </c>
      <c r="M24" s="76"/>
      <c r="N24" s="77">
        <f>COUNTIF(E38:E137,"10/Open")</f>
        <v>0</v>
      </c>
      <c r="O24" s="45"/>
      <c r="P24" s="120">
        <f t="shared" si="3"/>
        <v>0</v>
      </c>
      <c r="Q24" s="121"/>
      <c r="T24" s="63"/>
    </row>
    <row r="25" spans="1:21" ht="15" customHeight="1">
      <c r="A25" s="21"/>
      <c r="B25" s="112" t="s">
        <v>21</v>
      </c>
      <c r="C25" s="113"/>
      <c r="D25" s="113"/>
      <c r="E25" s="113"/>
      <c r="F25" s="114"/>
      <c r="I25" s="163" t="s">
        <v>61</v>
      </c>
      <c r="J25" s="167">
        <v>80</v>
      </c>
      <c r="K25" s="168" t="s">
        <v>66</v>
      </c>
      <c r="L25" s="77" t="s">
        <v>42</v>
      </c>
      <c r="M25" s="76"/>
      <c r="N25" s="77">
        <f>COUNTIF(E38:E137,"Xcel Bronze")</f>
        <v>0</v>
      </c>
      <c r="O25" s="45"/>
      <c r="P25" s="120">
        <f>SUM(N25*80)</f>
        <v>0</v>
      </c>
      <c r="Q25" s="121"/>
      <c r="R25" s="58" t="s">
        <v>70</v>
      </c>
      <c r="T25" s="63"/>
      <c r="U25" s="66"/>
    </row>
    <row r="26" spans="1:21" ht="12.75" customHeight="1">
      <c r="A26" s="21"/>
      <c r="B26" s="146"/>
      <c r="C26" s="117"/>
      <c r="D26" s="117"/>
      <c r="E26" s="117"/>
      <c r="F26" s="118"/>
      <c r="I26" s="163" t="s">
        <v>62</v>
      </c>
      <c r="J26" s="167">
        <v>80</v>
      </c>
      <c r="K26" s="168" t="s">
        <v>66</v>
      </c>
      <c r="L26" s="77" t="s">
        <v>42</v>
      </c>
      <c r="M26" s="76"/>
      <c r="N26" s="77">
        <f>COUNTIF(E38:E137,"Xcel Silver")</f>
        <v>0</v>
      </c>
      <c r="O26" s="45"/>
      <c r="P26" s="120">
        <f t="shared" ref="P26:P28" si="4">SUM(N26*80)</f>
        <v>0</v>
      </c>
      <c r="Q26" s="121"/>
      <c r="R26" s="59" t="s">
        <v>67</v>
      </c>
      <c r="T26" s="63"/>
    </row>
    <row r="27" spans="1:21" ht="12.75" customHeight="1">
      <c r="B27" s="41" t="s">
        <v>22</v>
      </c>
      <c r="C27" s="41" t="s">
        <v>23</v>
      </c>
      <c r="D27" s="41" t="s">
        <v>24</v>
      </c>
      <c r="E27" s="41" t="s">
        <v>25</v>
      </c>
      <c r="F27" s="41" t="s">
        <v>26</v>
      </c>
      <c r="I27" s="163" t="s">
        <v>45</v>
      </c>
      <c r="J27" s="167">
        <v>80</v>
      </c>
      <c r="K27" s="168" t="s">
        <v>66</v>
      </c>
      <c r="L27" s="77" t="s">
        <v>42</v>
      </c>
      <c r="M27" s="76"/>
      <c r="N27" s="77">
        <f>COUNTIF(E38:E137,"Xcel Gold")</f>
        <v>0</v>
      </c>
      <c r="O27" s="45"/>
      <c r="P27" s="120">
        <f t="shared" si="4"/>
        <v>0</v>
      </c>
      <c r="Q27" s="121"/>
      <c r="R27" s="122">
        <f>SUM(P17:Q28)</f>
        <v>0</v>
      </c>
      <c r="T27" s="63"/>
      <c r="U27" s="66"/>
    </row>
    <row r="28" spans="1:21" ht="15">
      <c r="B28" s="27" t="s">
        <v>27</v>
      </c>
      <c r="C28" s="51"/>
      <c r="D28" s="52"/>
      <c r="E28" s="67"/>
      <c r="F28" s="67"/>
      <c r="I28" s="163" t="s">
        <v>44</v>
      </c>
      <c r="J28" s="167">
        <v>80</v>
      </c>
      <c r="K28" s="168" t="s">
        <v>66</v>
      </c>
      <c r="L28" s="77" t="s">
        <v>42</v>
      </c>
      <c r="M28" s="76"/>
      <c r="N28" s="77">
        <f>COUNTIF(E38:E137,"Xcel Platinum")</f>
        <v>0</v>
      </c>
      <c r="O28" s="45"/>
      <c r="P28" s="120">
        <f t="shared" si="4"/>
        <v>0</v>
      </c>
      <c r="Q28" s="121"/>
      <c r="R28" s="122"/>
      <c r="T28" s="63"/>
    </row>
    <row r="29" spans="1:21" ht="15">
      <c r="B29" s="27" t="s">
        <v>28</v>
      </c>
      <c r="C29" s="51"/>
      <c r="D29" s="52"/>
      <c r="E29" s="67"/>
      <c r="F29" s="67"/>
      <c r="I29" s="21"/>
      <c r="R29" s="56"/>
      <c r="T29" s="63"/>
      <c r="U29" s="66"/>
    </row>
    <row r="30" spans="1:21" ht="15">
      <c r="B30" s="27" t="s">
        <v>29</v>
      </c>
      <c r="C30" s="51"/>
      <c r="D30" s="52"/>
      <c r="E30" s="67"/>
      <c r="F30" s="67"/>
      <c r="I30" s="21"/>
      <c r="R30" s="123"/>
      <c r="T30" s="63"/>
    </row>
    <row r="31" spans="1:21" ht="15.75" thickBot="1">
      <c r="B31" s="27" t="s">
        <v>30</v>
      </c>
      <c r="C31" s="51"/>
      <c r="D31" s="52"/>
      <c r="E31" s="67"/>
      <c r="F31" s="67"/>
      <c r="I31" s="21"/>
      <c r="R31" s="123"/>
      <c r="T31" s="63"/>
      <c r="U31" s="66"/>
    </row>
    <row r="32" spans="1:21" ht="15">
      <c r="B32" s="27" t="s">
        <v>31</v>
      </c>
      <c r="C32" s="51"/>
      <c r="D32" s="52"/>
      <c r="E32" s="67"/>
      <c r="F32" s="67"/>
      <c r="I32" s="79">
        <f>C16</f>
        <v>0</v>
      </c>
      <c r="J32" s="80"/>
      <c r="K32" s="80"/>
      <c r="L32" s="81"/>
      <c r="M32" s="126" t="s">
        <v>83</v>
      </c>
      <c r="N32" s="127"/>
      <c r="O32" s="127"/>
      <c r="P32" s="127"/>
      <c r="Q32" s="128"/>
      <c r="R32" s="124">
        <f>SUM(R9+R27)</f>
        <v>0</v>
      </c>
      <c r="T32" s="63"/>
    </row>
    <row r="33" spans="1:21" ht="15" customHeight="1" thickBot="1">
      <c r="B33" s="27" t="s">
        <v>32</v>
      </c>
      <c r="C33" s="51"/>
      <c r="D33" s="52"/>
      <c r="E33" s="67"/>
      <c r="F33" s="67"/>
      <c r="I33" s="82"/>
      <c r="J33" s="83"/>
      <c r="K33" s="83"/>
      <c r="L33" s="84"/>
      <c r="M33" s="129"/>
      <c r="N33" s="130"/>
      <c r="O33" s="130"/>
      <c r="P33" s="130"/>
      <c r="Q33" s="131"/>
      <c r="R33" s="125"/>
      <c r="T33" s="63"/>
      <c r="U33" s="66"/>
    </row>
    <row r="34" spans="1:21" ht="15" customHeight="1" thickBot="1">
      <c r="A34" s="21"/>
      <c r="I34" s="21"/>
      <c r="L34" s="68"/>
      <c r="M34" s="68"/>
      <c r="N34" s="68"/>
      <c r="O34" s="68"/>
      <c r="P34" s="68"/>
      <c r="Q34" s="68"/>
      <c r="R34" s="68"/>
      <c r="T34" s="63"/>
    </row>
    <row r="35" spans="1:21" ht="12.75" customHeight="1">
      <c r="A35" s="21"/>
      <c r="B35" s="140" t="s">
        <v>36</v>
      </c>
      <c r="C35" s="141"/>
      <c r="D35" s="141"/>
      <c r="E35" s="141"/>
      <c r="F35" s="142"/>
      <c r="G35" s="42"/>
      <c r="I35" s="94" t="s">
        <v>85</v>
      </c>
      <c r="J35" s="95"/>
      <c r="K35" s="95"/>
      <c r="L35" s="95"/>
      <c r="M35" s="95"/>
      <c r="N35" s="95"/>
      <c r="O35" s="95"/>
      <c r="P35" s="95"/>
      <c r="Q35" s="95"/>
      <c r="R35" s="96"/>
      <c r="T35" s="63"/>
      <c r="U35" s="66"/>
    </row>
    <row r="36" spans="1:21" ht="12.75" customHeight="1" thickBot="1">
      <c r="A36" s="21"/>
      <c r="B36" s="143"/>
      <c r="C36" s="144"/>
      <c r="D36" s="144"/>
      <c r="E36" s="144"/>
      <c r="F36" s="145"/>
      <c r="G36" s="8" t="s">
        <v>38</v>
      </c>
      <c r="I36" s="97"/>
      <c r="J36" s="98"/>
      <c r="K36" s="98"/>
      <c r="L36" s="98"/>
      <c r="M36" s="98"/>
      <c r="N36" s="98"/>
      <c r="O36" s="98"/>
      <c r="P36" s="98"/>
      <c r="Q36" s="98"/>
      <c r="R36" s="99"/>
      <c r="T36" s="63"/>
    </row>
    <row r="37" spans="1:21" ht="15">
      <c r="B37" s="3" t="s">
        <v>39</v>
      </c>
      <c r="C37" s="3" t="s">
        <v>40</v>
      </c>
      <c r="D37" s="4" t="s">
        <v>24</v>
      </c>
      <c r="E37" s="5" t="s">
        <v>35</v>
      </c>
      <c r="F37" s="6" t="s">
        <v>37</v>
      </c>
      <c r="G37" s="7" t="s">
        <v>41</v>
      </c>
      <c r="I37" s="21"/>
      <c r="T37" s="63"/>
      <c r="U37" s="66"/>
    </row>
    <row r="38" spans="1:21" ht="15">
      <c r="A38" s="19">
        <v>1</v>
      </c>
      <c r="B38" s="55"/>
      <c r="C38" s="55"/>
      <c r="D38" s="52"/>
      <c r="E38" s="52"/>
      <c r="F38" s="67"/>
      <c r="G38" s="78"/>
      <c r="H38" s="43"/>
      <c r="I38" s="21"/>
      <c r="T38" s="63"/>
    </row>
    <row r="39" spans="1:21" ht="15">
      <c r="A39" s="19">
        <v>2</v>
      </c>
      <c r="B39" s="55"/>
      <c r="C39" s="55"/>
      <c r="D39" s="52"/>
      <c r="E39" s="52"/>
      <c r="F39" s="67"/>
      <c r="G39" s="78"/>
      <c r="I39" s="21"/>
      <c r="T39" s="63"/>
      <c r="U39" s="66"/>
    </row>
    <row r="40" spans="1:21" ht="15">
      <c r="A40" s="19">
        <v>3</v>
      </c>
      <c r="B40" s="55"/>
      <c r="C40" s="55"/>
      <c r="D40" s="52"/>
      <c r="E40" s="52"/>
      <c r="F40" s="67"/>
      <c r="G40" s="78"/>
      <c r="I40" s="21"/>
      <c r="T40" s="63"/>
    </row>
    <row r="41" spans="1:21" ht="15">
      <c r="A41" s="19">
        <v>4</v>
      </c>
      <c r="B41" s="55"/>
      <c r="C41" s="55"/>
      <c r="D41" s="52"/>
      <c r="E41" s="52"/>
      <c r="F41" s="67"/>
      <c r="G41" s="78"/>
      <c r="I41" s="21"/>
      <c r="T41" s="63"/>
      <c r="U41" s="66"/>
    </row>
    <row r="42" spans="1:21" ht="15">
      <c r="A42" s="19">
        <v>5</v>
      </c>
      <c r="B42" s="55"/>
      <c r="C42" s="55"/>
      <c r="D42" s="52"/>
      <c r="E42" s="52"/>
      <c r="F42" s="67"/>
      <c r="G42" s="78"/>
      <c r="I42" s="21"/>
      <c r="T42" s="63"/>
    </row>
    <row r="43" spans="1:21" ht="15">
      <c r="A43" s="19">
        <v>6</v>
      </c>
      <c r="B43" s="55"/>
      <c r="C43" s="55"/>
      <c r="D43" s="52"/>
      <c r="E43" s="52"/>
      <c r="F43" s="67"/>
      <c r="G43" s="78"/>
      <c r="I43" s="21"/>
      <c r="T43" s="63"/>
      <c r="U43" s="66"/>
    </row>
    <row r="44" spans="1:21" ht="15">
      <c r="A44" s="19">
        <v>7</v>
      </c>
      <c r="B44" s="55"/>
      <c r="C44" s="55"/>
      <c r="D44" s="52"/>
      <c r="E44" s="52"/>
      <c r="F44" s="67"/>
      <c r="G44" s="78"/>
      <c r="I44" s="21"/>
      <c r="T44" s="63"/>
    </row>
    <row r="45" spans="1:21" ht="15">
      <c r="A45" s="19">
        <v>8</v>
      </c>
      <c r="B45" s="55"/>
      <c r="C45" s="55"/>
      <c r="D45" s="52"/>
      <c r="E45" s="52"/>
      <c r="F45" s="67"/>
      <c r="G45" s="78"/>
      <c r="I45" s="69"/>
      <c r="J45" s="70"/>
      <c r="K45" s="70"/>
      <c r="L45" s="70"/>
      <c r="M45" s="70"/>
      <c r="N45" s="70"/>
      <c r="O45" s="70"/>
      <c r="P45" s="70"/>
      <c r="Q45" s="70"/>
      <c r="R45" s="70"/>
      <c r="T45" s="63"/>
      <c r="U45" s="66"/>
    </row>
    <row r="46" spans="1:21" ht="15">
      <c r="A46" s="19">
        <v>9</v>
      </c>
      <c r="B46" s="55"/>
      <c r="C46" s="55"/>
      <c r="D46" s="52"/>
      <c r="E46" s="52"/>
      <c r="F46" s="67"/>
      <c r="G46" s="78"/>
      <c r="T46" s="63"/>
    </row>
    <row r="47" spans="1:21" ht="15">
      <c r="A47" s="19">
        <v>10</v>
      </c>
      <c r="B47" s="55"/>
      <c r="C47" s="55"/>
      <c r="D47" s="52"/>
      <c r="E47" s="52"/>
      <c r="F47" s="67"/>
      <c r="G47" s="78"/>
      <c r="T47" s="63"/>
      <c r="U47" s="66"/>
    </row>
    <row r="48" spans="1:21" ht="15">
      <c r="A48" s="19">
        <v>11</v>
      </c>
      <c r="B48" s="55"/>
      <c r="C48" s="55"/>
      <c r="D48" s="52"/>
      <c r="E48" s="52"/>
      <c r="F48" s="67"/>
      <c r="G48" s="78"/>
      <c r="T48" s="63"/>
    </row>
    <row r="49" spans="1:21" ht="15">
      <c r="A49" s="19">
        <v>12</v>
      </c>
      <c r="B49" s="55"/>
      <c r="C49" s="55"/>
      <c r="D49" s="52"/>
      <c r="E49" s="52"/>
      <c r="F49" s="67"/>
      <c r="G49" s="78"/>
      <c r="T49" s="63"/>
      <c r="U49" s="66"/>
    </row>
    <row r="50" spans="1:21" ht="15">
      <c r="A50" s="19">
        <v>13</v>
      </c>
      <c r="B50" s="55"/>
      <c r="C50" s="55"/>
      <c r="D50" s="52"/>
      <c r="E50" s="52"/>
      <c r="F50" s="67"/>
      <c r="G50" s="78"/>
      <c r="T50" s="63"/>
    </row>
    <row r="51" spans="1:21" ht="15">
      <c r="A51" s="19">
        <v>14</v>
      </c>
      <c r="B51" s="55"/>
      <c r="C51" s="55"/>
      <c r="D51" s="52"/>
      <c r="E51" s="52"/>
      <c r="F51" s="67"/>
      <c r="G51" s="78"/>
      <c r="T51" s="63"/>
      <c r="U51" s="66"/>
    </row>
    <row r="52" spans="1:21" ht="12.75" customHeight="1">
      <c r="A52" s="19">
        <v>15</v>
      </c>
      <c r="B52" s="55"/>
      <c r="C52" s="55"/>
      <c r="D52" s="52"/>
      <c r="E52" s="52"/>
      <c r="F52" s="67"/>
      <c r="G52" s="78"/>
      <c r="T52" s="63"/>
    </row>
    <row r="53" spans="1:21" ht="12.75" customHeight="1">
      <c r="A53" s="19">
        <v>16</v>
      </c>
      <c r="B53" s="55"/>
      <c r="C53" s="55"/>
      <c r="D53" s="52"/>
      <c r="E53" s="52"/>
      <c r="F53" s="67"/>
      <c r="G53" s="78"/>
      <c r="T53" s="63"/>
      <c r="U53" s="66"/>
    </row>
    <row r="54" spans="1:21" ht="15">
      <c r="A54" s="19">
        <v>17</v>
      </c>
      <c r="B54" s="55"/>
      <c r="C54" s="55"/>
      <c r="D54" s="52"/>
      <c r="E54" s="52"/>
      <c r="F54" s="67"/>
      <c r="G54" s="78"/>
      <c r="I54" s="132" t="s">
        <v>9</v>
      </c>
      <c r="J54" s="133"/>
      <c r="K54" s="134"/>
      <c r="L54" s="91">
        <f>C16</f>
        <v>0</v>
      </c>
      <c r="M54" s="92"/>
      <c r="N54" s="92"/>
      <c r="O54" s="92"/>
      <c r="P54" s="92"/>
      <c r="Q54" s="92"/>
      <c r="T54" s="63"/>
    </row>
    <row r="55" spans="1:21" ht="15">
      <c r="A55" s="19">
        <v>18</v>
      </c>
      <c r="B55" s="55"/>
      <c r="C55" s="55"/>
      <c r="D55" s="52"/>
      <c r="E55" s="52"/>
      <c r="F55" s="67"/>
      <c r="G55" s="78"/>
      <c r="I55" s="85" t="s">
        <v>84</v>
      </c>
      <c r="J55" s="86"/>
      <c r="K55" s="87"/>
      <c r="L55" s="91">
        <f>C22</f>
        <v>0</v>
      </c>
      <c r="M55" s="92"/>
      <c r="N55" s="92"/>
      <c r="O55" s="92"/>
      <c r="P55" s="92"/>
      <c r="Q55" s="92"/>
      <c r="T55" s="63"/>
      <c r="U55" s="66"/>
    </row>
    <row r="56" spans="1:21" ht="15">
      <c r="A56" s="19">
        <v>19</v>
      </c>
      <c r="B56" s="55"/>
      <c r="C56" s="55"/>
      <c r="D56" s="52"/>
      <c r="E56" s="52"/>
      <c r="F56" s="67"/>
      <c r="G56" s="78"/>
      <c r="I56" s="85" t="s">
        <v>20</v>
      </c>
      <c r="J56" s="86"/>
      <c r="K56" s="87"/>
      <c r="L56" s="93">
        <f>F22</f>
        <v>0</v>
      </c>
      <c r="M56" s="92"/>
      <c r="N56" s="92"/>
      <c r="O56" s="92"/>
      <c r="P56" s="92"/>
      <c r="Q56" s="92"/>
      <c r="T56" s="63"/>
    </row>
    <row r="57" spans="1:21" ht="15">
      <c r="A57" s="19">
        <v>20</v>
      </c>
      <c r="B57" s="55"/>
      <c r="C57" s="55"/>
      <c r="D57" s="52"/>
      <c r="E57" s="52"/>
      <c r="F57" s="67"/>
      <c r="G57" s="78"/>
      <c r="I57" s="88" t="s">
        <v>17</v>
      </c>
      <c r="J57" s="89"/>
      <c r="K57" s="90"/>
      <c r="L57" s="92">
        <f>C23</f>
        <v>0</v>
      </c>
      <c r="M57" s="92"/>
      <c r="N57" s="92"/>
      <c r="O57" s="92"/>
      <c r="P57" s="92"/>
      <c r="Q57" s="92"/>
      <c r="T57" s="63"/>
      <c r="U57" s="66"/>
    </row>
    <row r="58" spans="1:21" ht="15">
      <c r="A58" s="19">
        <v>21</v>
      </c>
      <c r="B58" s="55"/>
      <c r="C58" s="55"/>
      <c r="D58" s="52"/>
      <c r="E58" s="52"/>
      <c r="F58" s="67"/>
      <c r="G58" s="78"/>
      <c r="I58" s="1"/>
      <c r="T58" s="63"/>
    </row>
    <row r="59" spans="1:21" ht="15">
      <c r="A59" s="19">
        <v>22</v>
      </c>
      <c r="B59" s="55"/>
      <c r="C59" s="55"/>
      <c r="D59" s="52"/>
      <c r="E59" s="52"/>
      <c r="F59" s="67"/>
      <c r="G59" s="78"/>
      <c r="I59" s="112" t="s">
        <v>80</v>
      </c>
      <c r="J59" s="113"/>
      <c r="K59" s="113"/>
      <c r="L59" s="113"/>
      <c r="M59" s="113"/>
      <c r="N59" s="113"/>
      <c r="O59" s="113"/>
      <c r="P59" s="113"/>
      <c r="Q59" s="114"/>
      <c r="T59" s="63"/>
      <c r="U59" s="66"/>
    </row>
    <row r="60" spans="1:21" ht="15">
      <c r="A60" s="19">
        <v>23</v>
      </c>
      <c r="B60" s="55"/>
      <c r="C60" s="55"/>
      <c r="D60" s="52"/>
      <c r="E60" s="52"/>
      <c r="F60" s="67"/>
      <c r="G60" s="78"/>
      <c r="I60" s="115"/>
      <c r="J60" s="116"/>
      <c r="K60" s="116"/>
      <c r="L60" s="116"/>
      <c r="M60" s="117"/>
      <c r="N60" s="117"/>
      <c r="O60" s="117"/>
      <c r="P60" s="117"/>
      <c r="Q60" s="118"/>
      <c r="T60" s="63"/>
    </row>
    <row r="61" spans="1:21" ht="15">
      <c r="A61" s="19">
        <v>24</v>
      </c>
      <c r="B61" s="55"/>
      <c r="C61" s="55"/>
      <c r="D61" s="52"/>
      <c r="E61" s="52"/>
      <c r="F61" s="67"/>
      <c r="G61" s="78"/>
      <c r="I61" s="44" t="s">
        <v>73</v>
      </c>
      <c r="J61" s="45"/>
      <c r="K61" s="45"/>
      <c r="L61" s="46" t="s">
        <v>51</v>
      </c>
      <c r="M61" s="119">
        <f>COUNTIF(G38:G137,"CS")</f>
        <v>0</v>
      </c>
      <c r="N61" s="119"/>
      <c r="O61" s="119"/>
      <c r="P61" s="119"/>
      <c r="Q61" s="119"/>
      <c r="T61" s="63"/>
      <c r="U61" s="66"/>
    </row>
    <row r="62" spans="1:21" ht="15">
      <c r="A62" s="19">
        <v>25</v>
      </c>
      <c r="B62" s="55"/>
      <c r="C62" s="55"/>
      <c r="D62" s="52"/>
      <c r="E62" s="52"/>
      <c r="F62" s="67"/>
      <c r="G62" s="78"/>
      <c r="I62" s="44" t="s">
        <v>74</v>
      </c>
      <c r="J62" s="45"/>
      <c r="K62" s="45"/>
      <c r="L62" s="46" t="s">
        <v>46</v>
      </c>
      <c r="M62" s="102">
        <f>COUNTIF(G38:G137,"CM")</f>
        <v>0</v>
      </c>
      <c r="N62" s="103"/>
      <c r="O62" s="103"/>
      <c r="P62" s="103"/>
      <c r="Q62" s="104"/>
      <c r="T62" s="63"/>
    </row>
    <row r="63" spans="1:21" ht="15">
      <c r="A63" s="19">
        <v>26</v>
      </c>
      <c r="B63" s="55"/>
      <c r="C63" s="55"/>
      <c r="D63" s="52"/>
      <c r="E63" s="52"/>
      <c r="F63" s="67"/>
      <c r="G63" s="78"/>
      <c r="I63" s="44" t="s">
        <v>52</v>
      </c>
      <c r="J63" s="45"/>
      <c r="K63" s="45"/>
      <c r="L63" s="46" t="s">
        <v>43</v>
      </c>
      <c r="M63" s="102">
        <f>COUNTIF(G38:G137,"CL")</f>
        <v>0</v>
      </c>
      <c r="N63" s="103"/>
      <c r="O63" s="103"/>
      <c r="P63" s="103"/>
      <c r="Q63" s="104"/>
    </row>
    <row r="64" spans="1:21" ht="15">
      <c r="A64" s="19">
        <v>27</v>
      </c>
      <c r="B64" s="55"/>
      <c r="C64" s="55"/>
      <c r="D64" s="52"/>
      <c r="E64" s="52"/>
      <c r="F64" s="67"/>
      <c r="G64" s="78"/>
      <c r="I64" s="44" t="s">
        <v>75</v>
      </c>
      <c r="J64" s="45"/>
      <c r="K64" s="45"/>
      <c r="L64" s="46" t="s">
        <v>48</v>
      </c>
      <c r="M64" s="102">
        <f>COUNTIF(G38:G137,"AXS")</f>
        <v>0</v>
      </c>
      <c r="N64" s="103"/>
      <c r="O64" s="103"/>
      <c r="P64" s="103"/>
      <c r="Q64" s="104"/>
    </row>
    <row r="65" spans="1:17" s="9" customFormat="1" ht="15">
      <c r="A65" s="19">
        <v>28</v>
      </c>
      <c r="B65" s="55"/>
      <c r="C65" s="55"/>
      <c r="D65" s="52"/>
      <c r="E65" s="52"/>
      <c r="F65" s="67"/>
      <c r="G65" s="78"/>
      <c r="I65" s="44" t="s">
        <v>76</v>
      </c>
      <c r="J65" s="45"/>
      <c r="K65" s="45"/>
      <c r="L65" s="46" t="s">
        <v>47</v>
      </c>
      <c r="M65" s="102">
        <f>COUNTIF(G38:G137,"AS")</f>
        <v>0</v>
      </c>
      <c r="N65" s="103"/>
      <c r="O65" s="103"/>
      <c r="P65" s="103"/>
      <c r="Q65" s="104"/>
    </row>
    <row r="66" spans="1:17" s="9" customFormat="1" ht="15">
      <c r="A66" s="19">
        <v>29</v>
      </c>
      <c r="B66" s="55"/>
      <c r="C66" s="55"/>
      <c r="D66" s="52"/>
      <c r="E66" s="52"/>
      <c r="F66" s="67"/>
      <c r="G66" s="78"/>
      <c r="I66" s="44" t="s">
        <v>77</v>
      </c>
      <c r="J66" s="45"/>
      <c r="K66" s="45"/>
      <c r="L66" s="46" t="s">
        <v>49</v>
      </c>
      <c r="M66" s="102">
        <f>COUNTIF(G38:G137,"AM")</f>
        <v>0</v>
      </c>
      <c r="N66" s="103"/>
      <c r="O66" s="103"/>
      <c r="P66" s="103"/>
      <c r="Q66" s="104"/>
    </row>
    <row r="67" spans="1:17" s="9" customFormat="1" ht="15">
      <c r="A67" s="19">
        <v>30</v>
      </c>
      <c r="B67" s="55"/>
      <c r="C67" s="55"/>
      <c r="D67" s="52"/>
      <c r="E67" s="52"/>
      <c r="F67" s="67"/>
      <c r="G67" s="78"/>
      <c r="I67" s="44" t="s">
        <v>78</v>
      </c>
      <c r="J67" s="45"/>
      <c r="K67" s="45"/>
      <c r="L67" s="46" t="s">
        <v>50</v>
      </c>
      <c r="M67" s="102">
        <f>COUNTIF(G38:G137,"AL")</f>
        <v>0</v>
      </c>
      <c r="N67" s="103"/>
      <c r="O67" s="103"/>
      <c r="P67" s="103"/>
      <c r="Q67" s="104"/>
    </row>
    <row r="68" spans="1:17" s="9" customFormat="1" ht="15">
      <c r="A68" s="19">
        <v>31</v>
      </c>
      <c r="B68" s="55"/>
      <c r="C68" s="55"/>
      <c r="D68" s="52"/>
      <c r="E68" s="52"/>
      <c r="F68" s="67"/>
      <c r="G68" s="78"/>
      <c r="I68" s="44" t="s">
        <v>79</v>
      </c>
      <c r="J68" s="45"/>
      <c r="K68" s="45"/>
      <c r="L68" s="46" t="s">
        <v>63</v>
      </c>
      <c r="M68" s="102">
        <f>COUNTIF(G38:G137,"AXL")</f>
        <v>0</v>
      </c>
      <c r="N68" s="103"/>
      <c r="O68" s="103"/>
      <c r="P68" s="103"/>
      <c r="Q68" s="104"/>
    </row>
    <row r="69" spans="1:17" s="9" customFormat="1" ht="15">
      <c r="A69" s="19">
        <v>32</v>
      </c>
      <c r="B69" s="55"/>
      <c r="C69" s="55"/>
      <c r="D69" s="52"/>
      <c r="E69" s="52"/>
      <c r="F69" s="67"/>
      <c r="G69" s="78"/>
      <c r="I69" s="1"/>
      <c r="L69" s="100" t="s">
        <v>81</v>
      </c>
      <c r="M69" s="105">
        <f>SUM(M61:Q68)</f>
        <v>0</v>
      </c>
      <c r="N69" s="106"/>
      <c r="O69" s="106"/>
      <c r="P69" s="106"/>
      <c r="Q69" s="107"/>
    </row>
    <row r="70" spans="1:17" s="9" customFormat="1" ht="15">
      <c r="A70" s="19">
        <v>33</v>
      </c>
      <c r="B70" s="55"/>
      <c r="C70" s="55"/>
      <c r="D70" s="52"/>
      <c r="E70" s="52"/>
      <c r="F70" s="67"/>
      <c r="G70" s="78"/>
      <c r="I70" s="1"/>
      <c r="L70" s="101"/>
      <c r="M70" s="108"/>
      <c r="N70" s="109"/>
      <c r="O70" s="109"/>
      <c r="P70" s="109"/>
      <c r="Q70" s="110"/>
    </row>
    <row r="71" spans="1:17" s="9" customFormat="1" ht="15">
      <c r="A71" s="19">
        <v>34</v>
      </c>
      <c r="B71" s="55"/>
      <c r="C71" s="55"/>
      <c r="D71" s="52"/>
      <c r="E71" s="52"/>
      <c r="F71" s="67"/>
      <c r="G71" s="78"/>
    </row>
    <row r="72" spans="1:17" s="9" customFormat="1" ht="15">
      <c r="A72" s="19">
        <v>35</v>
      </c>
      <c r="B72" s="55"/>
      <c r="C72" s="55"/>
      <c r="D72" s="52"/>
      <c r="E72" s="52"/>
      <c r="F72" s="67"/>
      <c r="G72" s="78"/>
    </row>
    <row r="73" spans="1:17" s="9" customFormat="1" ht="15">
      <c r="A73" s="19">
        <v>36</v>
      </c>
      <c r="B73" s="55"/>
      <c r="C73" s="55"/>
      <c r="D73" s="52"/>
      <c r="E73" s="52"/>
      <c r="F73" s="67"/>
      <c r="G73" s="78"/>
    </row>
    <row r="74" spans="1:17" s="9" customFormat="1" ht="15">
      <c r="A74" s="19">
        <v>37</v>
      </c>
      <c r="B74" s="55"/>
      <c r="C74" s="55"/>
      <c r="D74" s="52"/>
      <c r="E74" s="52"/>
      <c r="F74" s="67"/>
      <c r="G74" s="78"/>
    </row>
    <row r="75" spans="1:17" s="9" customFormat="1" ht="15">
      <c r="A75" s="19">
        <v>38</v>
      </c>
      <c r="B75" s="55"/>
      <c r="C75" s="55"/>
      <c r="D75" s="52"/>
      <c r="E75" s="52"/>
      <c r="F75" s="67"/>
      <c r="G75" s="78"/>
    </row>
    <row r="76" spans="1:17" s="9" customFormat="1" ht="15">
      <c r="A76" s="19">
        <v>39</v>
      </c>
      <c r="B76" s="55"/>
      <c r="C76" s="55"/>
      <c r="D76" s="52"/>
      <c r="E76" s="52"/>
      <c r="F76" s="67"/>
      <c r="G76" s="78"/>
    </row>
    <row r="77" spans="1:17" s="9" customFormat="1" ht="15">
      <c r="A77" s="19">
        <v>40</v>
      </c>
      <c r="B77" s="55"/>
      <c r="C77" s="55"/>
      <c r="D77" s="52"/>
      <c r="E77" s="52"/>
      <c r="F77" s="67"/>
      <c r="G77" s="78"/>
    </row>
    <row r="78" spans="1:17" s="9" customFormat="1" ht="15">
      <c r="A78" s="19">
        <v>41</v>
      </c>
      <c r="B78" s="55"/>
      <c r="C78" s="55"/>
      <c r="D78" s="52"/>
      <c r="E78" s="52"/>
      <c r="F78" s="67"/>
      <c r="G78" s="78"/>
    </row>
    <row r="79" spans="1:17" s="9" customFormat="1" ht="15">
      <c r="A79" s="19">
        <v>42</v>
      </c>
      <c r="B79" s="55"/>
      <c r="C79" s="55"/>
      <c r="D79" s="52"/>
      <c r="E79" s="52"/>
      <c r="F79" s="67"/>
      <c r="G79" s="78"/>
    </row>
    <row r="80" spans="1:17" s="9" customFormat="1" ht="15">
      <c r="A80" s="19">
        <v>43</v>
      </c>
      <c r="B80" s="55"/>
      <c r="C80" s="55"/>
      <c r="D80" s="52"/>
      <c r="E80" s="52"/>
      <c r="F80" s="67"/>
      <c r="G80" s="78"/>
    </row>
    <row r="81" spans="1:7" s="9" customFormat="1" ht="15">
      <c r="A81" s="19">
        <v>44</v>
      </c>
      <c r="B81" s="55"/>
      <c r="C81" s="55"/>
      <c r="D81" s="52"/>
      <c r="E81" s="52"/>
      <c r="F81" s="67"/>
      <c r="G81" s="78"/>
    </row>
    <row r="82" spans="1:7" s="9" customFormat="1" ht="15">
      <c r="A82" s="19">
        <v>45</v>
      </c>
      <c r="B82" s="55"/>
      <c r="C82" s="55"/>
      <c r="D82" s="52"/>
      <c r="E82" s="52"/>
      <c r="F82" s="67"/>
      <c r="G82" s="78"/>
    </row>
    <row r="83" spans="1:7" s="9" customFormat="1" ht="15">
      <c r="A83" s="19">
        <v>46</v>
      </c>
      <c r="B83" s="55"/>
      <c r="C83" s="55"/>
      <c r="D83" s="52"/>
      <c r="E83" s="52"/>
      <c r="F83" s="67"/>
      <c r="G83" s="78"/>
    </row>
    <row r="84" spans="1:7" s="9" customFormat="1" ht="15">
      <c r="A84" s="19">
        <v>47</v>
      </c>
      <c r="B84" s="55"/>
      <c r="C84" s="55"/>
      <c r="D84" s="52"/>
      <c r="E84" s="52"/>
      <c r="F84" s="67"/>
      <c r="G84" s="78"/>
    </row>
    <row r="85" spans="1:7" s="9" customFormat="1" ht="15">
      <c r="A85" s="19">
        <v>48</v>
      </c>
      <c r="B85" s="55"/>
      <c r="C85" s="55"/>
      <c r="D85" s="52"/>
      <c r="E85" s="52"/>
      <c r="F85" s="67"/>
      <c r="G85" s="78"/>
    </row>
    <row r="86" spans="1:7" s="9" customFormat="1" ht="15">
      <c r="A86" s="19">
        <v>49</v>
      </c>
      <c r="B86" s="55"/>
      <c r="C86" s="55"/>
      <c r="D86" s="52"/>
      <c r="E86" s="52"/>
      <c r="F86" s="67"/>
      <c r="G86" s="78"/>
    </row>
    <row r="87" spans="1:7" s="9" customFormat="1" ht="15">
      <c r="A87" s="19">
        <v>50</v>
      </c>
      <c r="B87" s="55"/>
      <c r="C87" s="55"/>
      <c r="D87" s="52"/>
      <c r="E87" s="52"/>
      <c r="F87" s="67"/>
      <c r="G87" s="78"/>
    </row>
    <row r="88" spans="1:7" s="9" customFormat="1" ht="15">
      <c r="A88" s="19">
        <v>51</v>
      </c>
      <c r="B88" s="55"/>
      <c r="C88" s="55"/>
      <c r="D88" s="52"/>
      <c r="E88" s="52"/>
      <c r="F88" s="67"/>
      <c r="G88" s="78"/>
    </row>
    <row r="89" spans="1:7" s="9" customFormat="1" ht="15">
      <c r="A89" s="19">
        <v>52</v>
      </c>
      <c r="B89" s="55"/>
      <c r="C89" s="55"/>
      <c r="D89" s="52"/>
      <c r="E89" s="52"/>
      <c r="F89" s="67"/>
      <c r="G89" s="78"/>
    </row>
    <row r="90" spans="1:7" s="9" customFormat="1" ht="15">
      <c r="A90" s="19">
        <v>53</v>
      </c>
      <c r="B90" s="55"/>
      <c r="C90" s="55"/>
      <c r="D90" s="52"/>
      <c r="E90" s="52"/>
      <c r="F90" s="67"/>
      <c r="G90" s="78"/>
    </row>
    <row r="91" spans="1:7" s="9" customFormat="1" ht="15">
      <c r="A91" s="19">
        <v>54</v>
      </c>
      <c r="B91" s="55"/>
      <c r="C91" s="55"/>
      <c r="D91" s="52"/>
      <c r="E91" s="52"/>
      <c r="F91" s="67"/>
      <c r="G91" s="78"/>
    </row>
    <row r="92" spans="1:7" s="9" customFormat="1" ht="15">
      <c r="A92" s="19">
        <v>55</v>
      </c>
      <c r="B92" s="55"/>
      <c r="C92" s="55"/>
      <c r="D92" s="52"/>
      <c r="E92" s="52"/>
      <c r="F92" s="67"/>
      <c r="G92" s="78"/>
    </row>
    <row r="93" spans="1:7" s="9" customFormat="1" ht="15">
      <c r="A93" s="19">
        <v>56</v>
      </c>
      <c r="B93" s="55"/>
      <c r="C93" s="55"/>
      <c r="D93" s="52"/>
      <c r="E93" s="52"/>
      <c r="F93" s="67"/>
      <c r="G93" s="78"/>
    </row>
    <row r="94" spans="1:7" s="9" customFormat="1" ht="15">
      <c r="A94" s="19">
        <v>57</v>
      </c>
      <c r="B94" s="55"/>
      <c r="C94" s="55"/>
      <c r="D94" s="52"/>
      <c r="E94" s="52"/>
      <c r="F94" s="67"/>
      <c r="G94" s="78"/>
    </row>
    <row r="95" spans="1:7" s="9" customFormat="1" ht="15">
      <c r="A95" s="19">
        <v>58</v>
      </c>
      <c r="B95" s="55"/>
      <c r="C95" s="55"/>
      <c r="D95" s="52"/>
      <c r="E95" s="52"/>
      <c r="F95" s="67"/>
      <c r="G95" s="78"/>
    </row>
    <row r="96" spans="1:7" s="9" customFormat="1" ht="15">
      <c r="A96" s="19">
        <v>59</v>
      </c>
      <c r="B96" s="55"/>
      <c r="C96" s="55"/>
      <c r="D96" s="52"/>
      <c r="E96" s="52"/>
      <c r="F96" s="67"/>
      <c r="G96" s="78"/>
    </row>
    <row r="97" spans="1:7" s="9" customFormat="1" ht="15">
      <c r="A97" s="19">
        <v>60</v>
      </c>
      <c r="B97" s="55"/>
      <c r="C97" s="55"/>
      <c r="D97" s="52"/>
      <c r="E97" s="52"/>
      <c r="F97" s="67"/>
      <c r="G97" s="78"/>
    </row>
    <row r="98" spans="1:7" s="9" customFormat="1" ht="15">
      <c r="A98" s="19">
        <v>61</v>
      </c>
      <c r="B98" s="55"/>
      <c r="C98" s="55"/>
      <c r="D98" s="52"/>
      <c r="E98" s="52"/>
      <c r="F98" s="67"/>
      <c r="G98" s="78"/>
    </row>
    <row r="99" spans="1:7" s="9" customFormat="1" ht="15">
      <c r="A99" s="19">
        <v>62</v>
      </c>
      <c r="B99" s="55"/>
      <c r="C99" s="55"/>
      <c r="D99" s="52"/>
      <c r="E99" s="52"/>
      <c r="F99" s="67"/>
      <c r="G99" s="78"/>
    </row>
    <row r="100" spans="1:7" s="9" customFormat="1" ht="15">
      <c r="A100" s="19">
        <v>63</v>
      </c>
      <c r="B100" s="55"/>
      <c r="C100" s="55"/>
      <c r="D100" s="52"/>
      <c r="E100" s="52"/>
      <c r="F100" s="67"/>
      <c r="G100" s="78"/>
    </row>
    <row r="101" spans="1:7" s="9" customFormat="1" ht="15">
      <c r="A101" s="19">
        <v>64</v>
      </c>
      <c r="B101" s="55"/>
      <c r="C101" s="55"/>
      <c r="D101" s="52"/>
      <c r="E101" s="52"/>
      <c r="F101" s="67"/>
      <c r="G101" s="78"/>
    </row>
    <row r="102" spans="1:7" s="9" customFormat="1" ht="15">
      <c r="A102" s="19">
        <v>65</v>
      </c>
      <c r="B102" s="55"/>
      <c r="C102" s="55"/>
      <c r="D102" s="52"/>
      <c r="E102" s="52"/>
      <c r="F102" s="67"/>
      <c r="G102" s="78"/>
    </row>
    <row r="103" spans="1:7" s="9" customFormat="1" ht="15">
      <c r="A103" s="19">
        <v>66</v>
      </c>
      <c r="B103" s="55"/>
      <c r="C103" s="55"/>
      <c r="D103" s="52"/>
      <c r="E103" s="52"/>
      <c r="F103" s="67"/>
      <c r="G103" s="78"/>
    </row>
    <row r="104" spans="1:7" s="9" customFormat="1" ht="15">
      <c r="A104" s="19">
        <v>67</v>
      </c>
      <c r="B104" s="55"/>
      <c r="C104" s="55"/>
      <c r="D104" s="52"/>
      <c r="E104" s="52"/>
      <c r="F104" s="67"/>
      <c r="G104" s="78"/>
    </row>
    <row r="105" spans="1:7" s="9" customFormat="1" ht="15">
      <c r="A105" s="19">
        <v>68</v>
      </c>
      <c r="B105" s="55"/>
      <c r="C105" s="55"/>
      <c r="D105" s="52"/>
      <c r="E105" s="52"/>
      <c r="F105" s="67"/>
      <c r="G105" s="78"/>
    </row>
    <row r="106" spans="1:7" s="9" customFormat="1" ht="15">
      <c r="A106" s="19">
        <v>69</v>
      </c>
      <c r="B106" s="55"/>
      <c r="C106" s="55"/>
      <c r="D106" s="52"/>
      <c r="E106" s="52"/>
      <c r="F106" s="67"/>
      <c r="G106" s="78"/>
    </row>
    <row r="107" spans="1:7" s="9" customFormat="1" ht="15">
      <c r="A107" s="19">
        <v>70</v>
      </c>
      <c r="B107" s="55"/>
      <c r="C107" s="55"/>
      <c r="D107" s="52"/>
      <c r="E107" s="52"/>
      <c r="F107" s="67"/>
      <c r="G107" s="78"/>
    </row>
    <row r="108" spans="1:7" s="9" customFormat="1" ht="15">
      <c r="A108" s="19">
        <v>71</v>
      </c>
      <c r="B108" s="55"/>
      <c r="C108" s="55"/>
      <c r="D108" s="52"/>
      <c r="E108" s="52"/>
      <c r="F108" s="67"/>
      <c r="G108" s="78"/>
    </row>
    <row r="109" spans="1:7" s="9" customFormat="1" ht="15">
      <c r="A109" s="19">
        <v>72</v>
      </c>
      <c r="B109" s="55"/>
      <c r="C109" s="55"/>
      <c r="D109" s="52"/>
      <c r="E109" s="52"/>
      <c r="F109" s="67"/>
      <c r="G109" s="78"/>
    </row>
    <row r="110" spans="1:7" s="9" customFormat="1" ht="15">
      <c r="A110" s="19">
        <v>73</v>
      </c>
      <c r="B110" s="55"/>
      <c r="C110" s="55"/>
      <c r="D110" s="52"/>
      <c r="E110" s="52"/>
      <c r="F110" s="67"/>
      <c r="G110" s="78"/>
    </row>
    <row r="111" spans="1:7" s="9" customFormat="1" ht="15">
      <c r="A111" s="19">
        <v>74</v>
      </c>
      <c r="B111" s="55"/>
      <c r="C111" s="55"/>
      <c r="D111" s="52"/>
      <c r="E111" s="52"/>
      <c r="F111" s="67"/>
      <c r="G111" s="78"/>
    </row>
    <row r="112" spans="1:7" s="9" customFormat="1" ht="15">
      <c r="A112" s="19">
        <v>75</v>
      </c>
      <c r="B112" s="55"/>
      <c r="C112" s="55"/>
      <c r="D112" s="52"/>
      <c r="E112" s="52"/>
      <c r="F112" s="67"/>
      <c r="G112" s="78"/>
    </row>
    <row r="113" spans="1:7" s="9" customFormat="1" ht="15">
      <c r="A113" s="19">
        <v>76</v>
      </c>
      <c r="B113" s="55"/>
      <c r="C113" s="55"/>
      <c r="D113" s="52"/>
      <c r="E113" s="52"/>
      <c r="F113" s="67"/>
      <c r="G113" s="78"/>
    </row>
    <row r="114" spans="1:7" s="9" customFormat="1" ht="15">
      <c r="A114" s="19">
        <v>77</v>
      </c>
      <c r="B114" s="55"/>
      <c r="C114" s="55"/>
      <c r="D114" s="52"/>
      <c r="E114" s="52"/>
      <c r="F114" s="67"/>
      <c r="G114" s="78"/>
    </row>
    <row r="115" spans="1:7" s="9" customFormat="1" ht="15">
      <c r="A115" s="19">
        <v>78</v>
      </c>
      <c r="B115" s="55"/>
      <c r="C115" s="55"/>
      <c r="D115" s="52"/>
      <c r="E115" s="52"/>
      <c r="F115" s="67"/>
      <c r="G115" s="78"/>
    </row>
    <row r="116" spans="1:7" s="9" customFormat="1" ht="15">
      <c r="A116" s="19">
        <v>79</v>
      </c>
      <c r="B116" s="55"/>
      <c r="C116" s="55"/>
      <c r="D116" s="52"/>
      <c r="E116" s="52"/>
      <c r="F116" s="67"/>
      <c r="G116" s="78"/>
    </row>
    <row r="117" spans="1:7" s="9" customFormat="1" ht="15">
      <c r="A117" s="19">
        <v>80</v>
      </c>
      <c r="B117" s="55"/>
      <c r="C117" s="55"/>
      <c r="D117" s="52"/>
      <c r="E117" s="52"/>
      <c r="F117" s="67"/>
      <c r="G117" s="78"/>
    </row>
    <row r="118" spans="1:7" s="9" customFormat="1" ht="15">
      <c r="A118" s="19">
        <v>81</v>
      </c>
      <c r="B118" s="55"/>
      <c r="C118" s="55"/>
      <c r="D118" s="52"/>
      <c r="E118" s="52"/>
      <c r="F118" s="67"/>
      <c r="G118" s="78"/>
    </row>
    <row r="119" spans="1:7" s="9" customFormat="1" ht="15">
      <c r="A119" s="19">
        <v>82</v>
      </c>
      <c r="B119" s="55"/>
      <c r="C119" s="55"/>
      <c r="D119" s="52"/>
      <c r="E119" s="52"/>
      <c r="F119" s="67"/>
      <c r="G119" s="78"/>
    </row>
    <row r="120" spans="1:7" s="9" customFormat="1" ht="15">
      <c r="A120" s="19">
        <v>83</v>
      </c>
      <c r="B120" s="55"/>
      <c r="C120" s="55"/>
      <c r="D120" s="52"/>
      <c r="E120" s="52"/>
      <c r="F120" s="67"/>
      <c r="G120" s="78"/>
    </row>
    <row r="121" spans="1:7" s="9" customFormat="1" ht="15">
      <c r="A121" s="19">
        <v>84</v>
      </c>
      <c r="B121" s="55"/>
      <c r="C121" s="55"/>
      <c r="D121" s="52"/>
      <c r="E121" s="52"/>
      <c r="F121" s="67"/>
      <c r="G121" s="78"/>
    </row>
    <row r="122" spans="1:7" s="9" customFormat="1" ht="15">
      <c r="A122" s="19">
        <v>85</v>
      </c>
      <c r="B122" s="55"/>
      <c r="C122" s="55"/>
      <c r="D122" s="52"/>
      <c r="E122" s="52"/>
      <c r="F122" s="67"/>
      <c r="G122" s="78"/>
    </row>
    <row r="123" spans="1:7" s="9" customFormat="1" ht="15">
      <c r="A123" s="19">
        <v>86</v>
      </c>
      <c r="B123" s="55"/>
      <c r="C123" s="55"/>
      <c r="D123" s="52"/>
      <c r="E123" s="52"/>
      <c r="F123" s="67"/>
      <c r="G123" s="78"/>
    </row>
    <row r="124" spans="1:7" s="9" customFormat="1" ht="15">
      <c r="A124" s="19">
        <v>87</v>
      </c>
      <c r="B124" s="55"/>
      <c r="C124" s="55"/>
      <c r="D124" s="52"/>
      <c r="E124" s="52"/>
      <c r="F124" s="67"/>
      <c r="G124" s="78"/>
    </row>
    <row r="125" spans="1:7" s="9" customFormat="1" ht="15">
      <c r="A125" s="19">
        <v>88</v>
      </c>
      <c r="B125" s="55"/>
      <c r="C125" s="55"/>
      <c r="D125" s="52"/>
      <c r="E125" s="52"/>
      <c r="F125" s="67"/>
      <c r="G125" s="78"/>
    </row>
    <row r="126" spans="1:7" s="9" customFormat="1" ht="15">
      <c r="A126" s="19">
        <v>89</v>
      </c>
      <c r="B126" s="55"/>
      <c r="C126" s="55"/>
      <c r="D126" s="52"/>
      <c r="E126" s="52"/>
      <c r="F126" s="67"/>
      <c r="G126" s="78"/>
    </row>
    <row r="127" spans="1:7" s="9" customFormat="1" ht="15">
      <c r="A127" s="19">
        <v>90</v>
      </c>
      <c r="B127" s="55"/>
      <c r="C127" s="55"/>
      <c r="D127" s="52"/>
      <c r="E127" s="52"/>
      <c r="F127" s="67"/>
      <c r="G127" s="78"/>
    </row>
    <row r="128" spans="1:7" s="9" customFormat="1" ht="15">
      <c r="A128" s="19">
        <v>91</v>
      </c>
      <c r="B128" s="55"/>
      <c r="C128" s="55"/>
      <c r="D128" s="52"/>
      <c r="E128" s="52"/>
      <c r="F128" s="67"/>
      <c r="G128" s="78"/>
    </row>
    <row r="129" spans="1:7" s="9" customFormat="1" ht="15">
      <c r="A129" s="19">
        <v>92</v>
      </c>
      <c r="B129" s="55"/>
      <c r="C129" s="55"/>
      <c r="D129" s="52"/>
      <c r="E129" s="52"/>
      <c r="F129" s="67"/>
      <c r="G129" s="78"/>
    </row>
    <row r="130" spans="1:7" s="9" customFormat="1" ht="15">
      <c r="A130" s="19">
        <v>93</v>
      </c>
      <c r="B130" s="55"/>
      <c r="C130" s="55"/>
      <c r="D130" s="52"/>
      <c r="E130" s="52"/>
      <c r="F130" s="67"/>
      <c r="G130" s="78"/>
    </row>
    <row r="131" spans="1:7" s="9" customFormat="1" ht="15">
      <c r="A131" s="19">
        <v>94</v>
      </c>
      <c r="B131" s="55"/>
      <c r="C131" s="55"/>
      <c r="D131" s="52"/>
      <c r="E131" s="52"/>
      <c r="F131" s="67"/>
      <c r="G131" s="78"/>
    </row>
    <row r="132" spans="1:7" s="9" customFormat="1" ht="15">
      <c r="A132" s="19">
        <v>95</v>
      </c>
      <c r="B132" s="55"/>
      <c r="C132" s="55"/>
      <c r="D132" s="52"/>
      <c r="E132" s="52"/>
      <c r="F132" s="67"/>
      <c r="G132" s="78"/>
    </row>
    <row r="133" spans="1:7" s="9" customFormat="1" ht="15">
      <c r="A133" s="19">
        <v>96</v>
      </c>
      <c r="B133" s="55"/>
      <c r="C133" s="55"/>
      <c r="D133" s="52"/>
      <c r="E133" s="52"/>
      <c r="F133" s="67"/>
      <c r="G133" s="78"/>
    </row>
    <row r="134" spans="1:7" s="9" customFormat="1" ht="15">
      <c r="A134" s="19">
        <v>97</v>
      </c>
      <c r="B134" s="55"/>
      <c r="C134" s="55"/>
      <c r="D134" s="52"/>
      <c r="E134" s="52"/>
      <c r="F134" s="67"/>
      <c r="G134" s="78"/>
    </row>
    <row r="135" spans="1:7" s="9" customFormat="1" ht="15">
      <c r="A135" s="19">
        <v>98</v>
      </c>
      <c r="B135" s="55"/>
      <c r="C135" s="55"/>
      <c r="D135" s="52"/>
      <c r="E135" s="52"/>
      <c r="F135" s="67"/>
      <c r="G135" s="78"/>
    </row>
    <row r="136" spans="1:7" s="9" customFormat="1" ht="15">
      <c r="A136" s="19">
        <v>99</v>
      </c>
      <c r="B136" s="55"/>
      <c r="C136" s="55"/>
      <c r="D136" s="52"/>
      <c r="E136" s="52"/>
      <c r="F136" s="67"/>
      <c r="G136" s="78"/>
    </row>
    <row r="137" spans="1:7" s="9" customFormat="1" ht="15">
      <c r="A137" s="19">
        <v>100</v>
      </c>
      <c r="B137" s="55"/>
      <c r="C137" s="55"/>
      <c r="D137" s="52"/>
      <c r="E137" s="52"/>
      <c r="F137" s="67"/>
      <c r="G137" s="78"/>
    </row>
  </sheetData>
  <sheetProtection password="99AF" sheet="1" objects="1" scenarios="1" selectLockedCells="1"/>
  <mergeCells count="61">
    <mergeCell ref="C17:D17"/>
    <mergeCell ref="C18:D18"/>
    <mergeCell ref="C19:D19"/>
    <mergeCell ref="C20:D20"/>
    <mergeCell ref="C21:D21"/>
    <mergeCell ref="A1:G1"/>
    <mergeCell ref="A3:G3"/>
    <mergeCell ref="B6:F6"/>
    <mergeCell ref="B7:F7"/>
    <mergeCell ref="B8:F8"/>
    <mergeCell ref="R9:R10"/>
    <mergeCell ref="I3:Q3"/>
    <mergeCell ref="B35:F36"/>
    <mergeCell ref="J16:L16"/>
    <mergeCell ref="I14:Q15"/>
    <mergeCell ref="O16:Q16"/>
    <mergeCell ref="P17:Q17"/>
    <mergeCell ref="P18:Q18"/>
    <mergeCell ref="P19:Q19"/>
    <mergeCell ref="P20:Q20"/>
    <mergeCell ref="B14:F15"/>
    <mergeCell ref="B25:F26"/>
    <mergeCell ref="B9:F9"/>
    <mergeCell ref="C23:F23"/>
    <mergeCell ref="C22:D22"/>
    <mergeCell ref="C16:D16"/>
    <mergeCell ref="M16:N16"/>
    <mergeCell ref="P21:Q21"/>
    <mergeCell ref="P22:Q22"/>
    <mergeCell ref="P23:Q23"/>
    <mergeCell ref="P24:Q24"/>
    <mergeCell ref="R17:R19"/>
    <mergeCell ref="M65:Q65"/>
    <mergeCell ref="M66:Q66"/>
    <mergeCell ref="M67:Q67"/>
    <mergeCell ref="M68:Q68"/>
    <mergeCell ref="I59:Q60"/>
    <mergeCell ref="M61:Q61"/>
    <mergeCell ref="P26:Q26"/>
    <mergeCell ref="P27:Q27"/>
    <mergeCell ref="P28:Q28"/>
    <mergeCell ref="R27:R28"/>
    <mergeCell ref="P25:Q25"/>
    <mergeCell ref="R30:R31"/>
    <mergeCell ref="R32:R33"/>
    <mergeCell ref="M32:Q33"/>
    <mergeCell ref="I54:K54"/>
    <mergeCell ref="L69:L70"/>
    <mergeCell ref="M64:Q64"/>
    <mergeCell ref="M63:Q63"/>
    <mergeCell ref="M62:Q62"/>
    <mergeCell ref="M69:Q70"/>
    <mergeCell ref="I32:L33"/>
    <mergeCell ref="I55:K55"/>
    <mergeCell ref="I56:K56"/>
    <mergeCell ref="I57:K57"/>
    <mergeCell ref="L54:Q54"/>
    <mergeCell ref="L55:Q55"/>
    <mergeCell ref="L56:Q56"/>
    <mergeCell ref="L57:Q57"/>
    <mergeCell ref="I35:R36"/>
  </mergeCells>
  <dataValidations count="7">
    <dataValidation type="list" allowBlank="1" showInputMessage="1" showErrorMessage="1" sqref="L5:L10 P5:P10">
      <formula1>"Yes"</formula1>
    </dataValidation>
    <dataValidation type="custom" allowBlank="1" showInputMessage="1" showErrorMessage="1" errorTitle="DUPLICATE USAG NUMBER FOUND" error="Please check your data.  A duplicate USAG number was found." sqref="D38:D137">
      <formula1>COUNTIF($D$38:$D$137,D38)=1</formula1>
    </dataValidation>
    <dataValidation type="custom" allowBlank="1" showInputMessage="1" showErrorMessage="1" errorTitle="CASE SENSITIVE ENRTY" error="Please input data in Proper case format.  Proper case format is the first letter in CAPS followed by lower case." sqref="C38:C137">
      <formula1>EXACT(C38,PROPER(C38))</formula1>
    </dataValidation>
    <dataValidation type="list" allowBlank="1" showInputMessage="1" showErrorMessage="1" errorTitle="INCORRECT SIZE ENTRY" error="Please use the scoll list for t-shirt size entry." sqref="G38:G137">
      <formula1>"CS,CM,CL,AXS,AS,AM,AL,AXL"</formula1>
    </dataValidation>
    <dataValidation type="list" allowBlank="1" showInputMessage="1" showErrorMessage="1" errorTitle="INCORRECT LEVEL ENTRY" error="Please use the scroll list to the right of the cell for level enty.  You may type the level entry, however it must match exactly a value within the scroll list." sqref="E38:E137">
      <formula1>"3,4,5,6,7,8,9,10/Open,Xcel Bronze,Xcel Silver,Xcel Gold,Xcel Platinum"</formula1>
    </dataValidation>
    <dataValidation type="custom" allowBlank="1" showInputMessage="1" showErrorMessage="1" errorTitle="CASE SENSITIVE ENTRY" error="Please enter data in Proper case format.  Proper case format is the first letter in CAPS followed by lower case._x000a__x000a_EXAMPLE:   Abby" sqref="B38:B137">
      <formula1>EXACT(B38,PROPER(B38))</formula1>
    </dataValidation>
    <dataValidation type="custom" allowBlank="1" showInputMessage="1" showErrorMessage="1" errorTitle="Duplicate USAG Entry" error="Please check your entry.  A duplicate USAG number was found." sqref="D28:D33">
      <formula1>COUNTIF($D$28:$D$33,D28)=1</formula1>
    </dataValidation>
  </dataValidations>
  <pageMargins left="0.5" right="0.5" top="0.5" bottom="0.5" header="0" footer="0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:A54"/>
    </sheetView>
  </sheetViews>
  <sheetFormatPr defaultRowHeight="15"/>
  <cols>
    <col min="1" max="1" width="12" style="2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 Entry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Strange</dc:creator>
  <cp:lastModifiedBy>Thomas Strange</cp:lastModifiedBy>
  <cp:lastPrinted>2011-10-04T15:05:31Z</cp:lastPrinted>
  <dcterms:created xsi:type="dcterms:W3CDTF">2011-09-30T05:48:15Z</dcterms:created>
  <dcterms:modified xsi:type="dcterms:W3CDTF">2011-10-04T15:07:03Z</dcterms:modified>
</cp:coreProperties>
</file>