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enj/Documents/DS-SYD-PT-24FEB/DATA/"/>
    </mc:Choice>
  </mc:AlternateContent>
  <xr:revisionPtr revIDLastSave="0" documentId="13_ncr:1_{AFF64C47-FEEC-BB47-A559-228E3AA6FF4E}" xr6:coauthVersionLast="45" xr6:coauthVersionMax="45" xr10:uidLastSave="{00000000-0000-0000-0000-000000000000}"/>
  <bookViews>
    <workbookView xWindow="8400" yWindow="1560" windowWidth="30080" windowHeight="33380" xr2:uid="{86FA1A25-B263-3B44-8698-A03197757A40}"/>
  </bookViews>
  <sheets>
    <sheet name="Sheet1" sheetId="1" r:id="rId1"/>
  </sheets>
  <definedNames>
    <definedName name="_xlnm._FilterDatabase" localSheetId="0" hidden="1">Sheet1!$A$1:$N$1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2" i="1" l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G5" i="1" l="1"/>
  <c r="I5" i="1" s="1"/>
  <c r="N5" i="1" s="1"/>
  <c r="G17" i="1"/>
  <c r="I17" i="1" s="1"/>
  <c r="N17" i="1" s="1"/>
  <c r="G25" i="1"/>
  <c r="I25" i="1" s="1"/>
  <c r="N25" i="1" s="1"/>
  <c r="G8" i="1"/>
  <c r="I8" i="1" s="1"/>
  <c r="N8" i="1" s="1"/>
  <c r="G14" i="1"/>
  <c r="I14" i="1" s="1"/>
  <c r="N14" i="1" s="1"/>
  <c r="G41" i="1"/>
  <c r="I41" i="1" s="1"/>
  <c r="N41" i="1" s="1"/>
  <c r="G36" i="1"/>
  <c r="I36" i="1" s="1"/>
  <c r="N36" i="1" s="1"/>
  <c r="G27" i="1"/>
  <c r="I27" i="1" s="1"/>
  <c r="N27" i="1" s="1"/>
  <c r="G19" i="1"/>
  <c r="I19" i="1" s="1"/>
  <c r="N19" i="1" s="1"/>
  <c r="G39" i="1"/>
  <c r="I39" i="1" s="1"/>
  <c r="N39" i="1" s="1"/>
  <c r="G40" i="1"/>
  <c r="I40" i="1" s="1"/>
  <c r="N40" i="1" s="1"/>
  <c r="G30" i="1"/>
  <c r="I30" i="1" s="1"/>
  <c r="N30" i="1" s="1"/>
  <c r="G11" i="1"/>
  <c r="I11" i="1" s="1"/>
  <c r="N11" i="1" s="1"/>
  <c r="G12" i="1"/>
  <c r="I12" i="1" s="1"/>
  <c r="N12" i="1" s="1"/>
  <c r="G18" i="1"/>
  <c r="I18" i="1" s="1"/>
  <c r="N18" i="1" s="1"/>
  <c r="G6" i="1"/>
  <c r="I6" i="1" s="1"/>
  <c r="N6" i="1" s="1"/>
  <c r="G28" i="1"/>
  <c r="I28" i="1" s="1"/>
  <c r="N28" i="1" s="1"/>
  <c r="G32" i="1"/>
  <c r="I32" i="1" s="1"/>
  <c r="N32" i="1" s="1"/>
  <c r="G2" i="1"/>
  <c r="I2" i="1" s="1"/>
  <c r="N2" i="1" s="1"/>
  <c r="G9" i="1"/>
  <c r="I9" i="1" s="1"/>
  <c r="N9" i="1" s="1"/>
  <c r="G10" i="1"/>
  <c r="I10" i="1" s="1"/>
  <c r="N10" i="1" s="1"/>
  <c r="G37" i="1"/>
  <c r="I37" i="1" s="1"/>
  <c r="N37" i="1" s="1"/>
  <c r="G20" i="1"/>
  <c r="I20" i="1" s="1"/>
  <c r="N20" i="1" s="1"/>
  <c r="G16" i="1"/>
  <c r="I16" i="1" s="1"/>
  <c r="N16" i="1" s="1"/>
  <c r="G35" i="1"/>
  <c r="I35" i="1" s="1"/>
  <c r="N35" i="1" s="1"/>
  <c r="G7" i="1"/>
  <c r="I7" i="1" s="1"/>
  <c r="N7" i="1" s="1"/>
  <c r="G22" i="1"/>
  <c r="I22" i="1" s="1"/>
  <c r="N22" i="1" s="1"/>
  <c r="G23" i="1"/>
  <c r="I23" i="1" s="1"/>
  <c r="N23" i="1" s="1"/>
  <c r="G34" i="1"/>
  <c r="I34" i="1" s="1"/>
  <c r="N34" i="1" s="1"/>
  <c r="G15" i="1"/>
  <c r="I15" i="1" s="1"/>
  <c r="N15" i="1" s="1"/>
  <c r="G33" i="1"/>
  <c r="I33" i="1" s="1"/>
  <c r="N33" i="1" s="1"/>
  <c r="G42" i="1"/>
  <c r="I42" i="1" s="1"/>
  <c r="N42" i="1" s="1"/>
  <c r="G31" i="1"/>
  <c r="I31" i="1" s="1"/>
  <c r="N31" i="1" s="1"/>
  <c r="G29" i="1"/>
  <c r="I29" i="1" s="1"/>
  <c r="N29" i="1" s="1"/>
  <c r="G13" i="1"/>
  <c r="I13" i="1" s="1"/>
  <c r="N13" i="1" s="1"/>
  <c r="G38" i="1"/>
  <c r="I38" i="1" s="1"/>
  <c r="N38" i="1" s="1"/>
  <c r="G24" i="1"/>
  <c r="I24" i="1" s="1"/>
  <c r="N24" i="1" s="1"/>
  <c r="G26" i="1"/>
  <c r="I26" i="1" s="1"/>
  <c r="N26" i="1" s="1"/>
  <c r="G21" i="1"/>
  <c r="I21" i="1" s="1"/>
  <c r="N21" i="1" s="1"/>
  <c r="G4" i="1"/>
  <c r="I4" i="1" s="1"/>
  <c r="N4" i="1" s="1"/>
  <c r="G3" i="1"/>
  <c r="I3" i="1" s="1"/>
  <c r="N3" i="1" s="1"/>
</calcChain>
</file>

<file path=xl/sharedStrings.xml><?xml version="1.0" encoding="utf-8"?>
<sst xmlns="http://schemas.openxmlformats.org/spreadsheetml/2006/main" count="143" uniqueCount="102">
  <si>
    <t>Area Code</t>
  </si>
  <si>
    <t>State</t>
  </si>
  <si>
    <t>NT</t>
  </si>
  <si>
    <t>0850</t>
  </si>
  <si>
    <t>Address</t>
  </si>
  <si>
    <t>Price</t>
  </si>
  <si>
    <t>Solar Exposure 2019 (MJ m-2)</t>
  </si>
  <si>
    <t>VIC</t>
  </si>
  <si>
    <t>Size (hectare)</t>
  </si>
  <si>
    <t>sq metres</t>
  </si>
  <si>
    <t>Price / Sq Metre</t>
  </si>
  <si>
    <t>Solar / PSM</t>
  </si>
  <si>
    <t>City</t>
  </si>
  <si>
    <t>WA</t>
  </si>
  <si>
    <t>Tara</t>
  </si>
  <si>
    <t>QLD</t>
  </si>
  <si>
    <t>42 O'Hallorans Raoad</t>
  </si>
  <si>
    <t>183 Tregathlyn Road</t>
  </si>
  <si>
    <t>113 Gazzard Road</t>
  </si>
  <si>
    <t>157 Tolmah Court</t>
  </si>
  <si>
    <t>180 Kofoeds Road</t>
  </si>
  <si>
    <t>NSW</t>
  </si>
  <si>
    <t>Cooranbong</t>
  </si>
  <si>
    <t>236 Mount Faulk Road</t>
  </si>
  <si>
    <t>Yarramalong</t>
  </si>
  <si>
    <t>Lot 1 Bunning Creek Road</t>
  </si>
  <si>
    <t>Williamtown</t>
  </si>
  <si>
    <t>523 Cabbage Tree Road</t>
  </si>
  <si>
    <t>Wollombi</t>
  </si>
  <si>
    <t>147 Coolawine Rd</t>
  </si>
  <si>
    <t>Carnarvon</t>
  </si>
  <si>
    <t>219 McGlades Road</t>
  </si>
  <si>
    <t>340 South River Road</t>
  </si>
  <si>
    <t>Morbinning</t>
  </si>
  <si>
    <t>38 Avoca Road</t>
  </si>
  <si>
    <t>Popanyinning</t>
  </si>
  <si>
    <t>90 Popanyinning East Road</t>
  </si>
  <si>
    <t>795 Bees Creek Road</t>
  </si>
  <si>
    <t>Bees Creek</t>
  </si>
  <si>
    <t>0822</t>
  </si>
  <si>
    <t>Katherine</t>
  </si>
  <si>
    <t>2675 Florina Rd</t>
  </si>
  <si>
    <t>0845</t>
  </si>
  <si>
    <t>Batchelor</t>
  </si>
  <si>
    <t>60 Carr Road</t>
  </si>
  <si>
    <t>Rakula</t>
  </si>
  <si>
    <t>5/49 Marindja Road</t>
  </si>
  <si>
    <t>0840</t>
  </si>
  <si>
    <t>Dundee Forest</t>
  </si>
  <si>
    <t>4500 Bay Road</t>
  </si>
  <si>
    <t>Dundee Beach</t>
  </si>
  <si>
    <t>3734 Launceston Road</t>
  </si>
  <si>
    <t>0860</t>
  </si>
  <si>
    <t>Tennant Creek</t>
  </si>
  <si>
    <t>23545 Stuart Highway</t>
  </si>
  <si>
    <t>SA</t>
  </si>
  <si>
    <t>52 Flinders Ranges Way</t>
  </si>
  <si>
    <t>Hawker</t>
  </si>
  <si>
    <t>Blackall</t>
  </si>
  <si>
    <t>113 Woodbine Road</t>
  </si>
  <si>
    <t>Barcaldine</t>
  </si>
  <si>
    <t>0 Capricorn Highway</t>
  </si>
  <si>
    <t>Callington</t>
  </si>
  <si>
    <t>129 North Bremer Road</t>
  </si>
  <si>
    <t>Mount Torrens</t>
  </si>
  <si>
    <t>350 Warmington Run</t>
  </si>
  <si>
    <t>Fisher</t>
  </si>
  <si>
    <t>21 Ballone Road</t>
  </si>
  <si>
    <t>Woods Point</t>
  </si>
  <si>
    <t>937 Jervois Road</t>
  </si>
  <si>
    <t>13/13 Strachans Road</t>
  </si>
  <si>
    <t>Springton</t>
  </si>
  <si>
    <t>Apoinga</t>
  </si>
  <si>
    <t>238 Lagoon Road Apoinga</t>
  </si>
  <si>
    <t>Ruby</t>
  </si>
  <si>
    <t>10-15 Malones Road</t>
  </si>
  <si>
    <t>Redesdale</t>
  </si>
  <si>
    <t>2585 Kyneton-Redesdale Road</t>
  </si>
  <si>
    <t>Euroa</t>
  </si>
  <si>
    <t>1411 Euroa Road</t>
  </si>
  <si>
    <t>Rochester</t>
  </si>
  <si>
    <t>380 Diggora Road</t>
  </si>
  <si>
    <t>TAS</t>
  </si>
  <si>
    <t>Irishtown</t>
  </si>
  <si>
    <t>16 Amos Road</t>
  </si>
  <si>
    <t>Benalla</t>
  </si>
  <si>
    <t>196 Hunter Road</t>
  </si>
  <si>
    <t>Boolarra</t>
  </si>
  <si>
    <t>280 Foster Road</t>
  </si>
  <si>
    <t>Lower Beulah</t>
  </si>
  <si>
    <t>Lower Beulah Road</t>
  </si>
  <si>
    <t>Meander</t>
  </si>
  <si>
    <t>0 Meander Road</t>
  </si>
  <si>
    <t>Elderslie</t>
  </si>
  <si>
    <t>Lot 1 Pelham Road</t>
  </si>
  <si>
    <t>Dover</t>
  </si>
  <si>
    <t>Valley Road</t>
  </si>
  <si>
    <t>Ropeley</t>
  </si>
  <si>
    <t>807 Ropeley Rockside Road</t>
  </si>
  <si>
    <t>Convert to megawatt-hour</t>
  </si>
  <si>
    <t>Total Megawatt-hour</t>
  </si>
  <si>
    <t>Address 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</si>
</sst>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8" fontId="2" fillId="0" borderId="0" xfId="0" applyNumberFormat="1" applyFont="1"/>
    <xf numFmtId="0" fontId="2" fillId="0" borderId="0" xfId="0" quotePrefix="1" applyFont="1" applyAlignment="1">
      <alignment horizontal="right"/>
    </xf>
    <xf numFmtId="2" fontId="2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164" fontId="2" fillId="0" borderId="0" xfId="1" applyNumberFormat="1" applyFont="1"/>
    <xf numFmtId="165" fontId="2" fillId="0" borderId="0" xfId="2" applyNumberFormat="1" applyFont="1"/>
    <xf numFmtId="43" fontId="2" fillId="0" borderId="0" xfId="0" applyNumberFormat="1" applyFont="1"/>
    <xf numFmtId="9" fontId="2" fillId="0" borderId="0" xfId="0" applyNumberFormat="1" applyFont="1" applyAlignment="1">
      <alignment horizontal="center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DE238-67FC-554A-98AB-F38955C9EAD0}">
  <dimension ref="A1:O42"/>
  <sheetViews>
    <sheetView tabSelected="1" workbookViewId="0">
      <selection activeCell="F54" sqref="F54"/>
    </sheetView>
  </sheetViews>
  <sheetFormatPr baseColWidth="10" defaultRowHeight="16" x14ac:dyDescent="0.2"/>
  <cols>
    <col min="1" max="4" width="16.33203125" style="1" customWidth="1"/>
    <col min="5" max="5" width="39.1640625" style="1" customWidth="1"/>
    <col min="6" max="14" width="16.33203125" style="1" customWidth="1"/>
    <col min="15" max="15" width="13.33203125" style="1" customWidth="1"/>
    <col min="16" max="16384" width="10.83203125" style="1"/>
  </cols>
  <sheetData>
    <row r="1" spans="1:15" ht="34" x14ac:dyDescent="0.2">
      <c r="A1" s="7" t="s">
        <v>1</v>
      </c>
      <c r="B1" s="7" t="s">
        <v>0</v>
      </c>
      <c r="C1" s="7" t="s">
        <v>12</v>
      </c>
      <c r="D1" s="7" t="s">
        <v>4</v>
      </c>
      <c r="E1" s="7" t="s">
        <v>101</v>
      </c>
      <c r="F1" s="7" t="s">
        <v>8</v>
      </c>
      <c r="G1" s="7" t="s">
        <v>9</v>
      </c>
      <c r="H1" s="7" t="s">
        <v>5</v>
      </c>
      <c r="I1" s="7" t="s">
        <v>10</v>
      </c>
      <c r="J1" s="7" t="s">
        <v>6</v>
      </c>
      <c r="K1" s="7" t="s">
        <v>99</v>
      </c>
      <c r="L1" s="7" t="s">
        <v>100</v>
      </c>
      <c r="M1" s="11">
        <v>0.6</v>
      </c>
      <c r="N1" s="7" t="s">
        <v>11</v>
      </c>
      <c r="O1" s="6"/>
    </row>
    <row r="2" spans="1:15" x14ac:dyDescent="0.2">
      <c r="A2" s="1" t="s">
        <v>15</v>
      </c>
      <c r="B2" s="1">
        <v>4725</v>
      </c>
      <c r="C2" s="1" t="s">
        <v>60</v>
      </c>
      <c r="D2" s="1" t="s">
        <v>61</v>
      </c>
      <c r="E2" s="1" t="str">
        <f>D2&amp;" "&amp;C2&amp;" "&amp;B2</f>
        <v>0 Capricorn Highway Barcaldine 4725</v>
      </c>
      <c r="F2" s="1">
        <v>168.59</v>
      </c>
      <c r="G2" s="8">
        <f t="shared" ref="G2:G42" si="0">F2*10000</f>
        <v>1685900</v>
      </c>
      <c r="H2" s="9">
        <v>400000</v>
      </c>
      <c r="I2" s="3">
        <f t="shared" ref="I2:I42" si="1">H2/G2</f>
        <v>0.23726199655970104</v>
      </c>
      <c r="J2" s="1">
        <v>21.8</v>
      </c>
      <c r="K2" s="1">
        <f>J2*0.0002777778</f>
        <v>6.05555604E-3</v>
      </c>
      <c r="L2" s="10">
        <f>K2*G2</f>
        <v>10209.061927835999</v>
      </c>
      <c r="M2" s="10">
        <f>L2*0.6</f>
        <v>6125.4371567015996</v>
      </c>
      <c r="N2" s="5">
        <f t="shared" ref="N2:N42" si="2">J2/I2</f>
        <v>91.881550000000004</v>
      </c>
    </row>
    <row r="3" spans="1:15" x14ac:dyDescent="0.2">
      <c r="A3" s="1" t="s">
        <v>15</v>
      </c>
      <c r="B3" s="2">
        <v>4421</v>
      </c>
      <c r="C3" s="1" t="s">
        <v>14</v>
      </c>
      <c r="D3" s="1" t="s">
        <v>16</v>
      </c>
      <c r="E3" s="1" t="str">
        <f t="shared" ref="E3:E42" si="3">D3&amp;" "&amp;C3&amp;" "&amp;B3</f>
        <v>42 O'Hallorans Raoad Tara 4421</v>
      </c>
      <c r="F3" s="1">
        <v>12</v>
      </c>
      <c r="G3" s="8">
        <f t="shared" si="0"/>
        <v>120000</v>
      </c>
      <c r="H3" s="9">
        <v>27500</v>
      </c>
      <c r="I3" s="3">
        <f t="shared" si="1"/>
        <v>0.22916666666666666</v>
      </c>
      <c r="J3" s="1">
        <v>20.9</v>
      </c>
      <c r="K3" s="1">
        <f t="shared" ref="K3:K42" si="4">J3*0.0002777778</f>
        <v>5.8055560199999998E-3</v>
      </c>
      <c r="L3" s="10">
        <f t="shared" ref="L3:L42" si="5">K3*G3</f>
        <v>696.66672240000003</v>
      </c>
      <c r="M3" s="10">
        <f t="shared" ref="M3:M42" si="6">L3*0.6</f>
        <v>418.00003343999998</v>
      </c>
      <c r="N3" s="5">
        <f t="shared" si="2"/>
        <v>91.2</v>
      </c>
    </row>
    <row r="4" spans="1:15" x14ac:dyDescent="0.2">
      <c r="A4" s="1" t="s">
        <v>15</v>
      </c>
      <c r="B4" s="2">
        <v>4421</v>
      </c>
      <c r="C4" s="1" t="s">
        <v>14</v>
      </c>
      <c r="D4" s="1" t="s">
        <v>17</v>
      </c>
      <c r="E4" s="1" t="str">
        <f t="shared" si="3"/>
        <v>183 Tregathlyn Road Tara 4421</v>
      </c>
      <c r="F4" s="1">
        <v>12</v>
      </c>
      <c r="G4" s="8">
        <f t="shared" si="0"/>
        <v>120000</v>
      </c>
      <c r="H4" s="9">
        <v>29999</v>
      </c>
      <c r="I4" s="3">
        <f t="shared" si="1"/>
        <v>0.24999166666666667</v>
      </c>
      <c r="J4" s="1">
        <v>20.9</v>
      </c>
      <c r="K4" s="1">
        <f t="shared" si="4"/>
        <v>5.8055560199999998E-3</v>
      </c>
      <c r="L4" s="10">
        <f t="shared" si="5"/>
        <v>696.66672240000003</v>
      </c>
      <c r="M4" s="10">
        <f t="shared" si="6"/>
        <v>418.00003343999998</v>
      </c>
      <c r="N4" s="5">
        <f t="shared" si="2"/>
        <v>83.60278675955864</v>
      </c>
    </row>
    <row r="5" spans="1:15" x14ac:dyDescent="0.2">
      <c r="A5" s="1" t="s">
        <v>15</v>
      </c>
      <c r="B5" s="2">
        <v>4343</v>
      </c>
      <c r="C5" s="1" t="s">
        <v>97</v>
      </c>
      <c r="D5" s="1" t="s">
        <v>98</v>
      </c>
      <c r="E5" s="1" t="str">
        <f t="shared" si="3"/>
        <v>807 Ropeley Rockside Road Ropeley 4343</v>
      </c>
      <c r="F5" s="1">
        <v>87.7</v>
      </c>
      <c r="G5" s="8">
        <f t="shared" si="0"/>
        <v>877000</v>
      </c>
      <c r="H5" s="9">
        <v>425000</v>
      </c>
      <c r="I5" s="3">
        <f t="shared" si="1"/>
        <v>0.48460661345496009</v>
      </c>
      <c r="J5" s="1">
        <v>20.9</v>
      </c>
      <c r="K5" s="1">
        <f t="shared" si="4"/>
        <v>5.8055560199999998E-3</v>
      </c>
      <c r="L5" s="10">
        <f t="shared" si="5"/>
        <v>5091.4726295399996</v>
      </c>
      <c r="M5" s="10">
        <f t="shared" si="6"/>
        <v>3054.8835777239997</v>
      </c>
      <c r="N5" s="5">
        <f t="shared" si="2"/>
        <v>43.127764705882349</v>
      </c>
    </row>
    <row r="6" spans="1:15" x14ac:dyDescent="0.2">
      <c r="A6" s="1" t="s">
        <v>55</v>
      </c>
      <c r="B6" s="1">
        <v>5354</v>
      </c>
      <c r="C6" s="1" t="s">
        <v>66</v>
      </c>
      <c r="D6" s="1" t="s">
        <v>67</v>
      </c>
      <c r="E6" s="1" t="str">
        <f t="shared" si="3"/>
        <v>21 Ballone Road Fisher 5354</v>
      </c>
      <c r="F6" s="1">
        <v>30</v>
      </c>
      <c r="G6" s="8">
        <f t="shared" si="0"/>
        <v>300000</v>
      </c>
      <c r="H6" s="9">
        <v>99000</v>
      </c>
      <c r="I6" s="3">
        <f t="shared" si="1"/>
        <v>0.33</v>
      </c>
      <c r="J6" s="1">
        <v>17.2</v>
      </c>
      <c r="K6" s="1">
        <f t="shared" si="4"/>
        <v>4.7777781600000001E-3</v>
      </c>
      <c r="L6" s="10">
        <f t="shared" si="5"/>
        <v>1433.3334480000001</v>
      </c>
      <c r="M6" s="10">
        <f t="shared" si="6"/>
        <v>860.00006880000001</v>
      </c>
      <c r="N6" s="5">
        <f t="shared" si="2"/>
        <v>52.121212121212118</v>
      </c>
    </row>
    <row r="7" spans="1:15" x14ac:dyDescent="0.2">
      <c r="A7" s="1" t="s">
        <v>2</v>
      </c>
      <c r="B7" s="4" t="s">
        <v>42</v>
      </c>
      <c r="C7" s="1" t="s">
        <v>43</v>
      </c>
      <c r="D7" s="1" t="s">
        <v>44</v>
      </c>
      <c r="E7" s="1" t="str">
        <f t="shared" si="3"/>
        <v>60 Carr Road Batchelor 0845</v>
      </c>
      <c r="F7" s="1">
        <v>101.17</v>
      </c>
      <c r="G7" s="8">
        <f t="shared" si="0"/>
        <v>1011700</v>
      </c>
      <c r="H7" s="9">
        <v>485000</v>
      </c>
      <c r="I7" s="3">
        <f t="shared" si="1"/>
        <v>0.47939112385094396</v>
      </c>
      <c r="J7" s="1">
        <v>22.1</v>
      </c>
      <c r="K7" s="1">
        <f t="shared" si="4"/>
        <v>6.13888938E-3</v>
      </c>
      <c r="L7" s="10">
        <f t="shared" si="5"/>
        <v>6210.7143857459996</v>
      </c>
      <c r="M7" s="10">
        <f t="shared" si="6"/>
        <v>3726.4286314475994</v>
      </c>
      <c r="N7" s="5">
        <f t="shared" si="2"/>
        <v>46.100144329896914</v>
      </c>
    </row>
    <row r="8" spans="1:15" x14ac:dyDescent="0.2">
      <c r="A8" s="1" t="s">
        <v>82</v>
      </c>
      <c r="B8" s="1">
        <v>7304</v>
      </c>
      <c r="C8" s="1" t="s">
        <v>91</v>
      </c>
      <c r="D8" s="1" t="s">
        <v>92</v>
      </c>
      <c r="E8" s="1" t="str">
        <f t="shared" si="3"/>
        <v>0 Meander Road Meander 7304</v>
      </c>
      <c r="F8" s="1">
        <v>77.150000000000006</v>
      </c>
      <c r="G8" s="8">
        <f t="shared" si="0"/>
        <v>771500</v>
      </c>
      <c r="H8" s="9">
        <v>320000</v>
      </c>
      <c r="I8" s="3">
        <f t="shared" si="1"/>
        <v>0.41477640959170448</v>
      </c>
      <c r="J8" s="1">
        <v>14.7</v>
      </c>
      <c r="K8" s="1">
        <f t="shared" si="4"/>
        <v>4.0833336599999997E-3</v>
      </c>
      <c r="L8" s="10">
        <f t="shared" si="5"/>
        <v>3150.2919186899999</v>
      </c>
      <c r="M8" s="10">
        <f t="shared" si="6"/>
        <v>1890.1751512139999</v>
      </c>
      <c r="N8" s="5">
        <f t="shared" si="2"/>
        <v>35.440781250000001</v>
      </c>
    </row>
    <row r="9" spans="1:15" x14ac:dyDescent="0.2">
      <c r="A9" s="1" t="s">
        <v>15</v>
      </c>
      <c r="B9" s="1">
        <v>4472</v>
      </c>
      <c r="C9" s="1" t="s">
        <v>58</v>
      </c>
      <c r="D9" s="1" t="s">
        <v>59</v>
      </c>
      <c r="E9" s="1" t="str">
        <f t="shared" si="3"/>
        <v>113 Woodbine Road Blackall 4472</v>
      </c>
      <c r="F9" s="1">
        <v>129.5</v>
      </c>
      <c r="G9" s="8">
        <f t="shared" si="0"/>
        <v>1295000</v>
      </c>
      <c r="H9" s="9">
        <v>770000</v>
      </c>
      <c r="I9" s="3">
        <f t="shared" si="1"/>
        <v>0.59459459459459463</v>
      </c>
      <c r="J9" s="1">
        <v>20.9</v>
      </c>
      <c r="K9" s="1">
        <f t="shared" si="4"/>
        <v>5.8055560199999998E-3</v>
      </c>
      <c r="L9" s="10">
        <f t="shared" si="5"/>
        <v>7518.1950459</v>
      </c>
      <c r="M9" s="10">
        <f t="shared" si="6"/>
        <v>4510.9170275400002</v>
      </c>
      <c r="N9" s="5">
        <f t="shared" si="2"/>
        <v>35.15</v>
      </c>
    </row>
    <row r="10" spans="1:15" x14ac:dyDescent="0.2">
      <c r="A10" s="1" t="s">
        <v>55</v>
      </c>
      <c r="B10" s="1">
        <v>5434</v>
      </c>
      <c r="C10" s="1" t="s">
        <v>57</v>
      </c>
      <c r="D10" s="1" t="s">
        <v>56</v>
      </c>
      <c r="E10" s="1" t="str">
        <f t="shared" si="3"/>
        <v>52 Flinders Ranges Way Hawker 5434</v>
      </c>
      <c r="F10" s="1">
        <v>180</v>
      </c>
      <c r="G10" s="8">
        <f t="shared" si="0"/>
        <v>1800000</v>
      </c>
      <c r="H10" s="9">
        <v>900000</v>
      </c>
      <c r="I10" s="3">
        <f t="shared" si="1"/>
        <v>0.5</v>
      </c>
      <c r="J10" s="1">
        <v>17.2</v>
      </c>
      <c r="K10" s="1">
        <f t="shared" si="4"/>
        <v>4.7777781600000001E-3</v>
      </c>
      <c r="L10" s="10">
        <f t="shared" si="5"/>
        <v>8600.0006880000001</v>
      </c>
      <c r="M10" s="10">
        <f t="shared" si="6"/>
        <v>5160.0004128</v>
      </c>
      <c r="N10" s="5">
        <f t="shared" si="2"/>
        <v>34.4</v>
      </c>
    </row>
    <row r="11" spans="1:15" x14ac:dyDescent="0.2">
      <c r="A11" s="1" t="s">
        <v>55</v>
      </c>
      <c r="B11" s="1">
        <v>5413</v>
      </c>
      <c r="C11" s="1" t="s">
        <v>72</v>
      </c>
      <c r="D11" s="1" t="s">
        <v>73</v>
      </c>
      <c r="E11" s="1" t="str">
        <f t="shared" si="3"/>
        <v>238 Lagoon Road Apoinga Apoinga 5413</v>
      </c>
      <c r="F11" s="1">
        <v>30.83</v>
      </c>
      <c r="G11" s="8">
        <f t="shared" si="0"/>
        <v>308300</v>
      </c>
      <c r="H11" s="9">
        <v>155000</v>
      </c>
      <c r="I11" s="3">
        <f t="shared" si="1"/>
        <v>0.50275705481673694</v>
      </c>
      <c r="J11" s="1">
        <v>17.2</v>
      </c>
      <c r="K11" s="1">
        <f t="shared" si="4"/>
        <v>4.7777781600000001E-3</v>
      </c>
      <c r="L11" s="10">
        <f t="shared" si="5"/>
        <v>1472.989006728</v>
      </c>
      <c r="M11" s="10">
        <f t="shared" si="6"/>
        <v>883.79340403679998</v>
      </c>
      <c r="N11" s="5">
        <f t="shared" si="2"/>
        <v>34.211354838709674</v>
      </c>
    </row>
    <row r="12" spans="1:15" x14ac:dyDescent="0.2">
      <c r="A12" s="1" t="s">
        <v>55</v>
      </c>
      <c r="B12" s="1">
        <v>5235</v>
      </c>
      <c r="C12" s="1" t="s">
        <v>71</v>
      </c>
      <c r="D12" s="1" t="s">
        <v>70</v>
      </c>
      <c r="E12" s="1" t="str">
        <f t="shared" si="3"/>
        <v>13/13 Strachans Road Springton 5235</v>
      </c>
      <c r="F12" s="1">
        <v>54</v>
      </c>
      <c r="G12" s="8">
        <f t="shared" si="0"/>
        <v>540000</v>
      </c>
      <c r="H12" s="9">
        <v>275000</v>
      </c>
      <c r="I12" s="3">
        <f t="shared" si="1"/>
        <v>0.5092592592592593</v>
      </c>
      <c r="J12" s="1">
        <v>17.2</v>
      </c>
      <c r="K12" s="1">
        <f t="shared" si="4"/>
        <v>4.7777781600000001E-3</v>
      </c>
      <c r="L12" s="10">
        <f t="shared" si="5"/>
        <v>2580.0002064</v>
      </c>
      <c r="M12" s="10">
        <f t="shared" si="6"/>
        <v>1548.00012384</v>
      </c>
      <c r="N12" s="5">
        <f t="shared" si="2"/>
        <v>33.774545454545454</v>
      </c>
    </row>
    <row r="13" spans="1:15" x14ac:dyDescent="0.2">
      <c r="A13" s="1" t="s">
        <v>21</v>
      </c>
      <c r="B13" s="2">
        <v>2259</v>
      </c>
      <c r="C13" s="1" t="s">
        <v>24</v>
      </c>
      <c r="D13" s="1" t="s">
        <v>25</v>
      </c>
      <c r="E13" s="1" t="str">
        <f t="shared" si="3"/>
        <v>Lot 1 Bunning Creek Road Yarramalong 2259</v>
      </c>
      <c r="F13" s="1">
        <v>35.61</v>
      </c>
      <c r="G13" s="8">
        <f t="shared" si="0"/>
        <v>356100</v>
      </c>
      <c r="H13" s="9">
        <v>200000</v>
      </c>
      <c r="I13" s="3">
        <f t="shared" si="1"/>
        <v>0.56163998876720023</v>
      </c>
      <c r="J13" s="1">
        <v>17.100000000000001</v>
      </c>
      <c r="K13" s="1">
        <f t="shared" si="4"/>
        <v>4.7500003800000001E-3</v>
      </c>
      <c r="L13" s="10">
        <f t="shared" si="5"/>
        <v>1691.475135318</v>
      </c>
      <c r="M13" s="10">
        <f t="shared" si="6"/>
        <v>1014.8850811908</v>
      </c>
      <c r="N13" s="5">
        <f t="shared" si="2"/>
        <v>30.446550000000002</v>
      </c>
    </row>
    <row r="14" spans="1:15" x14ac:dyDescent="0.2">
      <c r="A14" s="1" t="s">
        <v>82</v>
      </c>
      <c r="B14" s="1">
        <v>3706</v>
      </c>
      <c r="C14" s="1" t="s">
        <v>89</v>
      </c>
      <c r="D14" s="1" t="s">
        <v>90</v>
      </c>
      <c r="E14" s="1" t="str">
        <f t="shared" si="3"/>
        <v>Lower Beulah Road Lower Beulah 3706</v>
      </c>
      <c r="F14" s="1">
        <v>47.04</v>
      </c>
      <c r="G14" s="8">
        <f t="shared" si="0"/>
        <v>470400</v>
      </c>
      <c r="H14" s="9">
        <v>238000</v>
      </c>
      <c r="I14" s="3">
        <f t="shared" si="1"/>
        <v>0.50595238095238093</v>
      </c>
      <c r="J14" s="1">
        <v>14.7</v>
      </c>
      <c r="K14" s="1">
        <f t="shared" si="4"/>
        <v>4.0833336599999997E-3</v>
      </c>
      <c r="L14" s="10">
        <f t="shared" si="5"/>
        <v>1920.8001536639999</v>
      </c>
      <c r="M14" s="10">
        <f t="shared" si="6"/>
        <v>1152.4800921983999</v>
      </c>
      <c r="N14" s="5">
        <f t="shared" si="2"/>
        <v>29.054117647058824</v>
      </c>
    </row>
    <row r="15" spans="1:15" x14ac:dyDescent="0.2">
      <c r="A15" s="1" t="s">
        <v>13</v>
      </c>
      <c r="B15" s="1">
        <v>6304</v>
      </c>
      <c r="C15" s="1" t="s">
        <v>33</v>
      </c>
      <c r="D15" s="1" t="s">
        <v>34</v>
      </c>
      <c r="E15" s="1" t="str">
        <f t="shared" si="3"/>
        <v>38 Avoca Road Morbinning 6304</v>
      </c>
      <c r="F15" s="1">
        <v>63.34</v>
      </c>
      <c r="G15" s="8">
        <f t="shared" si="0"/>
        <v>633400</v>
      </c>
      <c r="H15" s="9">
        <v>500000</v>
      </c>
      <c r="I15" s="3">
        <f t="shared" si="1"/>
        <v>0.78939059046416171</v>
      </c>
      <c r="J15" s="1">
        <v>22.3</v>
      </c>
      <c r="K15" s="1">
        <f t="shared" si="4"/>
        <v>6.1944449400000001E-3</v>
      </c>
      <c r="L15" s="10">
        <f t="shared" si="5"/>
        <v>3923.5614249959999</v>
      </c>
      <c r="M15" s="10">
        <f t="shared" si="6"/>
        <v>2354.1368549976</v>
      </c>
      <c r="N15" s="5">
        <f t="shared" si="2"/>
        <v>28.249639999999999</v>
      </c>
    </row>
    <row r="16" spans="1:15" x14ac:dyDescent="0.2">
      <c r="A16" s="1" t="s">
        <v>2</v>
      </c>
      <c r="B16" s="4" t="s">
        <v>47</v>
      </c>
      <c r="C16" s="1" t="s">
        <v>48</v>
      </c>
      <c r="D16" s="1" t="s">
        <v>49</v>
      </c>
      <c r="E16" s="1" t="str">
        <f t="shared" si="3"/>
        <v>4500 Bay Road Dundee Forest 0840</v>
      </c>
      <c r="F16" s="1">
        <v>12.25</v>
      </c>
      <c r="G16" s="8">
        <f t="shared" si="0"/>
        <v>122500</v>
      </c>
      <c r="H16" s="9">
        <v>100000</v>
      </c>
      <c r="I16" s="3">
        <f t="shared" si="1"/>
        <v>0.81632653061224492</v>
      </c>
      <c r="J16" s="1">
        <v>22.1</v>
      </c>
      <c r="K16" s="1">
        <f t="shared" si="4"/>
        <v>6.13888938E-3</v>
      </c>
      <c r="L16" s="10">
        <f t="shared" si="5"/>
        <v>752.01394904999995</v>
      </c>
      <c r="M16" s="10">
        <f t="shared" si="6"/>
        <v>451.20836942999995</v>
      </c>
      <c r="N16" s="5">
        <f t="shared" si="2"/>
        <v>27.072500000000002</v>
      </c>
    </row>
    <row r="17" spans="1:14" x14ac:dyDescent="0.2">
      <c r="A17" s="1" t="s">
        <v>82</v>
      </c>
      <c r="B17" s="1">
        <v>7117</v>
      </c>
      <c r="C17" s="1" t="s">
        <v>95</v>
      </c>
      <c r="D17" s="1" t="s">
        <v>96</v>
      </c>
      <c r="E17" s="1" t="str">
        <f t="shared" si="3"/>
        <v>Valley Road Dover 7117</v>
      </c>
      <c r="F17" s="1">
        <v>27.89</v>
      </c>
      <c r="G17" s="8">
        <f t="shared" si="0"/>
        <v>278900</v>
      </c>
      <c r="H17" s="9">
        <v>160000</v>
      </c>
      <c r="I17" s="3">
        <f t="shared" si="1"/>
        <v>0.57368232341340986</v>
      </c>
      <c r="J17" s="1">
        <v>14.7</v>
      </c>
      <c r="K17" s="1">
        <f t="shared" si="4"/>
        <v>4.0833336599999997E-3</v>
      </c>
      <c r="L17" s="10">
        <f t="shared" si="5"/>
        <v>1138.8417577739999</v>
      </c>
      <c r="M17" s="10">
        <f t="shared" si="6"/>
        <v>683.3050546643999</v>
      </c>
      <c r="N17" s="5">
        <f t="shared" si="2"/>
        <v>25.623937499999997</v>
      </c>
    </row>
    <row r="18" spans="1:14" x14ac:dyDescent="0.2">
      <c r="A18" s="1" t="s">
        <v>55</v>
      </c>
      <c r="B18" s="1">
        <v>5253</v>
      </c>
      <c r="C18" s="1" t="s">
        <v>68</v>
      </c>
      <c r="D18" s="1" t="s">
        <v>69</v>
      </c>
      <c r="E18" s="1" t="str">
        <f t="shared" si="3"/>
        <v>937 Jervois Road Woods Point 5253</v>
      </c>
      <c r="F18" s="1">
        <v>19.829999999999998</v>
      </c>
      <c r="G18" s="8">
        <f t="shared" si="0"/>
        <v>198299.99999999997</v>
      </c>
      <c r="H18" s="9">
        <v>149000</v>
      </c>
      <c r="I18" s="3">
        <f t="shared" si="1"/>
        <v>0.75138678769541112</v>
      </c>
      <c r="J18" s="1">
        <v>17.2</v>
      </c>
      <c r="K18" s="1">
        <f t="shared" si="4"/>
        <v>4.7777781600000001E-3</v>
      </c>
      <c r="L18" s="10">
        <f t="shared" si="5"/>
        <v>947.43340912799988</v>
      </c>
      <c r="M18" s="10">
        <f t="shared" si="6"/>
        <v>568.46004547679991</v>
      </c>
      <c r="N18" s="5">
        <f t="shared" si="2"/>
        <v>22.891006711409393</v>
      </c>
    </row>
    <row r="19" spans="1:14" x14ac:dyDescent="0.2">
      <c r="A19" s="1" t="s">
        <v>7</v>
      </c>
      <c r="B19" s="1">
        <v>3561</v>
      </c>
      <c r="C19" s="1" t="s">
        <v>80</v>
      </c>
      <c r="D19" s="1" t="s">
        <v>81</v>
      </c>
      <c r="E19" s="1" t="str">
        <f t="shared" si="3"/>
        <v>380 Diggora Road Rochester 3561</v>
      </c>
      <c r="F19" s="1">
        <v>21.04</v>
      </c>
      <c r="G19" s="8">
        <f t="shared" si="0"/>
        <v>210400</v>
      </c>
      <c r="H19" s="9">
        <v>199000</v>
      </c>
      <c r="I19" s="3">
        <f t="shared" si="1"/>
        <v>0.94581749049429653</v>
      </c>
      <c r="J19" s="1">
        <v>17.3</v>
      </c>
      <c r="K19" s="1">
        <f t="shared" si="4"/>
        <v>4.8055559400000001E-3</v>
      </c>
      <c r="L19" s="10">
        <f t="shared" si="5"/>
        <v>1011.088969776</v>
      </c>
      <c r="M19" s="10">
        <f t="shared" si="6"/>
        <v>606.65338186559995</v>
      </c>
      <c r="N19" s="5">
        <f t="shared" si="2"/>
        <v>18.291055276381911</v>
      </c>
    </row>
    <row r="20" spans="1:14" x14ac:dyDescent="0.2">
      <c r="A20" s="1" t="s">
        <v>2</v>
      </c>
      <c r="B20" s="4" t="s">
        <v>47</v>
      </c>
      <c r="C20" s="1" t="s">
        <v>50</v>
      </c>
      <c r="D20" s="1" t="s">
        <v>51</v>
      </c>
      <c r="E20" s="1" t="str">
        <f t="shared" si="3"/>
        <v>3734 Launceston Road Dundee Beach 0840</v>
      </c>
      <c r="F20" s="1">
        <v>14.28</v>
      </c>
      <c r="G20" s="8">
        <f t="shared" si="0"/>
        <v>142800</v>
      </c>
      <c r="H20" s="9">
        <v>240000</v>
      </c>
      <c r="I20" s="3">
        <f t="shared" si="1"/>
        <v>1.680672268907563</v>
      </c>
      <c r="J20" s="1">
        <v>22.1</v>
      </c>
      <c r="K20" s="1">
        <f t="shared" si="4"/>
        <v>6.13888938E-3</v>
      </c>
      <c r="L20" s="10">
        <f t="shared" si="5"/>
        <v>876.63340346400003</v>
      </c>
      <c r="M20" s="10">
        <f t="shared" si="6"/>
        <v>525.98004207839995</v>
      </c>
      <c r="N20" s="5">
        <f t="shared" si="2"/>
        <v>13.149500000000002</v>
      </c>
    </row>
    <row r="21" spans="1:14" x14ac:dyDescent="0.2">
      <c r="A21" s="1" t="s">
        <v>15</v>
      </c>
      <c r="B21" s="2">
        <v>4421</v>
      </c>
      <c r="C21" s="1" t="s">
        <v>14</v>
      </c>
      <c r="D21" s="1" t="s">
        <v>18</v>
      </c>
      <c r="E21" s="1" t="str">
        <f t="shared" si="3"/>
        <v>113 Gazzard Road Tara 4421</v>
      </c>
      <c r="F21" s="1">
        <v>12.14</v>
      </c>
      <c r="G21" s="8">
        <f t="shared" si="0"/>
        <v>121400</v>
      </c>
      <c r="H21" s="9">
        <v>225000</v>
      </c>
      <c r="I21" s="3">
        <f t="shared" si="1"/>
        <v>1.8533772652388798</v>
      </c>
      <c r="J21" s="1">
        <v>20.9</v>
      </c>
      <c r="K21" s="1">
        <f t="shared" si="4"/>
        <v>5.8055560199999998E-3</v>
      </c>
      <c r="L21" s="10">
        <f t="shared" si="5"/>
        <v>704.79450082799997</v>
      </c>
      <c r="M21" s="10">
        <f t="shared" si="6"/>
        <v>422.87670049679997</v>
      </c>
      <c r="N21" s="5">
        <f t="shared" si="2"/>
        <v>11.27671111111111</v>
      </c>
    </row>
    <row r="22" spans="1:14" x14ac:dyDescent="0.2">
      <c r="A22" s="1" t="s">
        <v>2</v>
      </c>
      <c r="B22" s="4" t="s">
        <v>3</v>
      </c>
      <c r="C22" s="1" t="s">
        <v>40</v>
      </c>
      <c r="D22" s="1" t="s">
        <v>41</v>
      </c>
      <c r="E22" s="1" t="str">
        <f t="shared" si="3"/>
        <v>2675 Florina Rd Katherine 0850</v>
      </c>
      <c r="F22" s="1">
        <v>40.65</v>
      </c>
      <c r="G22" s="8">
        <f t="shared" si="0"/>
        <v>406500</v>
      </c>
      <c r="H22" s="9">
        <v>899000</v>
      </c>
      <c r="I22" s="3">
        <f t="shared" si="1"/>
        <v>2.211562115621156</v>
      </c>
      <c r="J22" s="1">
        <v>22.1</v>
      </c>
      <c r="K22" s="1">
        <f t="shared" si="4"/>
        <v>6.13888938E-3</v>
      </c>
      <c r="L22" s="10">
        <f t="shared" si="5"/>
        <v>2495.4585329699999</v>
      </c>
      <c r="M22" s="10">
        <f t="shared" si="6"/>
        <v>1497.2751197819998</v>
      </c>
      <c r="N22" s="5">
        <f t="shared" si="2"/>
        <v>9.992936596218021</v>
      </c>
    </row>
    <row r="23" spans="1:14" x14ac:dyDescent="0.2">
      <c r="A23" s="1" t="s">
        <v>2</v>
      </c>
      <c r="B23" s="4" t="s">
        <v>39</v>
      </c>
      <c r="C23" s="1" t="s">
        <v>38</v>
      </c>
      <c r="D23" s="1" t="s">
        <v>37</v>
      </c>
      <c r="E23" s="1" t="str">
        <f t="shared" si="3"/>
        <v>795 Bees Creek Road Bees Creek 0822</v>
      </c>
      <c r="F23" s="1">
        <v>120.5</v>
      </c>
      <c r="G23" s="8">
        <f t="shared" si="0"/>
        <v>1205000</v>
      </c>
      <c r="H23" s="9">
        <v>2980000</v>
      </c>
      <c r="I23" s="3">
        <f t="shared" si="1"/>
        <v>2.4730290456431536</v>
      </c>
      <c r="J23" s="1">
        <v>22.1</v>
      </c>
      <c r="K23" s="1">
        <f t="shared" si="4"/>
        <v>6.13888938E-3</v>
      </c>
      <c r="L23" s="10">
        <f t="shared" si="5"/>
        <v>7397.3617028999997</v>
      </c>
      <c r="M23" s="10">
        <f t="shared" si="6"/>
        <v>4438.4170217399997</v>
      </c>
      <c r="N23" s="5">
        <f t="shared" si="2"/>
        <v>8.9364093959731541</v>
      </c>
    </row>
    <row r="24" spans="1:14" x14ac:dyDescent="0.2">
      <c r="A24" s="1" t="s">
        <v>15</v>
      </c>
      <c r="B24" s="1">
        <v>4421</v>
      </c>
      <c r="C24" s="1" t="s">
        <v>14</v>
      </c>
      <c r="D24" s="1" t="s">
        <v>20</v>
      </c>
      <c r="E24" s="1" t="str">
        <f t="shared" si="3"/>
        <v>180 Kofoeds Road Tara 4421</v>
      </c>
      <c r="F24" s="1">
        <v>12.56</v>
      </c>
      <c r="G24" s="8">
        <f t="shared" si="0"/>
        <v>125600</v>
      </c>
      <c r="H24" s="9">
        <v>295000</v>
      </c>
      <c r="I24" s="3">
        <f t="shared" si="1"/>
        <v>2.3487261146496814</v>
      </c>
      <c r="J24" s="1">
        <v>20.9</v>
      </c>
      <c r="K24" s="1">
        <f t="shared" si="4"/>
        <v>5.8055560199999998E-3</v>
      </c>
      <c r="L24" s="10">
        <f t="shared" si="5"/>
        <v>729.17783611200002</v>
      </c>
      <c r="M24" s="10">
        <f t="shared" si="6"/>
        <v>437.50670166719999</v>
      </c>
      <c r="N24" s="5">
        <f t="shared" si="2"/>
        <v>8.8984406779661018</v>
      </c>
    </row>
    <row r="25" spans="1:14" x14ac:dyDescent="0.2">
      <c r="A25" s="1" t="s">
        <v>82</v>
      </c>
      <c r="B25" s="1">
        <v>7030</v>
      </c>
      <c r="C25" s="1" t="s">
        <v>93</v>
      </c>
      <c r="D25" s="1" t="s">
        <v>94</v>
      </c>
      <c r="E25" s="1" t="str">
        <f t="shared" si="3"/>
        <v>Lot 1 Pelham Road Elderslie 7030</v>
      </c>
      <c r="F25" s="1">
        <v>4.8</v>
      </c>
      <c r="G25" s="8">
        <f t="shared" si="0"/>
        <v>48000</v>
      </c>
      <c r="H25" s="9">
        <v>80000</v>
      </c>
      <c r="I25" s="3">
        <f t="shared" si="1"/>
        <v>1.6666666666666667</v>
      </c>
      <c r="J25" s="1">
        <v>14.7</v>
      </c>
      <c r="K25" s="1">
        <f t="shared" si="4"/>
        <v>4.0833336599999997E-3</v>
      </c>
      <c r="L25" s="10">
        <f t="shared" si="5"/>
        <v>196.00001567999999</v>
      </c>
      <c r="M25" s="10">
        <f t="shared" si="6"/>
        <v>117.60000940799999</v>
      </c>
      <c r="N25" s="5">
        <f t="shared" si="2"/>
        <v>8.8199999999999985</v>
      </c>
    </row>
    <row r="26" spans="1:14" x14ac:dyDescent="0.2">
      <c r="A26" s="1" t="s">
        <v>15</v>
      </c>
      <c r="B26" s="2">
        <v>4421</v>
      </c>
      <c r="C26" s="1" t="s">
        <v>14</v>
      </c>
      <c r="D26" s="1" t="s">
        <v>19</v>
      </c>
      <c r="E26" s="1" t="str">
        <f t="shared" si="3"/>
        <v>157 Tolmah Court Tara 4421</v>
      </c>
      <c r="F26" s="1">
        <v>12</v>
      </c>
      <c r="G26" s="8">
        <f t="shared" si="0"/>
        <v>120000</v>
      </c>
      <c r="H26" s="9">
        <v>299000</v>
      </c>
      <c r="I26" s="3">
        <f t="shared" si="1"/>
        <v>2.4916666666666667</v>
      </c>
      <c r="J26" s="1">
        <v>20.9</v>
      </c>
      <c r="K26" s="1">
        <f t="shared" si="4"/>
        <v>5.8055560199999998E-3</v>
      </c>
      <c r="L26" s="10">
        <f t="shared" si="5"/>
        <v>696.66672240000003</v>
      </c>
      <c r="M26" s="10">
        <f t="shared" si="6"/>
        <v>418.00003343999998</v>
      </c>
      <c r="N26" s="5">
        <f t="shared" si="2"/>
        <v>8.3879598662207346</v>
      </c>
    </row>
    <row r="27" spans="1:14" x14ac:dyDescent="0.2">
      <c r="A27" s="1" t="s">
        <v>82</v>
      </c>
      <c r="B27" s="1">
        <v>7330</v>
      </c>
      <c r="C27" s="1" t="s">
        <v>83</v>
      </c>
      <c r="D27" s="1" t="s">
        <v>84</v>
      </c>
      <c r="E27" s="1" t="str">
        <f t="shared" si="3"/>
        <v>16 Amos Road Irishtown 7330</v>
      </c>
      <c r="F27" s="1">
        <v>20.48</v>
      </c>
      <c r="G27" s="8">
        <f t="shared" si="0"/>
        <v>204800</v>
      </c>
      <c r="H27" s="9">
        <v>400000</v>
      </c>
      <c r="I27" s="3">
        <f t="shared" si="1"/>
        <v>1.953125</v>
      </c>
      <c r="J27" s="1">
        <v>14.7</v>
      </c>
      <c r="K27" s="1">
        <f t="shared" si="4"/>
        <v>4.0833336599999997E-3</v>
      </c>
      <c r="L27" s="10">
        <f t="shared" si="5"/>
        <v>836.26673356799995</v>
      </c>
      <c r="M27" s="10">
        <f t="shared" si="6"/>
        <v>501.76004014079996</v>
      </c>
      <c r="N27" s="5">
        <f t="shared" si="2"/>
        <v>7.5263999999999998</v>
      </c>
    </row>
    <row r="28" spans="1:14" x14ac:dyDescent="0.2">
      <c r="A28" s="1" t="s">
        <v>55</v>
      </c>
      <c r="B28" s="1">
        <v>5244</v>
      </c>
      <c r="C28" s="1" t="s">
        <v>64</v>
      </c>
      <c r="D28" s="1" t="s">
        <v>65</v>
      </c>
      <c r="E28" s="1" t="str">
        <f t="shared" si="3"/>
        <v>350 Warmington Run Mount Torrens 5244</v>
      </c>
      <c r="F28" s="1">
        <v>29</v>
      </c>
      <c r="G28" s="8">
        <f t="shared" si="0"/>
        <v>290000</v>
      </c>
      <c r="H28" s="9">
        <v>700000</v>
      </c>
      <c r="I28" s="3">
        <f t="shared" si="1"/>
        <v>2.4137931034482758</v>
      </c>
      <c r="J28" s="1">
        <v>17.2</v>
      </c>
      <c r="K28" s="1">
        <f t="shared" si="4"/>
        <v>4.7777781600000001E-3</v>
      </c>
      <c r="L28" s="10">
        <f t="shared" si="5"/>
        <v>1385.5556664000001</v>
      </c>
      <c r="M28" s="10">
        <f t="shared" si="6"/>
        <v>831.33339983999997</v>
      </c>
      <c r="N28" s="5">
        <f t="shared" si="2"/>
        <v>7.1257142857142854</v>
      </c>
    </row>
    <row r="29" spans="1:14" x14ac:dyDescent="0.2">
      <c r="A29" s="1" t="s">
        <v>21</v>
      </c>
      <c r="B29" s="2">
        <v>2318</v>
      </c>
      <c r="C29" s="1" t="s">
        <v>26</v>
      </c>
      <c r="D29" s="1" t="s">
        <v>27</v>
      </c>
      <c r="E29" s="1" t="str">
        <f t="shared" si="3"/>
        <v>523 Cabbage Tree Road Williamtown 2318</v>
      </c>
      <c r="F29" s="1">
        <v>23.43</v>
      </c>
      <c r="G29" s="8">
        <f t="shared" si="0"/>
        <v>234300</v>
      </c>
      <c r="H29" s="9">
        <v>570000</v>
      </c>
      <c r="I29" s="3">
        <f t="shared" si="1"/>
        <v>2.4327784891165174</v>
      </c>
      <c r="J29" s="1">
        <v>17.100000000000001</v>
      </c>
      <c r="K29" s="1">
        <f t="shared" si="4"/>
        <v>4.7500003800000001E-3</v>
      </c>
      <c r="L29" s="10">
        <f t="shared" si="5"/>
        <v>1112.9250890339999</v>
      </c>
      <c r="M29" s="10">
        <f t="shared" si="6"/>
        <v>667.75505342039992</v>
      </c>
      <c r="N29" s="5">
        <f t="shared" si="2"/>
        <v>7.0289999999999999</v>
      </c>
    </row>
    <row r="30" spans="1:14" x14ac:dyDescent="0.2">
      <c r="A30" s="1" t="s">
        <v>7</v>
      </c>
      <c r="B30" s="1">
        <v>3952</v>
      </c>
      <c r="C30" s="1" t="s">
        <v>74</v>
      </c>
      <c r="D30" s="1" t="s">
        <v>75</v>
      </c>
      <c r="E30" s="1" t="str">
        <f t="shared" si="3"/>
        <v>10-15 Malones Road Ruby 3952</v>
      </c>
      <c r="F30" s="1">
        <v>182.92</v>
      </c>
      <c r="G30" s="8">
        <f t="shared" si="0"/>
        <v>1829199.9999999998</v>
      </c>
      <c r="H30" s="9">
        <v>4750000</v>
      </c>
      <c r="I30" s="3">
        <f t="shared" si="1"/>
        <v>2.5967636125082008</v>
      </c>
      <c r="J30" s="1">
        <v>17.3</v>
      </c>
      <c r="K30" s="1">
        <f t="shared" si="4"/>
        <v>4.8055559400000001E-3</v>
      </c>
      <c r="L30" s="10">
        <f t="shared" si="5"/>
        <v>8790.3229254479993</v>
      </c>
      <c r="M30" s="10">
        <f t="shared" si="6"/>
        <v>5274.1937552687996</v>
      </c>
      <c r="N30" s="5">
        <f t="shared" si="2"/>
        <v>6.6621389473684198</v>
      </c>
    </row>
    <row r="31" spans="1:14" x14ac:dyDescent="0.2">
      <c r="A31" s="1" t="s">
        <v>21</v>
      </c>
      <c r="B31" s="2">
        <v>2325</v>
      </c>
      <c r="C31" s="1" t="s">
        <v>28</v>
      </c>
      <c r="D31" s="1" t="s">
        <v>29</v>
      </c>
      <c r="E31" s="1" t="str">
        <f t="shared" si="3"/>
        <v>147 Coolawine Rd Wollombi 2325</v>
      </c>
      <c r="F31" s="1">
        <v>20.23</v>
      </c>
      <c r="G31" s="8">
        <f t="shared" si="0"/>
        <v>202300</v>
      </c>
      <c r="H31" s="9">
        <v>525000</v>
      </c>
      <c r="I31" s="3">
        <f t="shared" si="1"/>
        <v>2.5951557093425603</v>
      </c>
      <c r="J31" s="1">
        <v>17.100000000000001</v>
      </c>
      <c r="K31" s="1">
        <f t="shared" si="4"/>
        <v>4.7500003800000001E-3</v>
      </c>
      <c r="L31" s="10">
        <f t="shared" si="5"/>
        <v>960.92507687400007</v>
      </c>
      <c r="M31" s="10">
        <f t="shared" si="6"/>
        <v>576.55504612440006</v>
      </c>
      <c r="N31" s="5">
        <f t="shared" si="2"/>
        <v>6.5892000000000008</v>
      </c>
    </row>
    <row r="32" spans="1:14" x14ac:dyDescent="0.2">
      <c r="A32" s="1" t="s">
        <v>55</v>
      </c>
      <c r="B32" s="1">
        <v>5254</v>
      </c>
      <c r="C32" s="1" t="s">
        <v>62</v>
      </c>
      <c r="D32" s="1" t="s">
        <v>63</v>
      </c>
      <c r="E32" s="1" t="str">
        <f t="shared" si="3"/>
        <v>129 North Bremer Road Callington 5254</v>
      </c>
      <c r="F32" s="1">
        <v>22.53</v>
      </c>
      <c r="G32" s="8">
        <f t="shared" si="0"/>
        <v>225300</v>
      </c>
      <c r="H32" s="9">
        <v>599000</v>
      </c>
      <c r="I32" s="3">
        <f t="shared" si="1"/>
        <v>2.658677319130049</v>
      </c>
      <c r="J32" s="1">
        <v>17.2</v>
      </c>
      <c r="K32" s="1">
        <f t="shared" si="4"/>
        <v>4.7777781600000001E-3</v>
      </c>
      <c r="L32" s="10">
        <f t="shared" si="5"/>
        <v>1076.433419448</v>
      </c>
      <c r="M32" s="10">
        <f t="shared" si="6"/>
        <v>645.8600516688</v>
      </c>
      <c r="N32" s="5">
        <f t="shared" si="2"/>
        <v>6.4693823038397325</v>
      </c>
    </row>
    <row r="33" spans="1:14" x14ac:dyDescent="0.2">
      <c r="A33" s="1" t="s">
        <v>13</v>
      </c>
      <c r="B33" s="1">
        <v>6701</v>
      </c>
      <c r="C33" s="1" t="s">
        <v>30</v>
      </c>
      <c r="D33" s="1" t="s">
        <v>32</v>
      </c>
      <c r="E33" s="1" t="str">
        <f t="shared" si="3"/>
        <v>340 South River Road Carnarvon 6701</v>
      </c>
      <c r="F33" s="1">
        <v>19.829999999999998</v>
      </c>
      <c r="G33" s="8">
        <f t="shared" si="0"/>
        <v>198299.99999999997</v>
      </c>
      <c r="H33" s="9">
        <v>700000</v>
      </c>
      <c r="I33" s="3">
        <f t="shared" si="1"/>
        <v>3.5300050428643477</v>
      </c>
      <c r="J33" s="1">
        <v>22.3</v>
      </c>
      <c r="K33" s="1">
        <f t="shared" si="4"/>
        <v>6.1944449400000001E-3</v>
      </c>
      <c r="L33" s="10">
        <f t="shared" si="5"/>
        <v>1228.3584316019999</v>
      </c>
      <c r="M33" s="10">
        <f t="shared" si="6"/>
        <v>737.01505896119988</v>
      </c>
      <c r="N33" s="5">
        <f t="shared" si="2"/>
        <v>6.3172714285714271</v>
      </c>
    </row>
    <row r="34" spans="1:14" x14ac:dyDescent="0.2">
      <c r="A34" s="1" t="s">
        <v>13</v>
      </c>
      <c r="B34" s="1">
        <v>6309</v>
      </c>
      <c r="C34" s="1" t="s">
        <v>35</v>
      </c>
      <c r="D34" s="1" t="s">
        <v>36</v>
      </c>
      <c r="E34" s="1" t="str">
        <f t="shared" si="3"/>
        <v>90 Popanyinning East Road Popanyinning 6309</v>
      </c>
      <c r="F34" s="1">
        <v>8.09</v>
      </c>
      <c r="G34" s="8">
        <f t="shared" si="0"/>
        <v>80900</v>
      </c>
      <c r="H34" s="9">
        <v>299000</v>
      </c>
      <c r="I34" s="3">
        <f t="shared" si="1"/>
        <v>3.6959208899876392</v>
      </c>
      <c r="J34" s="1">
        <v>22.3</v>
      </c>
      <c r="K34" s="1">
        <f t="shared" si="4"/>
        <v>6.1944449400000001E-3</v>
      </c>
      <c r="L34" s="10">
        <f t="shared" si="5"/>
        <v>501.13059564600002</v>
      </c>
      <c r="M34" s="10">
        <f t="shared" si="6"/>
        <v>300.67835738759999</v>
      </c>
      <c r="N34" s="5">
        <f t="shared" si="2"/>
        <v>6.0336789297658866</v>
      </c>
    </row>
    <row r="35" spans="1:14" x14ac:dyDescent="0.2">
      <c r="A35" s="1" t="s">
        <v>2</v>
      </c>
      <c r="B35" s="4" t="s">
        <v>39</v>
      </c>
      <c r="C35" s="1" t="s">
        <v>45</v>
      </c>
      <c r="D35" s="1" t="s">
        <v>46</v>
      </c>
      <c r="E35" s="1" t="str">
        <f t="shared" si="3"/>
        <v>5/49 Marindja Road Rakula 0822</v>
      </c>
      <c r="F35" s="1">
        <v>10</v>
      </c>
      <c r="G35" s="8">
        <f t="shared" si="0"/>
        <v>100000</v>
      </c>
      <c r="H35" s="9">
        <v>390000</v>
      </c>
      <c r="I35" s="3">
        <f t="shared" si="1"/>
        <v>3.9</v>
      </c>
      <c r="J35" s="1">
        <v>22.1</v>
      </c>
      <c r="K35" s="1">
        <f t="shared" si="4"/>
        <v>6.13888938E-3</v>
      </c>
      <c r="L35" s="10">
        <f t="shared" si="5"/>
        <v>613.88893800000005</v>
      </c>
      <c r="M35" s="10">
        <f t="shared" si="6"/>
        <v>368.33336280000003</v>
      </c>
      <c r="N35" s="5">
        <f t="shared" si="2"/>
        <v>5.666666666666667</v>
      </c>
    </row>
    <row r="36" spans="1:14" x14ac:dyDescent="0.2">
      <c r="A36" s="1" t="s">
        <v>7</v>
      </c>
      <c r="B36" s="1">
        <v>3672</v>
      </c>
      <c r="C36" s="1" t="s">
        <v>85</v>
      </c>
      <c r="D36" s="1" t="s">
        <v>86</v>
      </c>
      <c r="E36" s="1" t="str">
        <f t="shared" si="3"/>
        <v>196 Hunter Road Benalla 3672</v>
      </c>
      <c r="F36" s="1">
        <v>19.2</v>
      </c>
      <c r="G36" s="8">
        <f t="shared" si="0"/>
        <v>192000</v>
      </c>
      <c r="H36" s="9">
        <v>595000</v>
      </c>
      <c r="I36" s="3">
        <f t="shared" si="1"/>
        <v>3.0989583333333335</v>
      </c>
      <c r="J36" s="1">
        <v>17.3</v>
      </c>
      <c r="K36" s="1">
        <f t="shared" si="4"/>
        <v>4.8055559400000001E-3</v>
      </c>
      <c r="L36" s="10">
        <f t="shared" si="5"/>
        <v>922.66674048000004</v>
      </c>
      <c r="M36" s="10">
        <f t="shared" si="6"/>
        <v>553.60004428800005</v>
      </c>
      <c r="N36" s="5">
        <f t="shared" si="2"/>
        <v>5.5825210084033614</v>
      </c>
    </row>
    <row r="37" spans="1:14" x14ac:dyDescent="0.2">
      <c r="A37" s="1" t="s">
        <v>2</v>
      </c>
      <c r="B37" s="4" t="s">
        <v>52</v>
      </c>
      <c r="C37" s="1" t="s">
        <v>53</v>
      </c>
      <c r="D37" s="1" t="s">
        <v>54</v>
      </c>
      <c r="E37" s="1" t="str">
        <f t="shared" si="3"/>
        <v>23545 Stuart Highway Tennant Creek 0860</v>
      </c>
      <c r="F37" s="1">
        <v>20</v>
      </c>
      <c r="G37" s="8">
        <f t="shared" si="0"/>
        <v>200000</v>
      </c>
      <c r="H37" s="9">
        <v>950000</v>
      </c>
      <c r="I37" s="3">
        <f t="shared" si="1"/>
        <v>4.75</v>
      </c>
      <c r="J37" s="1">
        <v>22.1</v>
      </c>
      <c r="K37" s="1">
        <f t="shared" si="4"/>
        <v>6.13888938E-3</v>
      </c>
      <c r="L37" s="10">
        <f t="shared" si="5"/>
        <v>1227.7778760000001</v>
      </c>
      <c r="M37" s="10">
        <f t="shared" si="6"/>
        <v>736.66672560000006</v>
      </c>
      <c r="N37" s="5">
        <f t="shared" si="2"/>
        <v>4.6526315789473687</v>
      </c>
    </row>
    <row r="38" spans="1:14" x14ac:dyDescent="0.2">
      <c r="A38" s="1" t="s">
        <v>21</v>
      </c>
      <c r="B38" s="2">
        <v>2265</v>
      </c>
      <c r="C38" s="1" t="s">
        <v>22</v>
      </c>
      <c r="D38" s="1" t="s">
        <v>23</v>
      </c>
      <c r="E38" s="1" t="str">
        <f t="shared" si="3"/>
        <v>236 Mount Faulk Road Cooranbong 2265</v>
      </c>
      <c r="F38" s="1">
        <v>20.23</v>
      </c>
      <c r="G38" s="8">
        <f t="shared" si="0"/>
        <v>202300</v>
      </c>
      <c r="H38" s="9">
        <v>899000</v>
      </c>
      <c r="I38" s="3">
        <f t="shared" si="1"/>
        <v>4.4438952051408798</v>
      </c>
      <c r="J38" s="1">
        <v>17.100000000000001</v>
      </c>
      <c r="K38" s="1">
        <f t="shared" si="4"/>
        <v>4.7500003800000001E-3</v>
      </c>
      <c r="L38" s="10">
        <f t="shared" si="5"/>
        <v>960.92507687400007</v>
      </c>
      <c r="M38" s="10">
        <f t="shared" si="6"/>
        <v>576.55504612440006</v>
      </c>
      <c r="N38" s="5">
        <f t="shared" si="2"/>
        <v>3.8479755283648505</v>
      </c>
    </row>
    <row r="39" spans="1:14" x14ac:dyDescent="0.2">
      <c r="A39" s="1" t="s">
        <v>7</v>
      </c>
      <c r="B39" s="1">
        <v>3666</v>
      </c>
      <c r="C39" s="1" t="s">
        <v>78</v>
      </c>
      <c r="D39" s="1" t="s">
        <v>79</v>
      </c>
      <c r="E39" s="1" t="str">
        <f t="shared" si="3"/>
        <v>1411 Euroa Road Euroa 3666</v>
      </c>
      <c r="F39" s="1">
        <v>10.119999999999999</v>
      </c>
      <c r="G39" s="8">
        <f t="shared" si="0"/>
        <v>101199.99999999999</v>
      </c>
      <c r="H39" s="9">
        <v>650000</v>
      </c>
      <c r="I39" s="3">
        <f t="shared" si="1"/>
        <v>6.4229249011857714</v>
      </c>
      <c r="J39" s="1">
        <v>17.3</v>
      </c>
      <c r="K39" s="1">
        <f t="shared" si="4"/>
        <v>4.8055559400000001E-3</v>
      </c>
      <c r="L39" s="10">
        <f t="shared" si="5"/>
        <v>486.32226112799992</v>
      </c>
      <c r="M39" s="10">
        <f t="shared" si="6"/>
        <v>291.79335667679993</v>
      </c>
      <c r="N39" s="5">
        <f t="shared" si="2"/>
        <v>2.6934769230769229</v>
      </c>
    </row>
    <row r="40" spans="1:14" x14ac:dyDescent="0.2">
      <c r="A40" s="1" t="s">
        <v>7</v>
      </c>
      <c r="B40" s="1">
        <v>3444</v>
      </c>
      <c r="C40" s="1" t="s">
        <v>76</v>
      </c>
      <c r="D40" s="1" t="s">
        <v>77</v>
      </c>
      <c r="E40" s="1" t="str">
        <f t="shared" si="3"/>
        <v>2585 Kyneton-Redesdale Road Redesdale 3444</v>
      </c>
      <c r="F40" s="1">
        <v>8.09</v>
      </c>
      <c r="G40" s="8">
        <f t="shared" si="0"/>
        <v>80900</v>
      </c>
      <c r="H40" s="9">
        <v>580000</v>
      </c>
      <c r="I40" s="3">
        <f t="shared" si="1"/>
        <v>7.1693448702101357</v>
      </c>
      <c r="J40" s="1">
        <v>17.3</v>
      </c>
      <c r="K40" s="1">
        <f t="shared" si="4"/>
        <v>4.8055559400000001E-3</v>
      </c>
      <c r="L40" s="10">
        <f t="shared" si="5"/>
        <v>388.76947554600002</v>
      </c>
      <c r="M40" s="10">
        <f t="shared" si="6"/>
        <v>233.26168532759999</v>
      </c>
      <c r="N40" s="5">
        <f t="shared" si="2"/>
        <v>2.4130517241379312</v>
      </c>
    </row>
    <row r="41" spans="1:14" x14ac:dyDescent="0.2">
      <c r="A41" s="1" t="s">
        <v>7</v>
      </c>
      <c r="B41" s="1">
        <v>3870</v>
      </c>
      <c r="C41" s="1" t="s">
        <v>87</v>
      </c>
      <c r="D41" s="1" t="s">
        <v>88</v>
      </c>
      <c r="E41" s="1" t="str">
        <f t="shared" si="3"/>
        <v>280 Foster Road Boolarra 3870</v>
      </c>
      <c r="F41" s="1">
        <v>5.0999999999999996</v>
      </c>
      <c r="G41" s="8">
        <f t="shared" si="0"/>
        <v>51000</v>
      </c>
      <c r="H41" s="9">
        <v>395000</v>
      </c>
      <c r="I41" s="3">
        <f t="shared" si="1"/>
        <v>7.7450980392156863</v>
      </c>
      <c r="J41" s="1">
        <v>17.3</v>
      </c>
      <c r="K41" s="1">
        <f t="shared" si="4"/>
        <v>4.8055559400000001E-3</v>
      </c>
      <c r="L41" s="10">
        <f t="shared" si="5"/>
        <v>245.08335294</v>
      </c>
      <c r="M41" s="10">
        <f t="shared" si="6"/>
        <v>147.050011764</v>
      </c>
      <c r="N41" s="5">
        <f t="shared" si="2"/>
        <v>2.2336708860759495</v>
      </c>
    </row>
    <row r="42" spans="1:14" x14ac:dyDescent="0.2">
      <c r="A42" s="1" t="s">
        <v>13</v>
      </c>
      <c r="B42" s="1">
        <v>6701</v>
      </c>
      <c r="C42" s="1" t="s">
        <v>30</v>
      </c>
      <c r="D42" s="1" t="s">
        <v>31</v>
      </c>
      <c r="E42" s="1" t="str">
        <f t="shared" si="3"/>
        <v>219 McGlades Road Carnarvon 6701</v>
      </c>
      <c r="F42" s="1">
        <v>11.4</v>
      </c>
      <c r="G42" s="8">
        <f t="shared" si="0"/>
        <v>114000</v>
      </c>
      <c r="H42" s="9">
        <v>1850000</v>
      </c>
      <c r="I42" s="3">
        <f t="shared" si="1"/>
        <v>16.228070175438596</v>
      </c>
      <c r="J42" s="1">
        <v>22.3</v>
      </c>
      <c r="K42" s="1">
        <f t="shared" si="4"/>
        <v>6.1944449400000001E-3</v>
      </c>
      <c r="L42" s="10">
        <f t="shared" si="5"/>
        <v>706.16672316000006</v>
      </c>
      <c r="M42" s="10">
        <f t="shared" si="6"/>
        <v>423.70003389600004</v>
      </c>
      <c r="N42" s="5">
        <f t="shared" si="2"/>
        <v>1.3741621621621622</v>
      </c>
    </row>
  </sheetData>
  <autoFilter ref="A1:N1" xr:uid="{82706444-508B-2849-8AE5-B7C7956DA18E}">
    <sortState xmlns:xlrd2="http://schemas.microsoft.com/office/spreadsheetml/2017/richdata2" ref="A2:N42">
      <sortCondition descending="1" ref="N1:N42"/>
    </sortState>
  </autoFilter>
  <sortState xmlns:xlrd2="http://schemas.microsoft.com/office/spreadsheetml/2017/richdata2" ref="A2:N42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2020-03-25T08:17:42Z</dcterms:created>
  <dcterms:modified xsi:type="dcterms:W3CDTF">2020-03-26T23:59:51Z</dcterms:modified>
</cp:coreProperties>
</file>