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\Phyton Data Projects\NCAA Data\"/>
    </mc:Choice>
  </mc:AlternateContent>
  <xr:revisionPtr revIDLastSave="0" documentId="8_{96BD205F-A61A-418B-A1C5-64DCE88A52CC}" xr6:coauthVersionLast="47" xr6:coauthVersionMax="47" xr10:uidLastSave="{00000000-0000-0000-0000-000000000000}"/>
  <bookViews>
    <workbookView xWindow="-120" yWindow="-120" windowWidth="38640" windowHeight="21120" xr2:uid="{9954D96D-2C45-415B-BF6F-F4975F03A0A6}"/>
  </bookViews>
  <sheets>
    <sheet name="overview" sheetId="1" r:id="rId1"/>
  </sheets>
  <definedNames>
    <definedName name="_xlnm._FilterDatabase" localSheetId="0" hidden="1">overview!#REF!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C36" i="1" s="1"/>
  <c r="D36" i="1" s="1"/>
  <c r="B30" i="1"/>
  <c r="B29" i="1"/>
  <c r="B28" i="1"/>
  <c r="B27" i="1"/>
  <c r="B26" i="1"/>
  <c r="B25" i="1"/>
  <c r="B24" i="1"/>
  <c r="B23" i="1"/>
  <c r="J16" i="1"/>
  <c r="I16" i="1"/>
  <c r="H16" i="1"/>
  <c r="J15" i="1"/>
  <c r="I15" i="1"/>
  <c r="H15" i="1"/>
  <c r="K14" i="1"/>
  <c r="AC5" i="1"/>
  <c r="AB5" i="1"/>
  <c r="AC4" i="1"/>
  <c r="AB4" i="1"/>
  <c r="AC3" i="1"/>
  <c r="AB3" i="1"/>
</calcChain>
</file>

<file path=xl/sharedStrings.xml><?xml version="1.0" encoding="utf-8"?>
<sst xmlns="http://schemas.openxmlformats.org/spreadsheetml/2006/main" count="97" uniqueCount="93">
  <si>
    <t>Year</t>
  </si>
  <si>
    <t>#</t>
  </si>
  <si>
    <t>Player</t>
  </si>
  <si>
    <t>Player/Season</t>
  </si>
  <si>
    <t>Tm Abb</t>
  </si>
  <si>
    <t>Tm Abb/Season</t>
  </si>
  <si>
    <t>Tm/Season</t>
  </si>
  <si>
    <t>GP</t>
  </si>
  <si>
    <t>MPG</t>
  </si>
  <si>
    <t>FGM</t>
  </si>
  <si>
    <t>FGA</t>
  </si>
  <si>
    <t>FG%</t>
  </si>
  <si>
    <t>3PM</t>
  </si>
  <si>
    <t>PPG</t>
  </si>
  <si>
    <t>3PA</t>
  </si>
  <si>
    <t>3P%</t>
  </si>
  <si>
    <t>FTM</t>
  </si>
  <si>
    <t>FTA</t>
  </si>
  <si>
    <t>FT%</t>
  </si>
  <si>
    <t>ORB</t>
  </si>
  <si>
    <t>DRB</t>
  </si>
  <si>
    <t>RPG</t>
  </si>
  <si>
    <t>APG</t>
  </si>
  <si>
    <t>SPG</t>
  </si>
  <si>
    <t>BPG</t>
  </si>
  <si>
    <t>TOV</t>
  </si>
  <si>
    <t>PF</t>
  </si>
  <si>
    <t>GmSc</t>
  </si>
  <si>
    <t>BPM</t>
  </si>
  <si>
    <t>Antoine Davis</t>
  </si>
  <si>
    <t>Antoine Davis 2023</t>
  </si>
  <si>
    <t>UDM</t>
  </si>
  <si>
    <t>UDM 2023</t>
  </si>
  <si>
    <t>Detroit-Mercy 2023</t>
  </si>
  <si>
    <t>Elijah Pepper</t>
  </si>
  <si>
    <t>Elijah Pepper 2023</t>
  </si>
  <si>
    <t>UCD</t>
  </si>
  <si>
    <t>UCD 2023</t>
  </si>
  <si>
    <t>UC Davis 2023</t>
  </si>
  <si>
    <t>Max Abmas</t>
  </si>
  <si>
    <t>Max Abmas 2023</t>
  </si>
  <si>
    <t>ORU</t>
  </si>
  <si>
    <t>ORU 2023</t>
  </si>
  <si>
    <t>Oral Roberts 2023</t>
  </si>
  <si>
    <t>for machine learning *only using teams that make tournament* for class balance.</t>
  </si>
  <si>
    <t>*bracket division strength rating*</t>
  </si>
  <si>
    <t>player/season</t>
  </si>
  <si>
    <t>Team</t>
  </si>
  <si>
    <t>Full Team name</t>
  </si>
  <si>
    <t>team/season</t>
  </si>
  <si>
    <t>team mov</t>
  </si>
  <si>
    <t>team_avg_poll</t>
  </si>
  <si>
    <t>player_rating</t>
  </si>
  <si>
    <t>Zach Edey</t>
  </si>
  <si>
    <t>Zach Edey 2023</t>
  </si>
  <si>
    <t>PURD</t>
  </si>
  <si>
    <t>Purdue</t>
  </si>
  <si>
    <t>Purdue 2023</t>
  </si>
  <si>
    <t>Pre 1</t>
  </si>
  <si>
    <t>poll_Pre 1</t>
  </si>
  <si>
    <t>region_rating_custom</t>
  </si>
  <si>
    <t>steps for stats calculation:</t>
  </si>
  <si>
    <t>1st filter on teams make tournament</t>
  </si>
  <si>
    <t>then perform average if on the team rating avg custom for bracket region</t>
  </si>
  <si>
    <t>=IFERROR(AVERAGEIF(Sheet5!$C:$C,Sheet4!C4,Sheet5!$DA:$DA),0)</t>
  </si>
  <si>
    <t>Stats:</t>
  </si>
  <si>
    <t>sum school L#Y cs</t>
  </si>
  <si>
    <t>Do for years step:</t>
  </si>
  <si>
    <t>File Overview:</t>
  </si>
  <si>
    <t>*filters only on teams that made the tournament*</t>
  </si>
  <si>
    <t>Team Sheets:</t>
  </si>
  <si>
    <t>DataTables</t>
  </si>
  <si>
    <t>rawdata</t>
  </si>
  <si>
    <t>ml rawdata</t>
  </si>
  <si>
    <t>CRS = Conference</t>
  </si>
  <si>
    <t>CRS Adv Stats Team Totals</t>
  </si>
  <si>
    <t>CRS Misc Stats Team Totals</t>
  </si>
  <si>
    <t>CRS + NCRS Stats Merged</t>
  </si>
  <si>
    <t>CRS Average Stats Team Totals</t>
  </si>
  <si>
    <t>NCRS = Non-Conference</t>
  </si>
  <si>
    <t>NCRS Adv Stats Team Totals</t>
  </si>
  <si>
    <t>NCRS Misc Stats Team Totals</t>
  </si>
  <si>
    <t>NCRS Average Stats Team Totals</t>
  </si>
  <si>
    <t>Player Sheets:</t>
  </si>
  <si>
    <t>player_cf_avg_stats</t>
  </si>
  <si>
    <t>Player Database</t>
  </si>
  <si>
    <t>*All 3 Player sheets Used*</t>
  </si>
  <si>
    <t>player_cf_tour_avg_stats</t>
  </si>
  <si>
    <t>player_mm_tour_stats</t>
  </si>
  <si>
    <t>Other Sheets:</t>
  </si>
  <si>
    <t>AP Polls</t>
  </si>
  <si>
    <t>Team Database</t>
  </si>
  <si>
    <t>mn_team_index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</si>
</sst>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" fontId="0" fillId="3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1F70-4770-4582-AD83-9835DB48D15D}">
  <dimension ref="A2:AC64"/>
  <sheetViews>
    <sheetView tabSelected="1" topLeftCell="A10" workbookViewId="0">
      <selection activeCell="L21" sqref="L21"/>
    </sheetView>
  </sheetViews>
  <sheetFormatPr defaultRowHeight="15" x14ac:dyDescent="0.25"/>
  <cols>
    <col min="1" max="1" width="14.28515625" customWidth="1"/>
    <col min="2" max="2" width="12" bestFit="1" customWidth="1"/>
    <col min="3" max="3" width="13.42578125" bestFit="1" customWidth="1"/>
    <col min="4" max="4" width="20" bestFit="1" customWidth="1"/>
    <col min="5" max="5" width="7.7109375" bestFit="1" customWidth="1"/>
    <col min="6" max="6" width="15" bestFit="1" customWidth="1"/>
    <col min="7" max="7" width="18.140625" bestFit="1" customWidth="1"/>
    <col min="8" max="8" width="5.5703125" customWidth="1"/>
    <col min="9" max="9" width="7" bestFit="1" customWidth="1"/>
    <col min="10" max="11" width="5" bestFit="1" customWidth="1"/>
    <col min="12" max="12" width="6" bestFit="1" customWidth="1"/>
    <col min="13" max="13" width="4.85546875" bestFit="1" customWidth="1"/>
    <col min="14" max="15" width="5" bestFit="1" customWidth="1"/>
    <col min="16" max="16" width="6" bestFit="1" customWidth="1"/>
    <col min="17" max="17" width="4.7109375" bestFit="1" customWidth="1"/>
    <col min="18" max="18" width="4.28515625" bestFit="1" customWidth="1"/>
    <col min="19" max="19" width="6" bestFit="1" customWidth="1"/>
    <col min="20" max="20" width="4.7109375" bestFit="1" customWidth="1"/>
    <col min="21" max="22" width="4.5703125" bestFit="1" customWidth="1"/>
    <col min="23" max="23" width="4.7109375" bestFit="1" customWidth="1"/>
    <col min="24" max="24" width="4.42578125" bestFit="1" customWidth="1"/>
    <col min="25" max="25" width="4.5703125" bestFit="1" customWidth="1"/>
    <col min="26" max="26" width="4.7109375" bestFit="1" customWidth="1"/>
    <col min="27" max="27" width="4" bestFit="1" customWidth="1"/>
    <col min="28" max="28" width="6" bestFit="1" customWidth="1"/>
    <col min="29" max="29" width="8" bestFit="1" customWidth="1"/>
    <col min="30" max="30" width="8.5703125" bestFit="1" customWidth="1"/>
    <col min="31" max="31" width="19.42578125" bestFit="1" customWidth="1"/>
    <col min="32" max="32" width="25" bestFit="1" customWidth="1"/>
    <col min="33" max="33" width="20.42578125" bestFit="1" customWidth="1"/>
  </cols>
  <sheetData>
    <row r="2" spans="1:2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s="1" t="s">
        <v>27</v>
      </c>
      <c r="AC2" s="1" t="s">
        <v>28</v>
      </c>
    </row>
    <row r="3" spans="1:29" x14ac:dyDescent="0.25">
      <c r="A3">
        <v>2023</v>
      </c>
      <c r="B3">
        <v>1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>
        <v>20</v>
      </c>
      <c r="I3">
        <v>37.4</v>
      </c>
      <c r="J3">
        <v>9.6</v>
      </c>
      <c r="K3">
        <v>22.7</v>
      </c>
      <c r="L3">
        <v>0.42299999999999999</v>
      </c>
      <c r="M3">
        <v>5.0999999999999996</v>
      </c>
      <c r="N3">
        <v>30.1</v>
      </c>
      <c r="O3">
        <v>12.1</v>
      </c>
      <c r="P3">
        <v>0.42099999999999999</v>
      </c>
      <c r="Q3">
        <v>5.8</v>
      </c>
      <c r="R3">
        <v>6.3</v>
      </c>
      <c r="S3">
        <v>0.92</v>
      </c>
      <c r="T3">
        <v>0.3</v>
      </c>
      <c r="U3">
        <v>2.6</v>
      </c>
      <c r="V3">
        <v>2.9</v>
      </c>
      <c r="W3">
        <v>3.8</v>
      </c>
      <c r="X3">
        <v>1.2</v>
      </c>
      <c r="Y3">
        <v>0.1</v>
      </c>
      <c r="Z3">
        <v>3</v>
      </c>
      <c r="AA3">
        <v>2</v>
      </c>
      <c r="AB3">
        <f>N3+0.4*J3-0.7*K3-0.4*(R3-Q3)+0.7*T3+0.3*U3+X3+0.7*W3+0.7*Y3-0.4*AA3-Z3</f>
        <v>18.97</v>
      </c>
      <c r="AC3">
        <f>N3*0.86+M3*0.389+W3*0.727+Z3*-0.964+T3*0.473+U3*0.137+X3*1.252+Y3*1.125+AA3*-0.367+K3*-0.56+R3*-0.246</f>
        <v>14.857699999999999</v>
      </c>
    </row>
    <row r="4" spans="1:29" x14ac:dyDescent="0.25">
      <c r="A4">
        <v>2023</v>
      </c>
      <c r="B4">
        <v>2</v>
      </c>
      <c r="C4" t="s">
        <v>34</v>
      </c>
      <c r="D4" t="s">
        <v>35</v>
      </c>
      <c r="E4" t="s">
        <v>36</v>
      </c>
      <c r="F4" t="s">
        <v>37</v>
      </c>
      <c r="G4" t="s">
        <v>38</v>
      </c>
      <c r="H4">
        <v>19</v>
      </c>
      <c r="I4">
        <v>36.799999999999997</v>
      </c>
      <c r="J4">
        <v>7.9</v>
      </c>
      <c r="K4">
        <v>17.399999999999999</v>
      </c>
      <c r="L4">
        <v>0.45600000000000002</v>
      </c>
      <c r="M4">
        <v>2.2999999999999998</v>
      </c>
      <c r="N4">
        <v>24.1</v>
      </c>
      <c r="O4">
        <v>7.1</v>
      </c>
      <c r="P4">
        <v>0.32600000000000001</v>
      </c>
      <c r="Q4">
        <v>5.9</v>
      </c>
      <c r="R4">
        <v>7.3</v>
      </c>
      <c r="S4">
        <v>0.80600000000000005</v>
      </c>
      <c r="T4">
        <v>1.4</v>
      </c>
      <c r="U4">
        <v>4.5999999999999996</v>
      </c>
      <c r="V4">
        <v>5.9</v>
      </c>
      <c r="W4">
        <v>3.6</v>
      </c>
      <c r="X4">
        <v>1.7</v>
      </c>
      <c r="Y4">
        <v>0.2</v>
      </c>
      <c r="Z4">
        <v>3.7</v>
      </c>
      <c r="AA4">
        <v>1.9</v>
      </c>
      <c r="AB4">
        <f t="shared" ref="AB4:AB5" si="0">N4+0.4*J4-0.7*K4-0.4*(R4-Q4)+0.7*T4+0.3*U4+X4+0.7*W4+0.7*Y4-0.4*AA4-Z4</f>
        <v>16.78</v>
      </c>
      <c r="AC4">
        <f t="shared" ref="AC4:AC5" si="1">N4*0.86+M4*0.389+W4*0.727+Z4*-0.964+T4*0.473+U4*0.137+X4*1.252+Y4*1.125+AA4*-0.367+K4*-0.56+R4*-0.246</f>
        <v>12.079800000000002</v>
      </c>
    </row>
    <row r="5" spans="1:29" x14ac:dyDescent="0.25">
      <c r="A5">
        <v>2023</v>
      </c>
      <c r="B5">
        <v>3</v>
      </c>
      <c r="C5" t="s">
        <v>39</v>
      </c>
      <c r="D5" t="s">
        <v>40</v>
      </c>
      <c r="E5" t="s">
        <v>41</v>
      </c>
      <c r="F5" t="s">
        <v>42</v>
      </c>
      <c r="G5" t="s">
        <v>43</v>
      </c>
      <c r="H5">
        <v>18</v>
      </c>
      <c r="I5">
        <v>36.9</v>
      </c>
      <c r="J5">
        <v>7.2</v>
      </c>
      <c r="K5">
        <v>15.8</v>
      </c>
      <c r="L5">
        <v>0.45300000000000001</v>
      </c>
      <c r="M5">
        <v>3.8</v>
      </c>
      <c r="N5">
        <v>23.5</v>
      </c>
      <c r="O5">
        <v>9.4</v>
      </c>
      <c r="P5">
        <v>0.40200000000000002</v>
      </c>
      <c r="Q5">
        <v>5.4</v>
      </c>
      <c r="R5">
        <v>5.8</v>
      </c>
      <c r="S5">
        <v>0.92400000000000004</v>
      </c>
      <c r="T5">
        <v>0.4</v>
      </c>
      <c r="U5">
        <v>3.2</v>
      </c>
      <c r="V5">
        <v>3.6</v>
      </c>
      <c r="W5">
        <v>3.8</v>
      </c>
      <c r="X5">
        <v>1.3</v>
      </c>
      <c r="Y5">
        <v>0.1</v>
      </c>
      <c r="Z5">
        <v>1.6</v>
      </c>
      <c r="AA5">
        <v>1.4</v>
      </c>
      <c r="AB5">
        <f t="shared" si="0"/>
        <v>18.27</v>
      </c>
      <c r="AC5">
        <f t="shared" si="1"/>
        <v>14.487500000000002</v>
      </c>
    </row>
    <row r="9" spans="1:29" x14ac:dyDescent="0.25">
      <c r="A9" t="s">
        <v>44</v>
      </c>
    </row>
    <row r="10" spans="1:29" x14ac:dyDescent="0.25">
      <c r="A10" t="s">
        <v>45</v>
      </c>
    </row>
    <row r="13" spans="1:29" x14ac:dyDescent="0.25">
      <c r="A13" t="s">
        <v>0</v>
      </c>
      <c r="B13" t="s">
        <v>1</v>
      </c>
      <c r="C13" t="s">
        <v>2</v>
      </c>
      <c r="D13" t="s">
        <v>46</v>
      </c>
      <c r="E13" t="s">
        <v>47</v>
      </c>
      <c r="F13" t="s">
        <v>48</v>
      </c>
      <c r="G13" t="s">
        <v>49</v>
      </c>
      <c r="H13" t="s">
        <v>27</v>
      </c>
      <c r="I13" t="s">
        <v>50</v>
      </c>
      <c r="J13" t="s">
        <v>51</v>
      </c>
      <c r="K13" t="s">
        <v>52</v>
      </c>
    </row>
    <row r="14" spans="1:29" x14ac:dyDescent="0.25">
      <c r="A14">
        <v>2023</v>
      </c>
      <c r="B14">
        <v>14</v>
      </c>
      <c r="C14" t="s">
        <v>53</v>
      </c>
      <c r="D14" t="s">
        <v>54</v>
      </c>
      <c r="E14" t="s">
        <v>55</v>
      </c>
      <c r="F14" t="s">
        <v>56</v>
      </c>
      <c r="G14" t="s">
        <v>57</v>
      </c>
      <c r="H14">
        <v>20.38</v>
      </c>
      <c r="I14">
        <v>12.55</v>
      </c>
      <c r="J14">
        <v>19.555555555555557</v>
      </c>
      <c r="K14">
        <f>(H14*2.5)+I14+J14</f>
        <v>83.055555555555557</v>
      </c>
    </row>
    <row r="15" spans="1:29" x14ac:dyDescent="0.25">
      <c r="H15">
        <f>H14*2.5</f>
        <v>50.949999999999996</v>
      </c>
      <c r="I15">
        <f>I14</f>
        <v>12.55</v>
      </c>
      <c r="J15">
        <f>J14</f>
        <v>19.555555555555557</v>
      </c>
    </row>
    <row r="16" spans="1:29" x14ac:dyDescent="0.25">
      <c r="H16">
        <f>H15/$K$14</f>
        <v>0.61344481605351164</v>
      </c>
      <c r="I16">
        <f>I15/$K$14</f>
        <v>0.15110367892976589</v>
      </c>
      <c r="J16">
        <f>J15/$K$14</f>
        <v>0.23545150501672243</v>
      </c>
    </row>
    <row r="22" spans="1:4" x14ac:dyDescent="0.25">
      <c r="A22" t="s">
        <v>58</v>
      </c>
      <c r="B22" s="1" t="s">
        <v>59</v>
      </c>
      <c r="D22" s="2" t="s">
        <v>60</v>
      </c>
    </row>
    <row r="23" spans="1:4" x14ac:dyDescent="0.25">
      <c r="A23">
        <v>20</v>
      </c>
      <c r="B23">
        <f t="shared" ref="B23:B30" si="2">IF(A23=1,25,IF(A23=2,24,IF(A23=3,23,IF(A23=4,22,IF(A23=5,21,IF(A23=6,20,IF(A23=7,19,IF(A23=8,18,IF(A23=9,17,IF(A23=10,16,IF(A23=11,15,IF(A23=12,14,IF(A23=13,13,IF(A23=14,12,IF(A23=15,11,IF(A23=16,10,IF(A23=17,9,IF(A23=18,8,IF(A23=19,7,IF(A23=20,6,IF(A23=21,5,IF(A23=22,4,IF(A23=23,3,IF(A23=24,2,IF(A23=25,1,0)))))))))))))))))))))))))</f>
        <v>6</v>
      </c>
      <c r="D23" t="s">
        <v>61</v>
      </c>
    </row>
    <row r="24" spans="1:4" x14ac:dyDescent="0.25">
      <c r="A24">
        <v>3</v>
      </c>
      <c r="B24">
        <f t="shared" si="2"/>
        <v>23</v>
      </c>
      <c r="D24" t="s">
        <v>62</v>
      </c>
    </row>
    <row r="25" spans="1:4" x14ac:dyDescent="0.25">
      <c r="A25">
        <v>0</v>
      </c>
      <c r="B25">
        <f t="shared" si="2"/>
        <v>0</v>
      </c>
      <c r="D25" t="s">
        <v>63</v>
      </c>
    </row>
    <row r="26" spans="1:4" x14ac:dyDescent="0.25">
      <c r="A26">
        <v>5</v>
      </c>
      <c r="B26">
        <f t="shared" si="2"/>
        <v>21</v>
      </c>
      <c r="D26" t="s">
        <v>64</v>
      </c>
    </row>
    <row r="27" spans="1:4" x14ac:dyDescent="0.25">
      <c r="A27">
        <v>12</v>
      </c>
      <c r="B27">
        <f t="shared" si="2"/>
        <v>14</v>
      </c>
    </row>
    <row r="28" spans="1:4" x14ac:dyDescent="0.25">
      <c r="A28">
        <v>0</v>
      </c>
      <c r="B28">
        <f t="shared" si="2"/>
        <v>0</v>
      </c>
    </row>
    <row r="29" spans="1:4" x14ac:dyDescent="0.25">
      <c r="A29">
        <v>8</v>
      </c>
      <c r="B29">
        <f t="shared" si="2"/>
        <v>18</v>
      </c>
    </row>
    <row r="30" spans="1:4" x14ac:dyDescent="0.25">
      <c r="A30">
        <v>17</v>
      </c>
      <c r="B30">
        <f t="shared" si="2"/>
        <v>9</v>
      </c>
    </row>
    <row r="33" spans="1:8" x14ac:dyDescent="0.25">
      <c r="A33" t="s">
        <v>65</v>
      </c>
    </row>
    <row r="34" spans="1:8" x14ac:dyDescent="0.25">
      <c r="A34" t="s">
        <v>66</v>
      </c>
    </row>
    <row r="35" spans="1:8" ht="14.25" customHeight="1" x14ac:dyDescent="0.25">
      <c r="A35" t="s">
        <v>67</v>
      </c>
    </row>
    <row r="36" spans="1:8" x14ac:dyDescent="0.25">
      <c r="A36">
        <v>2022</v>
      </c>
      <c r="B36">
        <f>IF(A36=2021,A36-2,A36-1)</f>
        <v>2021</v>
      </c>
      <c r="C36">
        <f>IF(B36=2021,B36-2,B36-1)</f>
        <v>2019</v>
      </c>
      <c r="D36">
        <f>IF(C36=2021,C36-2,C36-1)</f>
        <v>2018</v>
      </c>
    </row>
    <row r="41" spans="1:8" x14ac:dyDescent="0.25">
      <c r="A41" s="3" t="s">
        <v>68</v>
      </c>
    </row>
    <row r="42" spans="1:8" x14ac:dyDescent="0.25">
      <c r="H42" s="3" t="s">
        <v>69</v>
      </c>
    </row>
    <row r="43" spans="1:8" x14ac:dyDescent="0.25">
      <c r="A43" t="s">
        <v>70</v>
      </c>
      <c r="D43" t="s">
        <v>71</v>
      </c>
      <c r="G43" t="s">
        <v>72</v>
      </c>
      <c r="H43" t="s">
        <v>73</v>
      </c>
    </row>
    <row r="45" spans="1:8" x14ac:dyDescent="0.25">
      <c r="A45" s="3" t="s">
        <v>74</v>
      </c>
    </row>
    <row r="46" spans="1:8" x14ac:dyDescent="0.25">
      <c r="A46" t="s">
        <v>75</v>
      </c>
    </row>
    <row r="47" spans="1:8" x14ac:dyDescent="0.25">
      <c r="A47" t="s">
        <v>76</v>
      </c>
      <c r="D47" t="s">
        <v>77</v>
      </c>
    </row>
    <row r="48" spans="1:8" x14ac:dyDescent="0.25">
      <c r="A48" t="s">
        <v>78</v>
      </c>
    </row>
    <row r="50" spans="1:5" x14ac:dyDescent="0.25">
      <c r="A50" s="3" t="s">
        <v>79</v>
      </c>
    </row>
    <row r="51" spans="1:5" x14ac:dyDescent="0.25">
      <c r="A51" t="s">
        <v>80</v>
      </c>
    </row>
    <row r="52" spans="1:5" x14ac:dyDescent="0.25">
      <c r="A52" t="s">
        <v>81</v>
      </c>
    </row>
    <row r="53" spans="1:5" x14ac:dyDescent="0.25">
      <c r="A53" t="s">
        <v>82</v>
      </c>
    </row>
    <row r="55" spans="1:5" x14ac:dyDescent="0.25">
      <c r="A55" t="s">
        <v>83</v>
      </c>
    </row>
    <row r="57" spans="1:5" x14ac:dyDescent="0.25">
      <c r="A57" t="s">
        <v>84</v>
      </c>
      <c r="D57" t="s">
        <v>85</v>
      </c>
      <c r="E57" t="s">
        <v>86</v>
      </c>
    </row>
    <row r="58" spans="1:5" x14ac:dyDescent="0.25">
      <c r="A58" t="s">
        <v>87</v>
      </c>
    </row>
    <row r="59" spans="1:5" x14ac:dyDescent="0.25">
      <c r="A59" t="s">
        <v>88</v>
      </c>
    </row>
    <row r="61" spans="1:5" x14ac:dyDescent="0.25">
      <c r="A61" t="s">
        <v>89</v>
      </c>
    </row>
    <row r="63" spans="1:5" x14ac:dyDescent="0.25">
      <c r="A63" t="s">
        <v>90</v>
      </c>
      <c r="D63" t="s">
        <v>91</v>
      </c>
    </row>
    <row r="64" spans="1:5" x14ac:dyDescent="0.25">
      <c r="A6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Allen</dc:creator>
  <cp:lastModifiedBy>Jake Allen</cp:lastModifiedBy>
  <dcterms:created xsi:type="dcterms:W3CDTF">2023-12-26T14:26:24Z</dcterms:created>
  <dcterms:modified xsi:type="dcterms:W3CDTF">2023-12-26T14:27:00Z</dcterms:modified>
</cp:coreProperties>
</file>