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CON 6217\"/>
    </mc:Choice>
  </mc:AlternateContent>
  <xr:revisionPtr revIDLastSave="0" documentId="10_ncr:100000_{D486B136-1432-49FF-A9F6-BFC60BA34100}" xr6:coauthVersionLast="31" xr6:coauthVersionMax="31" xr10:uidLastSave="{00000000-0000-0000-0000-000000000000}"/>
  <bookViews>
    <workbookView xWindow="930" yWindow="0" windowWidth="28770" windowHeight="7980" activeTab="2" xr2:uid="{00000000-000D-0000-FFFF-FFFF00000000}"/>
  </bookViews>
  <sheets>
    <sheet name="laguna-replicate" sheetId="1" r:id="rId1"/>
    <sheet name="Piv" sheetId="2" r:id="rId2"/>
    <sheet name="Report Out" sheetId="3" r:id="rId3"/>
  </sheets>
  <calcPr calcId="179017"/>
  <pivotCaches>
    <pivotCache cacheId="7" r:id="rId4"/>
  </pivotCaches>
</workbook>
</file>

<file path=xl/calcChain.xml><?xml version="1.0" encoding="utf-8"?>
<calcChain xmlns="http://schemas.openxmlformats.org/spreadsheetml/2006/main">
  <c r="I36" i="3" l="1"/>
  <c r="I28" i="3"/>
  <c r="I29" i="3"/>
  <c r="I30" i="3"/>
  <c r="I31" i="3"/>
  <c r="I32" i="3"/>
  <c r="I33" i="3"/>
  <c r="I34" i="3"/>
  <c r="I27" i="3"/>
  <c r="J36" i="3"/>
  <c r="J28" i="3"/>
  <c r="J29" i="3"/>
  <c r="J30" i="3"/>
  <c r="J31" i="3"/>
  <c r="J32" i="3"/>
  <c r="J33" i="3"/>
  <c r="J34" i="3"/>
  <c r="J27" i="3"/>
  <c r="I17" i="2"/>
  <c r="L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17" i="2"/>
  <c r="H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P6" i="1"/>
  <c r="P5" i="1"/>
  <c r="P4" i="1"/>
  <c r="P3" i="1"/>
  <c r="P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G36" i="3"/>
  <c r="F36" i="3"/>
  <c r="D36" i="3"/>
  <c r="C36" i="3"/>
  <c r="N3" i="1" l="1"/>
  <c r="M3" i="1" s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M46" i="1" s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M63" i="1" s="1"/>
  <c r="N64" i="1"/>
  <c r="M64" i="1" s="1"/>
  <c r="N65" i="1"/>
  <c r="M65" i="1" s="1"/>
  <c r="N66" i="1"/>
  <c r="M66" i="1" s="1"/>
  <c r="N67" i="1"/>
  <c r="M67" i="1" s="1"/>
  <c r="N68" i="1"/>
  <c r="M68" i="1" s="1"/>
  <c r="N69" i="1"/>
  <c r="M69" i="1" s="1"/>
  <c r="N70" i="1"/>
  <c r="M70" i="1" s="1"/>
  <c r="N71" i="1"/>
  <c r="M71" i="1" s="1"/>
  <c r="N72" i="1"/>
  <c r="M72" i="1" s="1"/>
  <c r="N73" i="1"/>
  <c r="M73" i="1" s="1"/>
  <c r="N74" i="1"/>
  <c r="M74" i="1" s="1"/>
  <c r="N75" i="1"/>
  <c r="M75" i="1" s="1"/>
  <c r="N76" i="1"/>
  <c r="M76" i="1" s="1"/>
  <c r="N77" i="1"/>
  <c r="M77" i="1" s="1"/>
  <c r="N78" i="1"/>
  <c r="M78" i="1" s="1"/>
  <c r="N79" i="1"/>
  <c r="M79" i="1" s="1"/>
  <c r="N80" i="1"/>
  <c r="M80" i="1" s="1"/>
  <c r="N81" i="1"/>
  <c r="M81" i="1" s="1"/>
  <c r="N82" i="1"/>
  <c r="M82" i="1" s="1"/>
  <c r="N83" i="1"/>
  <c r="M83" i="1" s="1"/>
  <c r="N84" i="1"/>
  <c r="M84" i="1" s="1"/>
  <c r="N85" i="1"/>
  <c r="M85" i="1" s="1"/>
  <c r="N86" i="1"/>
  <c r="M86" i="1" s="1"/>
  <c r="N87" i="1"/>
  <c r="M87" i="1" s="1"/>
  <c r="N88" i="1"/>
  <c r="M88" i="1" s="1"/>
  <c r="N89" i="1"/>
  <c r="M89" i="1" s="1"/>
  <c r="N90" i="1"/>
  <c r="M90" i="1" s="1"/>
  <c r="N91" i="1"/>
  <c r="M91" i="1" s="1"/>
  <c r="N92" i="1"/>
  <c r="M92" i="1" s="1"/>
  <c r="N93" i="1"/>
  <c r="M93" i="1" s="1"/>
  <c r="N94" i="1"/>
  <c r="M94" i="1" s="1"/>
  <c r="N95" i="1"/>
  <c r="M95" i="1" s="1"/>
  <c r="N96" i="1"/>
  <c r="M96" i="1" s="1"/>
  <c r="N97" i="1"/>
  <c r="M97" i="1" s="1"/>
  <c r="N98" i="1"/>
  <c r="M98" i="1" s="1"/>
  <c r="N99" i="1"/>
  <c r="M99" i="1" s="1"/>
  <c r="N100" i="1"/>
  <c r="M100" i="1" s="1"/>
  <c r="N101" i="1"/>
  <c r="M101" i="1" s="1"/>
  <c r="N102" i="1"/>
  <c r="M102" i="1" s="1"/>
  <c r="N103" i="1"/>
  <c r="M103" i="1" s="1"/>
  <c r="N104" i="1"/>
  <c r="M104" i="1" s="1"/>
  <c r="N105" i="1"/>
  <c r="M105" i="1" s="1"/>
  <c r="N106" i="1"/>
  <c r="M106" i="1" s="1"/>
  <c r="N107" i="1"/>
  <c r="M107" i="1" s="1"/>
  <c r="N108" i="1"/>
  <c r="M108" i="1" s="1"/>
  <c r="N109" i="1"/>
  <c r="M109" i="1" s="1"/>
  <c r="N110" i="1"/>
  <c r="M110" i="1" s="1"/>
  <c r="N111" i="1"/>
  <c r="M111" i="1" s="1"/>
  <c r="N112" i="1"/>
  <c r="M112" i="1" s="1"/>
  <c r="N113" i="1"/>
  <c r="M113" i="1" s="1"/>
  <c r="N114" i="1"/>
  <c r="M114" i="1" s="1"/>
  <c r="N115" i="1"/>
  <c r="M115" i="1" s="1"/>
  <c r="N116" i="1"/>
  <c r="M116" i="1" s="1"/>
  <c r="N117" i="1"/>
  <c r="M117" i="1" s="1"/>
  <c r="N118" i="1"/>
  <c r="M118" i="1" s="1"/>
  <c r="N119" i="1"/>
  <c r="M119" i="1" s="1"/>
  <c r="N120" i="1"/>
  <c r="M120" i="1" s="1"/>
  <c r="N121" i="1"/>
  <c r="M121" i="1" s="1"/>
  <c r="N2" i="1"/>
  <c r="M2" i="1" s="1"/>
  <c r="G34" i="3"/>
  <c r="G30" i="3"/>
  <c r="G33" i="3"/>
  <c r="G29" i="3"/>
  <c r="G27" i="3"/>
  <c r="G32" i="3"/>
  <c r="G28" i="3"/>
  <c r="G31" i="3"/>
  <c r="F34" i="3"/>
  <c r="F30" i="3"/>
  <c r="F33" i="3"/>
  <c r="F29" i="3"/>
  <c r="F27" i="3"/>
  <c r="F32" i="3"/>
  <c r="F28" i="3"/>
  <c r="F31" i="3"/>
  <c r="D27" i="3"/>
  <c r="D31" i="3"/>
  <c r="D28" i="3"/>
  <c r="D32" i="3"/>
  <c r="D30" i="3"/>
  <c r="D29" i="3"/>
  <c r="D33" i="3"/>
  <c r="D34" i="3"/>
  <c r="C28" i="3"/>
  <c r="C32" i="3"/>
  <c r="C34" i="3"/>
  <c r="C29" i="3"/>
  <c r="C33" i="3"/>
  <c r="C30" i="3"/>
  <c r="C31" i="3"/>
  <c r="C27" i="3"/>
</calcChain>
</file>

<file path=xl/sharedStrings.xml><?xml version="1.0" encoding="utf-8"?>
<sst xmlns="http://schemas.openxmlformats.org/spreadsheetml/2006/main" count="208" uniqueCount="65">
  <si>
    <t>ncic</t>
  </si>
  <si>
    <t>year</t>
  </si>
  <si>
    <t>month</t>
  </si>
  <si>
    <t>lagunabeach</t>
  </si>
  <si>
    <t>burglary_res_percap</t>
  </si>
  <si>
    <t>burglary_nonres_percap</t>
  </si>
  <si>
    <t>robbery_res_percap</t>
  </si>
  <si>
    <t>robbery_nonres_percap</t>
  </si>
  <si>
    <t>rape_percap</t>
  </si>
  <si>
    <t>autotheft_percap</t>
  </si>
  <si>
    <t>larceny_percap</t>
  </si>
  <si>
    <t>officers_percap</t>
  </si>
  <si>
    <t>Pre_Post</t>
  </si>
  <si>
    <t>Column Labels</t>
  </si>
  <si>
    <t>Row Labels</t>
  </si>
  <si>
    <t>Average of burglary_res_percap</t>
  </si>
  <si>
    <t>Average of burglary_nonres_percap</t>
  </si>
  <si>
    <t>Average of robbery_res_percap</t>
  </si>
  <si>
    <t>Average of rape_percap</t>
  </si>
  <si>
    <t>Average of larceny_percap</t>
  </si>
  <si>
    <t>Average of autotheft_percap</t>
  </si>
  <si>
    <t>Average of robbery_nonres_percap</t>
  </si>
  <si>
    <t>Average of officers_percap</t>
  </si>
  <si>
    <t>Variable</t>
  </si>
  <si>
    <t>Laguna</t>
  </si>
  <si>
    <t>Dana Point</t>
  </si>
  <si>
    <t>Pre</t>
  </si>
  <si>
    <t>Post</t>
  </si>
  <si>
    <t>Problem 3</t>
  </si>
  <si>
    <t>Problem 2</t>
  </si>
  <si>
    <t>Year_Quarter</t>
  </si>
  <si>
    <t>Year_Month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</si>
  <si>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</si>
  <si>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</si>
  <si>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</si>
  <si>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</si>
  <si>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</si>
  <si>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</si>
  <si>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</si>
  <si>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</si>
  <si>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</si>
  <si>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</si>
  <si>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</si>
  <si>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</si>
  <si>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</si>
  <si>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</si>
  <si>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</si>
  <si>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</si>
  <si>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</si>
  <si>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</si>
  <si>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</si>
  <si>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</si>
  <si>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Total Crime</t>
  </si>
  <si>
    <t>Grand Total</t>
  </si>
  <si>
    <t>Sum of Total Crime</t>
  </si>
  <si>
    <t>Laguna Beach</t>
  </si>
  <si>
    <t>Quarter</t>
  </si>
  <si>
    <t>Actual Data</t>
  </si>
  <si>
    <t>Actual data scaled to match first point; proxy for population of town</t>
  </si>
  <si>
    <t>Average of Total Crime</t>
  </si>
  <si>
    <t>Total crime</t>
  </si>
  <si>
    <t>Post-Post</t>
  </si>
  <si>
    <t>Pre-Post</t>
  </si>
  <si>
    <t>Diff in Diff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</si>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</sst>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/>
    <xf numFmtId="166" fontId="0" fillId="33" borderId="0" xfId="0" applyNumberFormat="1" applyFill="1"/>
    <xf numFmtId="2" fontId="0" fillId="33" borderId="0" xfId="0" applyNumberFormat="1" applyFill="1"/>
    <xf numFmtId="0" fontId="20" fillId="33" borderId="0" xfId="0" applyFon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[laguna-replicate.xlsx]Piv!PivotTable3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Piv!$D$15:$D$16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Piv!$C$17:$C$37</c:f>
              <c:strCache>
                <c:ptCount val="20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</c:strCache>
            </c:strRef>
          </c:cat>
          <c:val>
            <c:numRef>
              <c:f>Piv!$D$17:$D$37</c:f>
              <c:numCache>
                <c:formatCode>General</c:formatCode>
                <c:ptCount val="20"/>
                <c:pt idx="0">
                  <c:v>3.4616332000000001</c:v>
                </c:pt>
                <c:pt idx="1">
                  <c:v>3.4066870999999996</c:v>
                </c:pt>
                <c:pt idx="2">
                  <c:v>3.3792139999999997</c:v>
                </c:pt>
                <c:pt idx="3">
                  <c:v>3.5715266999999997</c:v>
                </c:pt>
                <c:pt idx="4">
                  <c:v>3.8142621000000001</c:v>
                </c:pt>
                <c:pt idx="5">
                  <c:v>3.6760641999999999</c:v>
                </c:pt>
                <c:pt idx="6">
                  <c:v>3.0679932999999999</c:v>
                </c:pt>
                <c:pt idx="7">
                  <c:v>3.0679933999999998</c:v>
                </c:pt>
                <c:pt idx="8">
                  <c:v>3.8720026000000001</c:v>
                </c:pt>
                <c:pt idx="9">
                  <c:v>3.5954310999999999</c:v>
                </c:pt>
                <c:pt idx="10">
                  <c:v>2.8486878</c:v>
                </c:pt>
                <c:pt idx="11">
                  <c:v>2.5444591000000001</c:v>
                </c:pt>
                <c:pt idx="12">
                  <c:v>3.2268739000000002</c:v>
                </c:pt>
                <c:pt idx="13">
                  <c:v>3.254454</c:v>
                </c:pt>
                <c:pt idx="14">
                  <c:v>2.7304317999999999</c:v>
                </c:pt>
                <c:pt idx="15">
                  <c:v>2.3167299999999997</c:v>
                </c:pt>
                <c:pt idx="16">
                  <c:v>3.2329371999999998</c:v>
                </c:pt>
                <c:pt idx="17">
                  <c:v>2.6526664999999996</c:v>
                </c:pt>
                <c:pt idx="18">
                  <c:v>2.4592425999999996</c:v>
                </c:pt>
                <c:pt idx="19">
                  <c:v>2.0171315999999999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E3D-BDB0-F191E9F7292B}"/>
            </c:ext>
          </c:extLst>
        </c:ser>
        <c:ser>
          <c:idx val="1"/>
          <c:order val="1"/>
          <c:tx>
            <c:strRef>
              <c:f>Piv!$E$15:$E$16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Piv!$C$17:$C$37</c:f>
              <c:strCache>
                <c:ptCount val="20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</c:strCache>
            </c:strRef>
          </c:cat>
          <c:val>
            <c:numRef>
              <c:f>Piv!$E$17:$E$37</c:f>
              <c:numCache>
                <c:formatCode>General</c:formatCode>
                <c:ptCount val="20"/>
                <c:pt idx="0">
                  <c:v>7.4799778999999997</c:v>
                </c:pt>
                <c:pt idx="1">
                  <c:v>4.7562913</c:v>
                </c:pt>
                <c:pt idx="2">
                  <c:v>5.6099848999999997</c:v>
                </c:pt>
                <c:pt idx="3">
                  <c:v>4.2278145</c:v>
                </c:pt>
                <c:pt idx="4">
                  <c:v>4.8724559999999997</c:v>
                </c:pt>
                <c:pt idx="5">
                  <c:v>4.8315108999999996</c:v>
                </c:pt>
                <c:pt idx="6">
                  <c:v>6.3464757000000001</c:v>
                </c:pt>
                <c:pt idx="7">
                  <c:v>3.7669408999999998</c:v>
                </c:pt>
                <c:pt idx="8">
                  <c:v>5.4909032999999994</c:v>
                </c:pt>
                <c:pt idx="9">
                  <c:v>4.6303882000000005</c:v>
                </c:pt>
                <c:pt idx="10">
                  <c:v>6.1465331000000001</c:v>
                </c:pt>
                <c:pt idx="11">
                  <c:v>4.0157352999999993</c:v>
                </c:pt>
                <c:pt idx="12">
                  <c:v>4.6700263</c:v>
                </c:pt>
                <c:pt idx="13">
                  <c:v>4.6290604999999996</c:v>
                </c:pt>
                <c:pt idx="14">
                  <c:v>5.8580158000000004</c:v>
                </c:pt>
                <c:pt idx="15">
                  <c:v>5.5302937999999999</c:v>
                </c:pt>
                <c:pt idx="16">
                  <c:v>7.4350969999999998</c:v>
                </c:pt>
                <c:pt idx="17">
                  <c:v>4.6828784999999993</c:v>
                </c:pt>
                <c:pt idx="18">
                  <c:v>5.8741371999999998</c:v>
                </c:pt>
                <c:pt idx="19">
                  <c:v>5.5455150999999994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2-4E3D-BDB0-F191E9F7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49416"/>
        <c:axId val="243291752"/>
      </c:lineChart>
      <c:catAx>
        <c:axId val="5623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91752"/>
        <c:crosses val="autoZero"/>
        <c:auto val="1"/>
        <c:lblAlgn val="ctr"/>
        <c:lblOffset val="100"/>
        <c:noMultiLvlLbl val="0"/>
      </c:catAx>
      <c:valAx>
        <c:axId val="2432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Replication</a:t>
            </a:r>
            <a:r>
              <a:rPr lang="en-US" baseline="0"/>
              <a:t> of Figure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Piv!$K$16</c:f>
              <c:strCache>
                <c:ptCount val="1"/>
                <c:pt idx="0">
                  <c:v>Dana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Piv!$J$17:$J$36</c:f>
              <c:strCache>
                <c:ptCount val="20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</c:strCache>
            </c:strRef>
          </c:cat>
          <c:val>
            <c:numRef>
              <c:f>Piv!$K$17:$K$36</c:f>
              <c:numCache>
                <c:formatCode>0</c:formatCode>
                <c:ptCount val="20"/>
                <c:pt idx="0">
                  <c:v>125</c:v>
                </c:pt>
                <c:pt idx="1">
                  <c:v>123.01588958067536</c:v>
                </c:pt>
                <c:pt idx="2">
                  <c:v>122.02383256550692</c:v>
                </c:pt>
                <c:pt idx="3">
                  <c:v>128.96826778180886</c:v>
                </c:pt>
                <c:pt idx="4">
                  <c:v>137.73347288788426</c:v>
                </c:pt>
                <c:pt idx="5">
                  <c:v>132.743129745809</c:v>
                </c:pt>
                <c:pt idx="6">
                  <c:v>110.7856148652607</c:v>
                </c:pt>
                <c:pt idx="7">
                  <c:v>110.78561847627297</c:v>
                </c:pt>
                <c:pt idx="8">
                  <c:v>139.81848943440917</c:v>
                </c:pt>
                <c:pt idx="9">
                  <c:v>129.83145860167969</c:v>
                </c:pt>
                <c:pt idx="10">
                  <c:v>102.8664663257794</c:v>
                </c:pt>
                <c:pt idx="11">
                  <c:v>91.880730604270838</c:v>
                </c:pt>
                <c:pt idx="12">
                  <c:v>116.52281284452668</c:v>
                </c:pt>
                <c:pt idx="13">
                  <c:v>117.51873364283657</c:v>
                </c:pt>
                <c:pt idx="14">
                  <c:v>98.596227641911909</c:v>
                </c:pt>
                <c:pt idx="15">
                  <c:v>83.657404834226796</c:v>
                </c:pt>
                <c:pt idx="16">
                  <c:v>116.74175935220403</c:v>
                </c:pt>
                <c:pt idx="17">
                  <c:v>95.788113107997674</c:v>
                </c:pt>
                <c:pt idx="18">
                  <c:v>88.803552323221282</c:v>
                </c:pt>
                <c:pt idx="19">
                  <c:v>72.838869814398592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3-45C9-A147-4C8820733F15}"/>
            </c:ext>
          </c:extLst>
        </c:ser>
        <c:ser>
          <c:idx val="1"/>
          <c:order val="1"/>
          <c:tx>
            <c:strRef>
              <c:f>Piv!$L$16</c:f>
              <c:strCache>
                <c:ptCount val="1"/>
                <c:pt idx="0">
                  <c:v>Laguna Beach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Piv!$J$17:$J$36</c:f>
              <c:strCache>
                <c:ptCount val="20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</c:strCache>
            </c:strRef>
          </c:cat>
          <c:val>
            <c:numRef>
              <c:f>Piv!$L$17:$L$36</c:f>
              <c:numCache>
                <c:formatCode>0</c:formatCode>
                <c:ptCount val="20"/>
                <c:pt idx="0">
                  <c:v>185</c:v>
                </c:pt>
                <c:pt idx="1">
                  <c:v>117.63589441888593</c:v>
                </c:pt>
                <c:pt idx="2">
                  <c:v>138.75003648072274</c:v>
                </c:pt>
                <c:pt idx="3">
                  <c:v>104.56523975826185</c:v>
                </c:pt>
                <c:pt idx="4">
                  <c:v>120.50896032727583</c:v>
                </c:pt>
                <c:pt idx="5">
                  <c:v>119.49627772295958</c:v>
                </c:pt>
                <c:pt idx="6">
                  <c:v>156.96543762515662</c:v>
                </c:pt>
                <c:pt idx="7">
                  <c:v>93.166594315739886</c:v>
                </c:pt>
                <c:pt idx="8">
                  <c:v>135.80482777896975</c:v>
                </c:pt>
                <c:pt idx="9">
                  <c:v>114.52197164914085</c:v>
                </c:pt>
                <c:pt idx="10">
                  <c:v>152.02031860281298</c:v>
                </c:pt>
                <c:pt idx="11">
                  <c:v>99.319949929263814</c:v>
                </c:pt>
                <c:pt idx="12">
                  <c:v>115.50232862319018</c:v>
                </c:pt>
                <c:pt idx="13">
                  <c:v>114.48913405212066</c:v>
                </c:pt>
                <c:pt idx="14">
                  <c:v>144.88450868283985</c:v>
                </c:pt>
                <c:pt idx="15">
                  <c:v>136.77906093813459</c:v>
                </c:pt>
                <c:pt idx="16">
                  <c:v>183.88997446102081</c:v>
                </c:pt>
                <c:pt idx="17">
                  <c:v>115.82019814523782</c:v>
                </c:pt>
                <c:pt idx="18">
                  <c:v>145.28323432613351</c:v>
                </c:pt>
                <c:pt idx="19">
                  <c:v>137.15552468410368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3-45C9-A147-4C882073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98784"/>
        <c:axId val="565148600"/>
      </c:lineChart>
      <c:catAx>
        <c:axId val="5067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48600"/>
        <c:crosses val="autoZero"/>
        <c:auto val="1"/>
        <c:lblAlgn val="ctr"/>
        <c:lblOffset val="100"/>
        <c:noMultiLvlLbl val="0"/>
      </c:catAx>
      <c:valAx>
        <c:axId val="565148600"/>
        <c:scaling>
          <c:orientation val="minMax"/>
          <c:max val="1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Piv!$K$16</c:f>
              <c:strCache>
                <c:ptCount val="1"/>
                <c:pt idx="0">
                  <c:v>Dana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Piv!$J$17:$J$36</c:f>
              <c:strCache>
                <c:ptCount val="20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</c:strCache>
            </c:strRef>
          </c:cat>
          <c:val>
            <c:numRef>
              <c:f>Piv!$K$17:$K$36</c:f>
              <c:numCache>
                <c:formatCode>0</c:formatCode>
                <c:ptCount val="20"/>
                <c:pt idx="0">
                  <c:v>125</c:v>
                </c:pt>
                <c:pt idx="1">
                  <c:v>123.01588958067536</c:v>
                </c:pt>
                <c:pt idx="2">
                  <c:v>122.02383256550692</c:v>
                </c:pt>
                <c:pt idx="3">
                  <c:v>128.96826778180886</c:v>
                </c:pt>
                <c:pt idx="4">
                  <c:v>137.73347288788426</c:v>
                </c:pt>
                <c:pt idx="5">
                  <c:v>132.743129745809</c:v>
                </c:pt>
                <c:pt idx="6">
                  <c:v>110.7856148652607</c:v>
                </c:pt>
                <c:pt idx="7">
                  <c:v>110.78561847627297</c:v>
                </c:pt>
                <c:pt idx="8">
                  <c:v>139.81848943440917</c:v>
                </c:pt>
                <c:pt idx="9">
                  <c:v>129.83145860167969</c:v>
                </c:pt>
                <c:pt idx="10">
                  <c:v>102.8664663257794</c:v>
                </c:pt>
                <c:pt idx="11">
                  <c:v>91.880730604270838</c:v>
                </c:pt>
                <c:pt idx="12">
                  <c:v>116.52281284452668</c:v>
                </c:pt>
                <c:pt idx="13">
                  <c:v>117.51873364283657</c:v>
                </c:pt>
                <c:pt idx="14">
                  <c:v>98.596227641911909</c:v>
                </c:pt>
                <c:pt idx="15">
                  <c:v>83.657404834226796</c:v>
                </c:pt>
                <c:pt idx="16">
                  <c:v>116.74175935220403</c:v>
                </c:pt>
                <c:pt idx="17">
                  <c:v>95.788113107997674</c:v>
                </c:pt>
                <c:pt idx="18">
                  <c:v>88.803552323221282</c:v>
                </c:pt>
                <c:pt idx="19">
                  <c:v>72.838869814398592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CF2-845D-E753C97503CF}"/>
            </c:ext>
          </c:extLst>
        </c:ser>
        <c:ser>
          <c:idx val="1"/>
          <c:order val="1"/>
          <c:tx>
            <c:strRef>
              <c:f>Piv!$L$16</c:f>
              <c:strCache>
                <c:ptCount val="1"/>
                <c:pt idx="0">
                  <c:v>Laguna Beach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Piv!$J$17:$J$36</c:f>
              <c:strCache>
                <c:ptCount val="20"/>
                <c:pt idx="0">
                  <c:v>2002-Q1</c:v>
                </c:pt>
                <c:pt idx="1">
                  <c:v>2002-Q2</c:v>
                </c:pt>
                <c:pt idx="2">
                  <c:v>2002-Q3</c:v>
                </c:pt>
                <c:pt idx="3">
                  <c:v>2002-Q4</c:v>
                </c:pt>
                <c:pt idx="4">
                  <c:v>2003-Q1</c:v>
                </c:pt>
                <c:pt idx="5">
                  <c:v>2003-Q2</c:v>
                </c:pt>
                <c:pt idx="6">
                  <c:v>2003-Q3</c:v>
                </c:pt>
                <c:pt idx="7">
                  <c:v>2003-Q4</c:v>
                </c:pt>
                <c:pt idx="8">
                  <c:v>2004-Q1</c:v>
                </c:pt>
                <c:pt idx="9">
                  <c:v>2004-Q2</c:v>
                </c:pt>
                <c:pt idx="10">
                  <c:v>2004-Q3</c:v>
                </c:pt>
                <c:pt idx="11">
                  <c:v>2004-Q4</c:v>
                </c:pt>
                <c:pt idx="12">
                  <c:v>2005-Q1</c:v>
                </c:pt>
                <c:pt idx="13">
                  <c:v>2005-Q2</c:v>
                </c:pt>
                <c:pt idx="14">
                  <c:v>2005-Q3</c:v>
                </c:pt>
                <c:pt idx="15">
                  <c:v>2005-Q4</c:v>
                </c:pt>
                <c:pt idx="16">
                  <c:v>2006-Q1</c:v>
                </c:pt>
                <c:pt idx="17">
                  <c:v>2006-Q2</c:v>
                </c:pt>
                <c:pt idx="18">
                  <c:v>2006-Q3</c:v>
                </c:pt>
                <c:pt idx="19">
                  <c:v>2006-Q4</c:v>
                </c:pt>
              </c:strCache>
            </c:strRef>
          </c:cat>
          <c:val>
            <c:numRef>
              <c:f>Piv!$L$17:$L$36</c:f>
              <c:numCache>
                <c:formatCode>0</c:formatCode>
                <c:ptCount val="20"/>
                <c:pt idx="0">
                  <c:v>185</c:v>
                </c:pt>
                <c:pt idx="1">
                  <c:v>117.63589441888593</c:v>
                </c:pt>
                <c:pt idx="2">
                  <c:v>138.75003648072274</c:v>
                </c:pt>
                <c:pt idx="3">
                  <c:v>104.56523975826185</c:v>
                </c:pt>
                <c:pt idx="4">
                  <c:v>120.50896032727583</c:v>
                </c:pt>
                <c:pt idx="5">
                  <c:v>119.49627772295958</c:v>
                </c:pt>
                <c:pt idx="6">
                  <c:v>156.96543762515662</c:v>
                </c:pt>
                <c:pt idx="7">
                  <c:v>93.166594315739886</c:v>
                </c:pt>
                <c:pt idx="8">
                  <c:v>135.80482777896975</c:v>
                </c:pt>
                <c:pt idx="9">
                  <c:v>114.52197164914085</c:v>
                </c:pt>
                <c:pt idx="10">
                  <c:v>152.02031860281298</c:v>
                </c:pt>
                <c:pt idx="11">
                  <c:v>99.319949929263814</c:v>
                </c:pt>
                <c:pt idx="12">
                  <c:v>115.50232862319018</c:v>
                </c:pt>
                <c:pt idx="13">
                  <c:v>114.48913405212066</c:v>
                </c:pt>
                <c:pt idx="14">
                  <c:v>144.88450868283985</c:v>
                </c:pt>
                <c:pt idx="15">
                  <c:v>136.77906093813459</c:v>
                </c:pt>
                <c:pt idx="16">
                  <c:v>183.88997446102081</c:v>
                </c:pt>
                <c:pt idx="17">
                  <c:v>115.82019814523782</c:v>
                </c:pt>
                <c:pt idx="18">
                  <c:v>145.28323432613351</c:v>
                </c:pt>
                <c:pt idx="19">
                  <c:v>137.15552468410368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CF2-845D-E753C975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98784"/>
        <c:axId val="565148600"/>
      </c:lineChart>
      <c:catAx>
        <c:axId val="5067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48600"/>
        <c:crosses val="autoZero"/>
        <c:auto val="1"/>
        <c:lblAlgn val="ctr"/>
        <c:lblOffset val="100"/>
        <c:noMultiLvlLbl val="0"/>
      </c:catAx>
      <c:valAx>
        <c:axId val="5651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41</xdr:row>
      <xdr:rowOff>23812</xdr:rowOff>
    </xdr:from>
    <xdr:to>
      <xdr:col>8</xdr:col>
      <xdr:colOff>419100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1DE1C-D04D-4DD3-A715-E3EA0BA5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41</xdr:row>
      <xdr:rowOff>23812</xdr:rowOff>
    </xdr:from>
    <xdr:to>
      <xdr:col>13</xdr:col>
      <xdr:colOff>466726</xdr:colOff>
      <xdr:row>55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6BB7B-66DB-4152-AC8D-99D24FF4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38100</xdr:colOff>
      <xdr:row>60</xdr:row>
      <xdr:rowOff>76200</xdr:rowOff>
    </xdr:from>
    <xdr:to>
      <xdr:col>13</xdr:col>
      <xdr:colOff>689304</xdr:colOff>
      <xdr:row>74</xdr:row>
      <xdr:rowOff>134348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D54881-A1B6-40AB-850F-8543F4CB8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77225" y="11506200"/>
          <a:ext cx="5261304" cy="2725148"/>
        </a:xfrm>
        <a:prstGeom prst="rect">
          <a:avLst/>
        </a:prstGeom>
      </xdr:spPr>
    </xdr:pic>
    <xdr:clientData/>
  </xdr:twoCellAnchor>
  <xdr:twoCellAnchor>
    <xdr:from>
      <xdr:col>11</xdr:col>
      <xdr:colOff>828675</xdr:colOff>
      <xdr:row>44</xdr:row>
      <xdr:rowOff>28575</xdr:rowOff>
    </xdr:from>
    <xdr:to>
      <xdr:col>11</xdr:col>
      <xdr:colOff>838200</xdr:colOff>
      <xdr:row>52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217A09E-6B26-4220-9C22-93F7379B2254}"/>
            </a:ext>
          </a:extLst>
        </xdr:cNvPr>
        <xdr:cNvCxnSpPr/>
      </xdr:nvCxnSpPr>
      <xdr:spPr>
        <a:xfrm flipV="1">
          <a:off x="10744200" y="8410575"/>
          <a:ext cx="9525" cy="15906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76</xdr:row>
      <xdr:rowOff>0</xdr:rowOff>
    </xdr:from>
    <xdr:to>
      <xdr:col>13</xdr:col>
      <xdr:colOff>651204</xdr:colOff>
      <xdr:row>90</xdr:row>
      <xdr:rowOff>58148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273C94C-4EB5-47D4-A0E5-03A99B095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39125" y="14478000"/>
          <a:ext cx="5261304" cy="2725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461965</xdr:colOff>
      <xdr:row>17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A5B42-7B28-4030-A490-84919C28E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" refreshedDate="43206.840715972219" createdVersion="6" refreshedVersion="6" minRefreshableVersion="3" recordCount="120" xr:uid="{41E37F5F-31F3-4528-9F59-597AF06B2C0F}">
  <cacheSource type="worksheet">
    <worksheetSource ref="A1:P121" sheet="laguna-replicate"/>
  </cacheSource>
  <cacheFields count="16">
    <cacheField name="ncic" numFmtId="0">
      <sharedItems containsSemiMixedTypes="0" containsString="0" containsNumber="1" containsInteger="1" minValue="3011" maxValue="3036"/>
    </cacheField>
    <cacheField name="year" numFmtId="0">
      <sharedItems containsSemiMixedTypes="0" containsString="0" containsNumber="1" containsInteger="1" minValue="2002" maxValue="2006"/>
    </cacheField>
    <cacheField name="month" numFmtId="0">
      <sharedItems containsSemiMixedTypes="0" containsString="0" containsNumber="1" containsInteger="1" minValue="1" maxValue="12"/>
    </cacheField>
    <cacheField name="lagunabeach" numFmtId="0">
      <sharedItems containsSemiMixedTypes="0" containsString="0" containsNumber="1" containsInteger="1" minValue="0" maxValue="1" count="2">
        <n v="0"/>
        <n v="1"/>
      </sharedItems>
    </cacheField>
    <cacheField name="burglary_res_percap" numFmtId="0">
      <sharedItems containsSemiMixedTypes="0" containsString="0" containsNumber="1" minValue="0" maxValue="0.53269960000000005"/>
    </cacheField>
    <cacheField name="burglary_nonres_percap" numFmtId="0">
      <sharedItems containsSemiMixedTypes="0" containsString="0" containsNumber="1" minValue="0" maxValue="0.57367650000000003"/>
    </cacheField>
    <cacheField name="robbery_res_percap" numFmtId="0">
      <sharedItems containsSemiMixedTypes="0" containsString="0" containsNumber="1" minValue="0" maxValue="4.1077900000000001E-2"/>
    </cacheField>
    <cacheField name="robbery_nonres_percap" numFmtId="0">
      <sharedItems containsSemiMixedTypes="0" containsString="0" containsNumber="1" minValue="0" maxValue="0.1373664"/>
    </cacheField>
    <cacheField name="rape_percap" numFmtId="0">
      <sharedItems containsSemiMixedTypes="0" containsString="0" containsNumber="1" minValue="0" maxValue="8.2155800000000001E-2"/>
    </cacheField>
    <cacheField name="autotheft_percap" numFmtId="0">
      <sharedItems containsSemiMixedTypes="0" containsString="0" containsNumber="1" minValue="0" maxValue="0.4107789"/>
    </cacheField>
    <cacheField name="larceny_percap" numFmtId="0">
      <sharedItems containsSemiMixedTypes="0" containsString="0" containsNumber="1" minValue="0.27580120000000002" maxValue="2.3414389999999998"/>
    </cacheField>
    <cacheField name="officers_percap" numFmtId="0">
      <sharedItems containsSemiMixedTypes="0" containsString="0" containsNumber="1" minValue="0.71708320000000003" maxValue="2.0326029999999999"/>
    </cacheField>
    <cacheField name="Pre_Post" numFmtId="0">
      <sharedItems containsSemiMixedTypes="0" containsString="0" containsNumber="1" containsInteger="1" minValue="0" maxValue="1" count="2">
        <n v="0"/>
        <n v="1"/>
      </sharedItems>
    </cacheField>
    <cacheField name="Year_Month" numFmtId="14">
      <sharedItems containsSemiMixedTypes="0" containsNonDate="0" containsDate="1" containsString="0" minDate="2002-01-01T00:00:00" maxDate="2006-12-02T00:00:00"/>
    </cacheField>
    <cacheField name="Year_Quarter" numFmtId="0">
      <sharedItems count="20">
        <s v="2002-Q1"/>
        <s v="2002-Q2"/>
        <s v="2002-Q3"/>
        <s v="2002-Q4"/>
        <s v="2003-Q1"/>
        <s v="2003-Q2"/>
        <s v="2003-Q3"/>
        <s v="2003-Q4"/>
        <s v="2004-Q1"/>
        <s v="2004-Q2"/>
        <s v="2004-Q3"/>
        <s v="2004-Q4"/>
        <s v="2005-Q1"/>
        <s v="2005-Q2"/>
        <s v="2005-Q3"/>
        <s v="2005-Q4"/>
        <s v="2006-Q1"/>
        <s v="2006-Q2"/>
        <s v="2006-Q3"/>
        <s v="2006-Q4"/>
      </sharedItems>
    </cacheField>
    <cacheField name="Total Crime" numFmtId="0">
      <sharedItems containsSemiMixedTypes="0" containsString="0" containsNumber="1" minValue="0.49737490000000001" maxValue="3.2040746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3036"/>
    <n v="2002"/>
    <n v="1"/>
    <x v="0"/>
    <n v="8.2419800000000001E-2"/>
    <n v="0.10989309999999999"/>
    <n v="0"/>
    <n v="2.7473299999999999E-2"/>
    <n v="0"/>
    <n v="8.2419800000000001E-2"/>
    <n v="0.63188549999999999"/>
    <n v="0.74177859999999995"/>
    <x v="0"/>
    <d v="2002-01-01T00:00:00"/>
    <x v="0"/>
    <n v="0.93409150000000007"/>
  </r>
  <r>
    <n v="3036"/>
    <n v="2002"/>
    <n v="2"/>
    <x v="0"/>
    <n v="0.1373664"/>
    <n v="8.2419800000000001E-2"/>
    <n v="0"/>
    <n v="0"/>
    <n v="0"/>
    <n v="2.7473299999999999E-2"/>
    <n v="0.52199240000000002"/>
    <n v="0.74177859999999995"/>
    <x v="0"/>
    <d v="2002-02-01T00:00:00"/>
    <x v="0"/>
    <n v="0.76925189999999999"/>
  </r>
  <r>
    <n v="3036"/>
    <n v="2002"/>
    <n v="3"/>
    <x v="0"/>
    <n v="0.21978629999999999"/>
    <n v="0.1373664"/>
    <n v="0"/>
    <n v="0"/>
    <n v="2.7473299999999999E-2"/>
    <n v="8.2419800000000001E-2"/>
    <n v="1.2912440000000001"/>
    <n v="0.74177859999999995"/>
    <x v="0"/>
    <d v="2002-03-01T00:00:00"/>
    <x v="0"/>
    <n v="1.7582898"/>
  </r>
  <r>
    <n v="3036"/>
    <n v="2002"/>
    <n v="4"/>
    <x v="0"/>
    <n v="0.19231300000000001"/>
    <n v="8.2419800000000001E-2"/>
    <n v="2.7473299999999999E-2"/>
    <n v="2.7473299999999999E-2"/>
    <n v="2.7473299999999999E-2"/>
    <n v="0.19231300000000001"/>
    <n v="0.79672520000000002"/>
    <n v="0.74177859999999995"/>
    <x v="0"/>
    <d v="2002-04-01T00:00:00"/>
    <x v="1"/>
    <n v="1.3461908999999999"/>
  </r>
  <r>
    <n v="3036"/>
    <n v="2002"/>
    <n v="5"/>
    <x v="0"/>
    <n v="0.1373664"/>
    <n v="2.7473299999999999E-2"/>
    <n v="0"/>
    <n v="0"/>
    <n v="0"/>
    <n v="5.4946599999999998E-2"/>
    <n v="0.87914499999999995"/>
    <n v="0.74177859999999995"/>
    <x v="0"/>
    <d v="2002-05-01T00:00:00"/>
    <x v="1"/>
    <n v="1.0989312999999998"/>
  </r>
  <r>
    <n v="3036"/>
    <n v="2002"/>
    <n v="6"/>
    <x v="0"/>
    <n v="0.21978629999999999"/>
    <n v="5.4946599999999998E-2"/>
    <n v="0"/>
    <n v="0.1373664"/>
    <n v="0"/>
    <n v="0.10989309999999999"/>
    <n v="0.43957249999999998"/>
    <n v="0.74177859999999995"/>
    <x v="0"/>
    <d v="2002-06-01T00:00:00"/>
    <x v="1"/>
    <n v="0.96156489999999994"/>
  </r>
  <r>
    <n v="3036"/>
    <n v="2002"/>
    <n v="7"/>
    <x v="0"/>
    <n v="0.32967940000000001"/>
    <n v="5.4946599999999998E-2"/>
    <n v="0"/>
    <n v="2.7473299999999999E-2"/>
    <n v="2.7473299999999999E-2"/>
    <n v="0.19231300000000001"/>
    <n v="0.46704580000000001"/>
    <n v="0.74177859999999995"/>
    <x v="0"/>
    <d v="2002-07-01T00:00:00"/>
    <x v="2"/>
    <n v="1.0989313999999999"/>
  </r>
  <r>
    <n v="3036"/>
    <n v="2002"/>
    <n v="8"/>
    <x v="0"/>
    <n v="0.1373664"/>
    <n v="5.4946599999999998E-2"/>
    <n v="0"/>
    <n v="2.7473299999999999E-2"/>
    <n v="0"/>
    <n v="0.21978629999999999"/>
    <n v="0.52199240000000002"/>
    <n v="0.74177859999999995"/>
    <x v="0"/>
    <d v="2002-08-01T00:00:00"/>
    <x v="2"/>
    <n v="0.961565"/>
  </r>
  <r>
    <n v="3036"/>
    <n v="2002"/>
    <n v="9"/>
    <x v="0"/>
    <n v="0.21978629999999999"/>
    <n v="2.7473299999999999E-2"/>
    <n v="0"/>
    <n v="2.7473299999999999E-2"/>
    <n v="2.7473299999999999E-2"/>
    <n v="0.1373664"/>
    <n v="0.87914499999999995"/>
    <n v="0.74177859999999995"/>
    <x v="0"/>
    <d v="2002-09-01T00:00:00"/>
    <x v="2"/>
    <n v="1.3187175999999998"/>
  </r>
  <r>
    <n v="3036"/>
    <n v="2002"/>
    <n v="10"/>
    <x v="0"/>
    <n v="0.10989309999999999"/>
    <n v="0.19231300000000001"/>
    <n v="0"/>
    <n v="0"/>
    <n v="0"/>
    <n v="0.16483970000000001"/>
    <n v="0.68683209999999995"/>
    <n v="0.74177859999999995"/>
    <x v="0"/>
    <d v="2002-10-01T00:00:00"/>
    <x v="3"/>
    <n v="1.1538778999999999"/>
  </r>
  <r>
    <n v="3036"/>
    <n v="2002"/>
    <n v="11"/>
    <x v="0"/>
    <n v="0.16483970000000001"/>
    <n v="2.7473299999999999E-2"/>
    <n v="2.7473299999999999E-2"/>
    <n v="0.10989309999999999"/>
    <n v="0"/>
    <n v="8.2419800000000001E-2"/>
    <n v="0.93409160000000002"/>
    <n v="0.74177859999999995"/>
    <x v="0"/>
    <d v="2002-11-01T00:00:00"/>
    <x v="3"/>
    <n v="1.3461908"/>
  </r>
  <r>
    <n v="3036"/>
    <n v="2002"/>
    <n v="12"/>
    <x v="0"/>
    <n v="8.2419800000000001E-2"/>
    <n v="2.7473299999999999E-2"/>
    <n v="0"/>
    <n v="2.7473299999999999E-2"/>
    <n v="0"/>
    <n v="0.32967940000000001"/>
    <n v="0.60441219999999996"/>
    <n v="0.74177859999999995"/>
    <x v="0"/>
    <d v="2002-12-01T00:00:00"/>
    <x v="3"/>
    <n v="1.071458"/>
  </r>
  <r>
    <n v="3036"/>
    <n v="2003"/>
    <n v="1"/>
    <x v="0"/>
    <n v="0.27639580000000002"/>
    <n v="0.30403540000000001"/>
    <n v="0"/>
    <n v="2.76396E-2"/>
    <n v="0"/>
    <n v="0.19347710000000001"/>
    <n v="0.60807069999999996"/>
    <n v="0.74626859999999995"/>
    <x v="0"/>
    <d v="2003-01-01T00:00:00"/>
    <x v="4"/>
    <n v="1.4096185999999999"/>
  </r>
  <r>
    <n v="3036"/>
    <n v="2003"/>
    <n v="2"/>
    <x v="0"/>
    <n v="0.13819790000000001"/>
    <n v="8.2918699999999998E-2"/>
    <n v="0"/>
    <n v="0"/>
    <n v="0"/>
    <n v="0.13819790000000001"/>
    <n v="0.77390829999999999"/>
    <n v="0.74626859999999995"/>
    <x v="0"/>
    <d v="2003-02-01T00:00:00"/>
    <x v="4"/>
    <n v="1.1332228"/>
  </r>
  <r>
    <n v="3036"/>
    <n v="2003"/>
    <n v="3"/>
    <x v="0"/>
    <n v="0.13819790000000001"/>
    <n v="0.1658375"/>
    <n v="0"/>
    <n v="2.76396E-2"/>
    <n v="0"/>
    <n v="0.24875620000000001"/>
    <n v="0.69098950000000003"/>
    <n v="0.74626859999999995"/>
    <x v="0"/>
    <d v="2003-03-01T00:00:00"/>
    <x v="4"/>
    <n v="1.2714207000000002"/>
  </r>
  <r>
    <n v="3036"/>
    <n v="2003"/>
    <n v="4"/>
    <x v="0"/>
    <n v="0.2211166"/>
    <n v="5.5279200000000001E-2"/>
    <n v="0"/>
    <n v="5.5279200000000001E-2"/>
    <n v="0"/>
    <n v="0.1105583"/>
    <n v="0.74626859999999995"/>
    <n v="0.74626859999999995"/>
    <x v="0"/>
    <d v="2003-04-01T00:00:00"/>
    <x v="5"/>
    <n v="1.1885018999999999"/>
  </r>
  <r>
    <n v="3036"/>
    <n v="2003"/>
    <n v="5"/>
    <x v="0"/>
    <n v="0.19347710000000001"/>
    <n v="8.2918699999999998E-2"/>
    <n v="0"/>
    <n v="5.5279200000000001E-2"/>
    <n v="2.76396E-2"/>
    <n v="0.1658375"/>
    <n v="0.82918740000000002"/>
    <n v="0.74626859999999995"/>
    <x v="0"/>
    <d v="2003-05-01T00:00:00"/>
    <x v="5"/>
    <n v="1.3543395"/>
  </r>
  <r>
    <n v="3036"/>
    <n v="2003"/>
    <n v="6"/>
    <x v="0"/>
    <n v="0.19347710000000001"/>
    <n v="8.2918699999999998E-2"/>
    <n v="0"/>
    <n v="2.76396E-2"/>
    <n v="2.76396E-2"/>
    <n v="0.27639580000000002"/>
    <n v="0.52515199999999995"/>
    <n v="0.74626859999999995"/>
    <x v="0"/>
    <d v="2003-06-01T00:00:00"/>
    <x v="5"/>
    <n v="1.1332228"/>
  </r>
  <r>
    <n v="3036"/>
    <n v="2003"/>
    <n v="7"/>
    <x v="0"/>
    <n v="0.2211166"/>
    <n v="5.5279200000000001E-2"/>
    <n v="0"/>
    <n v="0"/>
    <n v="0"/>
    <n v="0.13819790000000001"/>
    <n v="0.4422333"/>
    <n v="0.74626859999999995"/>
    <x v="0"/>
    <d v="2003-07-01T00:00:00"/>
    <x v="6"/>
    <n v="0.85682700000000001"/>
  </r>
  <r>
    <n v="3036"/>
    <n v="2003"/>
    <n v="8"/>
    <x v="0"/>
    <n v="0.13819790000000001"/>
    <n v="0.1658375"/>
    <n v="0"/>
    <n v="2.76396E-2"/>
    <n v="0"/>
    <n v="0.2211166"/>
    <n v="0.74626859999999995"/>
    <n v="0.74626859999999995"/>
    <x v="0"/>
    <d v="2003-08-01T00:00:00"/>
    <x v="6"/>
    <n v="1.2990602"/>
  </r>
  <r>
    <n v="3036"/>
    <n v="2003"/>
    <n v="9"/>
    <x v="0"/>
    <n v="0.1658375"/>
    <n v="0.1105583"/>
    <n v="0"/>
    <n v="0"/>
    <n v="2.76396E-2"/>
    <n v="8.2918699999999998E-2"/>
    <n v="0.52515199999999995"/>
    <n v="0.74626859999999995"/>
    <x v="0"/>
    <d v="2003-09-01T00:00:00"/>
    <x v="6"/>
    <n v="0.91210609999999992"/>
  </r>
  <r>
    <n v="3036"/>
    <n v="2003"/>
    <n v="10"/>
    <x v="0"/>
    <n v="0.2211166"/>
    <n v="0.1105583"/>
    <n v="0"/>
    <n v="0"/>
    <n v="0"/>
    <n v="0.13819790000000001"/>
    <n v="0.66334990000000005"/>
    <n v="0.74626859999999995"/>
    <x v="0"/>
    <d v="2003-10-01T00:00:00"/>
    <x v="7"/>
    <n v="1.1332227000000001"/>
  </r>
  <r>
    <n v="3036"/>
    <n v="2003"/>
    <n v="11"/>
    <x v="0"/>
    <n v="0.1105583"/>
    <n v="8.2918699999999998E-2"/>
    <n v="0"/>
    <n v="5.5279200000000001E-2"/>
    <n v="0"/>
    <n v="0.1105583"/>
    <n v="0.46987289999999998"/>
    <n v="0.74626859999999995"/>
    <x v="0"/>
    <d v="2003-11-01T00:00:00"/>
    <x v="7"/>
    <n v="0.82918739999999991"/>
  </r>
  <r>
    <n v="3036"/>
    <n v="2003"/>
    <n v="12"/>
    <x v="0"/>
    <n v="0.1658375"/>
    <n v="8.2918699999999998E-2"/>
    <n v="0"/>
    <n v="2.76396E-2"/>
    <n v="2.76396E-2"/>
    <n v="0.1658375"/>
    <n v="0.63571040000000001"/>
    <n v="0.74626859999999995"/>
    <x v="0"/>
    <d v="2003-12-01T00:00:00"/>
    <x v="7"/>
    <n v="1.1055832999999999"/>
  </r>
  <r>
    <n v="3036"/>
    <n v="2004"/>
    <n v="1"/>
    <x v="0"/>
    <n v="0.13828579999999999"/>
    <n v="0.49782890000000002"/>
    <n v="0"/>
    <n v="2.76572E-2"/>
    <n v="0"/>
    <n v="0.11062859999999999"/>
    <n v="0.60845760000000004"/>
    <n v="0.71908620000000001"/>
    <x v="0"/>
    <d v="2004-01-01T00:00:00"/>
    <x v="8"/>
    <n v="1.3828581"/>
  </r>
  <r>
    <n v="3036"/>
    <n v="2004"/>
    <n v="2"/>
    <x v="0"/>
    <n v="0.16594300000000001"/>
    <n v="8.2971500000000004E-2"/>
    <n v="0"/>
    <n v="0"/>
    <n v="5.5314299999999997E-2"/>
    <n v="0.13828579999999999"/>
    <n v="0.9403435"/>
    <n v="0.71908620000000001"/>
    <x v="0"/>
    <d v="2004-02-01T00:00:00"/>
    <x v="8"/>
    <n v="1.3828581"/>
  </r>
  <r>
    <n v="3036"/>
    <n v="2004"/>
    <n v="3"/>
    <x v="0"/>
    <n v="0.1936001"/>
    <n v="5.5314299999999997E-2"/>
    <n v="0"/>
    <n v="0"/>
    <n v="0"/>
    <n v="0.13828579999999999"/>
    <n v="0.71908620000000001"/>
    <n v="0.71908620000000001"/>
    <x v="0"/>
    <d v="2004-03-01T00:00:00"/>
    <x v="8"/>
    <n v="1.1062864000000001"/>
  </r>
  <r>
    <n v="3036"/>
    <n v="2004"/>
    <n v="4"/>
    <x v="0"/>
    <n v="0.1936001"/>
    <n v="8.2971500000000004E-2"/>
    <n v="0"/>
    <n v="5.5314299999999997E-2"/>
    <n v="0"/>
    <n v="0.24891450000000001"/>
    <n v="0.74674339999999995"/>
    <n v="0.71908620000000001"/>
    <x v="0"/>
    <d v="2004-04-01T00:00:00"/>
    <x v="9"/>
    <n v="1.3275437999999999"/>
  </r>
  <r>
    <n v="3036"/>
    <n v="2004"/>
    <n v="5"/>
    <x v="0"/>
    <n v="0.11062859999999999"/>
    <n v="0.16594300000000001"/>
    <n v="0"/>
    <n v="0"/>
    <n v="0"/>
    <n v="0.16594300000000001"/>
    <n v="0.96800070000000005"/>
    <n v="0.71908620000000001"/>
    <x v="0"/>
    <d v="2004-05-01T00:00:00"/>
    <x v="9"/>
    <n v="1.4105153000000001"/>
  </r>
  <r>
    <n v="3036"/>
    <n v="2004"/>
    <n v="6"/>
    <x v="0"/>
    <n v="0.1936001"/>
    <n v="8.2971500000000004E-2"/>
    <n v="0"/>
    <n v="2.76572E-2"/>
    <n v="0"/>
    <n v="0.1936001"/>
    <n v="0.3595431"/>
    <n v="0.71908620000000001"/>
    <x v="0"/>
    <d v="2004-06-01T00:00:00"/>
    <x v="9"/>
    <n v="0.85737200000000002"/>
  </r>
  <r>
    <n v="3036"/>
    <n v="2004"/>
    <n v="7"/>
    <x v="0"/>
    <n v="2.76572E-2"/>
    <n v="0"/>
    <n v="0"/>
    <n v="2.76572E-2"/>
    <n v="0"/>
    <n v="0.13828579999999999"/>
    <n v="0.47017170000000003"/>
    <n v="0.71908620000000001"/>
    <x v="0"/>
    <d v="2004-07-01T00:00:00"/>
    <x v="10"/>
    <n v="0.66377189999999997"/>
  </r>
  <r>
    <n v="3036"/>
    <n v="2004"/>
    <n v="8"/>
    <x v="0"/>
    <n v="0.13828579999999999"/>
    <n v="0.24891450000000001"/>
    <n v="0"/>
    <n v="2.76572E-2"/>
    <n v="2.76572E-2"/>
    <n v="0.1936001"/>
    <n v="0.88502919999999996"/>
    <n v="0.71908620000000001"/>
    <x v="0"/>
    <d v="2004-08-01T00:00:00"/>
    <x v="10"/>
    <n v="1.5211440000000001"/>
  </r>
  <r>
    <n v="3036"/>
    <n v="2004"/>
    <n v="9"/>
    <x v="0"/>
    <n v="0.13828579999999999"/>
    <n v="0"/>
    <n v="0"/>
    <n v="2.76572E-2"/>
    <n v="0"/>
    <n v="5.5314299999999997E-2"/>
    <n v="0.44251459999999998"/>
    <n v="0.71908620000000001"/>
    <x v="1"/>
    <d v="2004-09-01T00:00:00"/>
    <x v="10"/>
    <n v="0.66377189999999997"/>
  </r>
  <r>
    <n v="3036"/>
    <n v="2004"/>
    <n v="10"/>
    <x v="0"/>
    <n v="0.24891450000000001"/>
    <n v="2.76572E-2"/>
    <n v="0"/>
    <n v="2.76572E-2"/>
    <n v="0"/>
    <n v="8.2971500000000004E-2"/>
    <n v="0.3872003"/>
    <n v="0.71908620000000001"/>
    <x v="1"/>
    <d v="2004-10-01T00:00:00"/>
    <x v="11"/>
    <n v="0.77440069999999994"/>
  </r>
  <r>
    <n v="3036"/>
    <n v="2004"/>
    <n v="11"/>
    <x v="0"/>
    <n v="0.11062859999999999"/>
    <n v="0.13828579999999999"/>
    <n v="0"/>
    <n v="0"/>
    <n v="0"/>
    <n v="0.24891450000000001"/>
    <n v="0.52548609999999996"/>
    <n v="0.71908620000000001"/>
    <x v="1"/>
    <d v="2004-11-01T00:00:00"/>
    <x v="11"/>
    <n v="1.023315"/>
  </r>
  <r>
    <n v="3036"/>
    <n v="2004"/>
    <n v="12"/>
    <x v="0"/>
    <n v="0.11062859999999999"/>
    <n v="0.16594300000000001"/>
    <n v="2.76572E-2"/>
    <n v="0"/>
    <n v="0"/>
    <n v="0.16594300000000001"/>
    <n v="0.27657159999999997"/>
    <n v="0.71908620000000001"/>
    <x v="1"/>
    <d v="2004-12-01T00:00:00"/>
    <x v="11"/>
    <n v="0.74674339999999995"/>
  </r>
  <r>
    <n v="3036"/>
    <n v="2005"/>
    <n v="1"/>
    <x v="0"/>
    <n v="0.1930608"/>
    <n v="5.51602E-2"/>
    <n v="0"/>
    <n v="0"/>
    <n v="2.75801E-2"/>
    <n v="5.51602E-2"/>
    <n v="0.77224340000000002"/>
    <n v="0.71708320000000003"/>
    <x v="1"/>
    <d v="2005-01-01T00:00:00"/>
    <x v="12"/>
    <n v="1.1032047"/>
  </r>
  <r>
    <n v="3036"/>
    <n v="2005"/>
    <n v="2"/>
    <x v="0"/>
    <n v="0.33096140000000002"/>
    <n v="5.51602E-2"/>
    <n v="0"/>
    <n v="2.75801E-2"/>
    <n v="0"/>
    <n v="0.1103205"/>
    <n v="0.4964422"/>
    <n v="0.71708320000000003"/>
    <x v="1"/>
    <d v="2005-02-01T00:00:00"/>
    <x v="12"/>
    <n v="1.0204644"/>
  </r>
  <r>
    <n v="3036"/>
    <n v="2005"/>
    <n v="3"/>
    <x v="0"/>
    <n v="0.35854160000000002"/>
    <n v="0.1103205"/>
    <n v="0"/>
    <n v="0"/>
    <n v="2.75801E-2"/>
    <n v="5.51602E-2"/>
    <n v="0.55160240000000005"/>
    <n v="0.71708320000000003"/>
    <x v="1"/>
    <d v="2005-03-01T00:00:00"/>
    <x v="12"/>
    <n v="1.1032048000000001"/>
  </r>
  <r>
    <n v="3036"/>
    <n v="2005"/>
    <n v="4"/>
    <x v="0"/>
    <n v="0.33096140000000002"/>
    <n v="8.2740400000000006E-2"/>
    <n v="0"/>
    <n v="0"/>
    <n v="0"/>
    <n v="0.1930608"/>
    <n v="0.57918250000000004"/>
    <n v="0.71708320000000003"/>
    <x v="1"/>
    <d v="2005-04-01T00:00:00"/>
    <x v="13"/>
    <n v="1.1859451000000001"/>
  </r>
  <r>
    <n v="3036"/>
    <n v="2005"/>
    <n v="5"/>
    <x v="0"/>
    <n v="0.30338130000000002"/>
    <n v="8.2740400000000006E-2"/>
    <n v="2.75801E-2"/>
    <n v="2.75801E-2"/>
    <n v="2.75801E-2"/>
    <n v="5.51602E-2"/>
    <n v="0.63434279999999998"/>
    <n v="0.71708320000000003"/>
    <x v="1"/>
    <d v="2005-05-01T00:00:00"/>
    <x v="13"/>
    <n v="1.1583649999999999"/>
  </r>
  <r>
    <n v="3036"/>
    <n v="2005"/>
    <n v="6"/>
    <x v="0"/>
    <n v="0.1930608"/>
    <n v="2.75801E-2"/>
    <n v="0"/>
    <n v="0"/>
    <n v="2.75801E-2"/>
    <n v="8.2740400000000006E-2"/>
    <n v="0.57918250000000004"/>
    <n v="0.71708320000000003"/>
    <x v="1"/>
    <d v="2005-06-01T00:00:00"/>
    <x v="13"/>
    <n v="0.91014390000000001"/>
  </r>
  <r>
    <n v="3036"/>
    <n v="2005"/>
    <n v="7"/>
    <x v="0"/>
    <n v="0.1103205"/>
    <n v="8.2740400000000006E-2"/>
    <n v="0"/>
    <n v="2.75801E-2"/>
    <n v="0"/>
    <n v="0.220641"/>
    <n v="0.63434279999999998"/>
    <n v="0.71708320000000003"/>
    <x v="1"/>
    <d v="2005-07-01T00:00:00"/>
    <x v="14"/>
    <n v="1.0756247999999999"/>
  </r>
  <r>
    <n v="3036"/>
    <n v="2005"/>
    <n v="8"/>
    <x v="0"/>
    <n v="0.2482211"/>
    <n v="5.51602E-2"/>
    <n v="2.75801E-2"/>
    <n v="5.51602E-2"/>
    <n v="5.51602E-2"/>
    <n v="5.51602E-2"/>
    <n v="0.4412819"/>
    <n v="0.71708320000000003"/>
    <x v="1"/>
    <d v="2005-08-01T00:00:00"/>
    <x v="14"/>
    <n v="0.93772389999999994"/>
  </r>
  <r>
    <n v="3036"/>
    <n v="2005"/>
    <n v="9"/>
    <x v="0"/>
    <n v="2.75801E-2"/>
    <n v="8.2740400000000006E-2"/>
    <n v="0"/>
    <n v="2.75801E-2"/>
    <n v="2.75801E-2"/>
    <n v="5.51602E-2"/>
    <n v="0.4964422"/>
    <n v="0.71708320000000003"/>
    <x v="1"/>
    <d v="2005-09-01T00:00:00"/>
    <x v="14"/>
    <n v="0.71708309999999997"/>
  </r>
  <r>
    <n v="3036"/>
    <n v="2005"/>
    <n v="10"/>
    <x v="0"/>
    <n v="5.51602E-2"/>
    <n v="0.1103205"/>
    <n v="0"/>
    <n v="2.75801E-2"/>
    <n v="0"/>
    <n v="8.2740400000000006E-2"/>
    <n v="0.68950299999999998"/>
    <n v="0.71708320000000003"/>
    <x v="1"/>
    <d v="2005-10-01T00:00:00"/>
    <x v="15"/>
    <n v="0.96530420000000006"/>
  </r>
  <r>
    <n v="3036"/>
    <n v="2005"/>
    <n v="11"/>
    <x v="0"/>
    <n v="5.51602E-2"/>
    <n v="0.13790060000000001"/>
    <n v="0"/>
    <n v="0"/>
    <n v="0"/>
    <n v="5.51602E-2"/>
    <n v="0.27580120000000002"/>
    <n v="0.71708320000000003"/>
    <x v="1"/>
    <d v="2005-11-01T00:00:00"/>
    <x v="15"/>
    <n v="0.52402219999999999"/>
  </r>
  <r>
    <n v="3036"/>
    <n v="2005"/>
    <n v="12"/>
    <x v="0"/>
    <n v="0.1103205"/>
    <n v="0.1103205"/>
    <n v="0"/>
    <n v="2.75801E-2"/>
    <n v="0"/>
    <n v="2.75801E-2"/>
    <n v="0.55160240000000005"/>
    <n v="0.71708320000000003"/>
    <x v="1"/>
    <d v="2005-12-01T00:00:00"/>
    <x v="15"/>
    <n v="0.82740360000000002"/>
  </r>
  <r>
    <n v="3036"/>
    <n v="2006"/>
    <n v="1"/>
    <x v="0"/>
    <n v="0.1934236"/>
    <n v="0.1105278"/>
    <n v="0"/>
    <n v="5.5263899999999998E-2"/>
    <n v="0"/>
    <n v="0.1381597"/>
    <n v="0.82895830000000004"/>
    <n v="0.71843049999999997"/>
    <x v="1"/>
    <d v="2006-01-01T00:00:00"/>
    <x v="16"/>
    <n v="1.3263332999999999"/>
  </r>
  <r>
    <n v="3036"/>
    <n v="2006"/>
    <n v="2"/>
    <x v="0"/>
    <n v="8.2895800000000006E-2"/>
    <n v="0.1381597"/>
    <n v="0"/>
    <n v="2.7631900000000001E-2"/>
    <n v="0"/>
    <n v="0.1105278"/>
    <n v="0.80132630000000005"/>
    <n v="0.71843049999999997"/>
    <x v="1"/>
    <d v="2006-02-01T00:00:00"/>
    <x v="16"/>
    <n v="1.1605415000000001"/>
  </r>
  <r>
    <n v="3036"/>
    <n v="2006"/>
    <n v="3"/>
    <x v="0"/>
    <n v="5.5263899999999998E-2"/>
    <n v="2.7631900000000001E-2"/>
    <n v="0"/>
    <n v="0"/>
    <n v="2.7631900000000001E-2"/>
    <n v="5.5263899999999998E-2"/>
    <n v="0.58027079999999998"/>
    <n v="0.71843049999999997"/>
    <x v="1"/>
    <d v="2006-03-01T00:00:00"/>
    <x v="16"/>
    <n v="0.74606240000000001"/>
  </r>
  <r>
    <n v="3036"/>
    <n v="2006"/>
    <n v="4"/>
    <x v="0"/>
    <n v="0.1381597"/>
    <n v="0.1381597"/>
    <n v="0"/>
    <n v="2.7631900000000001E-2"/>
    <n v="0"/>
    <n v="0.16579169999999999"/>
    <n v="0.44211109999999998"/>
    <n v="0.71843049999999997"/>
    <x v="1"/>
    <d v="2006-04-01T00:00:00"/>
    <x v="17"/>
    <n v="0.9118541"/>
  </r>
  <r>
    <n v="3036"/>
    <n v="2006"/>
    <n v="5"/>
    <x v="0"/>
    <n v="0.1105278"/>
    <n v="5.5263899999999998E-2"/>
    <n v="0"/>
    <n v="5.5263899999999998E-2"/>
    <n v="0"/>
    <n v="5.5263899999999998E-2"/>
    <n v="0.3868472"/>
    <n v="0.71843049999999997"/>
    <x v="1"/>
    <d v="2006-05-01T00:00:00"/>
    <x v="17"/>
    <n v="0.6631667"/>
  </r>
  <r>
    <n v="3036"/>
    <n v="2006"/>
    <n v="6"/>
    <x v="0"/>
    <n v="0.1381597"/>
    <n v="2.7631900000000001E-2"/>
    <n v="0"/>
    <n v="0"/>
    <n v="0"/>
    <n v="0.1934236"/>
    <n v="0.71843049999999997"/>
    <n v="0.71843049999999997"/>
    <x v="1"/>
    <d v="2006-06-01T00:00:00"/>
    <x v="17"/>
    <n v="1.0776456999999999"/>
  </r>
  <r>
    <n v="3036"/>
    <n v="2006"/>
    <n v="7"/>
    <x v="0"/>
    <n v="0.22105549999999999"/>
    <n v="0.1381597"/>
    <n v="0"/>
    <n v="2.7631900000000001E-2"/>
    <n v="0"/>
    <n v="0.1381597"/>
    <n v="0.80132630000000005"/>
    <n v="0.71843049999999997"/>
    <x v="1"/>
    <d v="2006-07-01T00:00:00"/>
    <x v="18"/>
    <n v="1.3263330999999998"/>
  </r>
  <r>
    <n v="3036"/>
    <n v="2006"/>
    <n v="8"/>
    <x v="0"/>
    <n v="0.1105278"/>
    <n v="2.7631900000000001E-2"/>
    <n v="0"/>
    <n v="2.7631900000000001E-2"/>
    <n v="0"/>
    <n v="0"/>
    <n v="0.33158330000000003"/>
    <n v="0.71843049999999997"/>
    <x v="1"/>
    <d v="2006-08-01T00:00:00"/>
    <x v="18"/>
    <n v="0.49737490000000001"/>
  </r>
  <r>
    <n v="3036"/>
    <n v="2006"/>
    <n v="9"/>
    <x v="0"/>
    <n v="5.5263899999999998E-2"/>
    <n v="2.7631900000000001E-2"/>
    <n v="0"/>
    <n v="0"/>
    <n v="0"/>
    <n v="8.2895800000000006E-2"/>
    <n v="0.46974300000000002"/>
    <n v="0.71843049999999997"/>
    <x v="1"/>
    <d v="2006-09-01T00:00:00"/>
    <x v="18"/>
    <n v="0.63553459999999995"/>
  </r>
  <r>
    <n v="3036"/>
    <n v="2006"/>
    <n v="10"/>
    <x v="0"/>
    <n v="5.5263899999999998E-2"/>
    <n v="0"/>
    <n v="0"/>
    <n v="2.7631900000000001E-2"/>
    <n v="0"/>
    <n v="0"/>
    <n v="0.49737500000000001"/>
    <n v="0.71843049999999997"/>
    <x v="1"/>
    <d v="2006-10-01T00:00:00"/>
    <x v="19"/>
    <n v="0.58027079999999998"/>
  </r>
  <r>
    <n v="3036"/>
    <n v="2006"/>
    <n v="11"/>
    <x v="0"/>
    <n v="8.2895800000000006E-2"/>
    <n v="5.5263899999999998E-2"/>
    <n v="0"/>
    <n v="2.7631900000000001E-2"/>
    <n v="2.7631900000000001E-2"/>
    <n v="0.1381597"/>
    <n v="0.46974300000000002"/>
    <n v="0.71843049999999997"/>
    <x v="1"/>
    <d v="2006-11-01T00:00:00"/>
    <x v="19"/>
    <n v="0.80132619999999999"/>
  </r>
  <r>
    <n v="3036"/>
    <n v="2006"/>
    <n v="12"/>
    <x v="0"/>
    <n v="0"/>
    <n v="0"/>
    <n v="0"/>
    <n v="2.7631900000000001E-2"/>
    <n v="0"/>
    <n v="2.7631900000000001E-2"/>
    <n v="0.58027079999999998"/>
    <n v="0.71843049999999997"/>
    <x v="1"/>
    <d v="2006-12-01T00:00:00"/>
    <x v="19"/>
    <n v="0.63553459999999995"/>
  </r>
  <r>
    <n v="3011"/>
    <n v="2002"/>
    <n v="1"/>
    <x v="1"/>
    <n v="0.44717259999999998"/>
    <n v="0.2032603"/>
    <n v="0"/>
    <n v="4.0652099999999997E-2"/>
    <n v="0"/>
    <n v="8.1304100000000004E-2"/>
    <n v="1.6667339999999999"/>
    <n v="2.0326029999999999"/>
    <x v="0"/>
    <d v="2002-01-01T00:00:00"/>
    <x v="0"/>
    <n v="2.4391230999999998"/>
  </r>
  <r>
    <n v="3011"/>
    <n v="2002"/>
    <n v="2"/>
    <x v="1"/>
    <n v="0.44717259999999998"/>
    <n v="0.16260820000000001"/>
    <n v="0"/>
    <n v="0"/>
    <n v="0"/>
    <n v="0.1219562"/>
    <n v="1.7073860000000001"/>
    <n v="2.0326029999999999"/>
    <x v="0"/>
    <d v="2002-02-01T00:00:00"/>
    <x v="0"/>
    <n v="2.4391229999999999"/>
  </r>
  <r>
    <n v="3011"/>
    <n v="2002"/>
    <n v="3"/>
    <x v="1"/>
    <n v="0.2845644"/>
    <n v="8.1304100000000004E-2"/>
    <n v="0"/>
    <n v="0"/>
    <n v="0"/>
    <n v="0.2032603"/>
    <n v="2.0326029999999999"/>
    <n v="2.0326029999999999"/>
    <x v="0"/>
    <d v="2002-03-01T00:00:00"/>
    <x v="0"/>
    <n v="2.6017318"/>
  </r>
  <r>
    <n v="3011"/>
    <n v="2002"/>
    <n v="4"/>
    <x v="1"/>
    <n v="0.2845644"/>
    <n v="8.1304100000000004E-2"/>
    <n v="0"/>
    <n v="4.0652099999999997E-2"/>
    <n v="0"/>
    <n v="4.0652099999999997E-2"/>
    <n v="1.1789099999999999"/>
    <n v="2.0326029999999999"/>
    <x v="0"/>
    <d v="2002-04-01T00:00:00"/>
    <x v="1"/>
    <n v="1.6260827"/>
  </r>
  <r>
    <n v="3011"/>
    <n v="2002"/>
    <n v="5"/>
    <x v="1"/>
    <n v="0.44717259999999998"/>
    <n v="0.2439124"/>
    <n v="0"/>
    <n v="0"/>
    <n v="0"/>
    <n v="8.1304100000000004E-2"/>
    <n v="0.9756494"/>
    <n v="2.0326029999999999"/>
    <x v="0"/>
    <d v="2002-05-01T00:00:00"/>
    <x v="1"/>
    <n v="1.7480384999999998"/>
  </r>
  <r>
    <n v="3011"/>
    <n v="2002"/>
    <n v="6"/>
    <x v="1"/>
    <n v="0.32521650000000002"/>
    <n v="4.0652099999999997E-2"/>
    <n v="0"/>
    <n v="4.0652099999999997E-2"/>
    <n v="4.0652099999999997E-2"/>
    <n v="8.1304100000000004E-2"/>
    <n v="0.85369320000000004"/>
    <n v="2.0326029999999999"/>
    <x v="0"/>
    <d v="2002-06-01T00:00:00"/>
    <x v="1"/>
    <n v="1.3821701"/>
  </r>
  <r>
    <n v="3011"/>
    <n v="2002"/>
    <n v="7"/>
    <x v="1"/>
    <n v="0.52847679999999997"/>
    <n v="8.1304100000000004E-2"/>
    <n v="0"/>
    <n v="0"/>
    <n v="4.0652099999999997E-2"/>
    <n v="0.2032603"/>
    <n v="1.1789099999999999"/>
    <n v="2.0326029999999999"/>
    <x v="0"/>
    <d v="2002-07-01T00:00:00"/>
    <x v="2"/>
    <n v="2.0326032999999999"/>
  </r>
  <r>
    <n v="3011"/>
    <n v="2002"/>
    <n v="8"/>
    <x v="1"/>
    <n v="0.36586849999999999"/>
    <n v="0.1219562"/>
    <n v="0"/>
    <n v="0"/>
    <n v="4.0652099999999997E-2"/>
    <n v="0"/>
    <n v="1.2602139999999999"/>
    <n v="2.0326029999999999"/>
    <x v="0"/>
    <d v="2002-08-01T00:00:00"/>
    <x v="2"/>
    <n v="1.7886907999999999"/>
  </r>
  <r>
    <n v="3011"/>
    <n v="2002"/>
    <n v="9"/>
    <x v="1"/>
    <n v="0.32521650000000002"/>
    <n v="0.1219562"/>
    <n v="0"/>
    <n v="0"/>
    <n v="0"/>
    <n v="4.0652099999999997E-2"/>
    <n v="1.3008660000000001"/>
    <n v="2.0326029999999999"/>
    <x v="0"/>
    <d v="2002-09-01T00:00:00"/>
    <x v="2"/>
    <n v="1.7886908000000001"/>
  </r>
  <r>
    <n v="3011"/>
    <n v="2002"/>
    <n v="10"/>
    <x v="1"/>
    <n v="0.2845644"/>
    <n v="0.2032603"/>
    <n v="0"/>
    <n v="4.0652099999999997E-2"/>
    <n v="0"/>
    <n v="0.1219562"/>
    <n v="1.138258"/>
    <n v="2.0326029999999999"/>
    <x v="0"/>
    <d v="2002-10-01T00:00:00"/>
    <x v="3"/>
    <n v="1.788691"/>
  </r>
  <r>
    <n v="3011"/>
    <n v="2002"/>
    <n v="11"/>
    <x v="1"/>
    <n v="0.2032603"/>
    <n v="0.1219562"/>
    <n v="0"/>
    <n v="0"/>
    <n v="0"/>
    <n v="8.1304100000000004E-2"/>
    <n v="0.73173710000000003"/>
    <n v="2.0326029999999999"/>
    <x v="0"/>
    <d v="2002-11-01T00:00:00"/>
    <x v="3"/>
    <n v="1.1382577"/>
  </r>
  <r>
    <n v="3011"/>
    <n v="2002"/>
    <n v="12"/>
    <x v="1"/>
    <n v="0.2032603"/>
    <n v="0.2845644"/>
    <n v="0"/>
    <n v="0"/>
    <n v="0"/>
    <n v="0.16260820000000001"/>
    <n v="0.65043289999999998"/>
    <n v="2.0326029999999999"/>
    <x v="0"/>
    <d v="2002-12-01T00:00:00"/>
    <x v="3"/>
    <n v="1.3008658"/>
  </r>
  <r>
    <n v="3011"/>
    <n v="2003"/>
    <n v="1"/>
    <x v="1"/>
    <n v="0.20472509999999999"/>
    <n v="8.1890000000000004E-2"/>
    <n v="0"/>
    <n v="0"/>
    <n v="0"/>
    <n v="0.16378000000000001"/>
    <n v="0.69606520000000005"/>
    <n v="1.924415"/>
    <x v="0"/>
    <d v="2003-01-01T00:00:00"/>
    <x v="4"/>
    <n v="1.1464603000000002"/>
  </r>
  <r>
    <n v="3011"/>
    <n v="2003"/>
    <n v="2"/>
    <x v="1"/>
    <n v="0.20472509999999999"/>
    <n v="0.45039509999999999"/>
    <n v="0"/>
    <n v="4.0945000000000002E-2"/>
    <n v="0"/>
    <n v="0.122835"/>
    <n v="1.023625"/>
    <n v="1.924415"/>
    <x v="0"/>
    <d v="2003-02-01T00:00:00"/>
    <x v="4"/>
    <n v="1.8425252000000001"/>
  </r>
  <r>
    <n v="3011"/>
    <n v="2003"/>
    <n v="3"/>
    <x v="1"/>
    <n v="0.32756010000000002"/>
    <n v="0.40945009999999998"/>
    <n v="4.0945000000000002E-2"/>
    <n v="0"/>
    <n v="0"/>
    <n v="0.20472509999999999"/>
    <n v="0.90079019999999999"/>
    <n v="1.924415"/>
    <x v="0"/>
    <d v="2003-03-01T00:00:00"/>
    <x v="4"/>
    <n v="1.8834705"/>
  </r>
  <r>
    <n v="3011"/>
    <n v="2003"/>
    <n v="4"/>
    <x v="1"/>
    <n v="0.28661510000000001"/>
    <n v="0.28661510000000001"/>
    <n v="0"/>
    <n v="0"/>
    <n v="0"/>
    <n v="0.16378000000000001"/>
    <n v="0.73701019999999995"/>
    <n v="1.924415"/>
    <x v="0"/>
    <d v="2003-04-01T00:00:00"/>
    <x v="5"/>
    <n v="1.4740204000000001"/>
  </r>
  <r>
    <n v="3011"/>
    <n v="2003"/>
    <n v="5"/>
    <x v="1"/>
    <n v="0.28661510000000001"/>
    <n v="0.16378000000000001"/>
    <n v="0"/>
    <n v="4.0945000000000002E-2"/>
    <n v="0"/>
    <n v="8.1890000000000004E-2"/>
    <n v="0.90079019999999999"/>
    <n v="1.924415"/>
    <x v="0"/>
    <d v="2003-05-01T00:00:00"/>
    <x v="5"/>
    <n v="1.4740203000000001"/>
  </r>
  <r>
    <n v="3011"/>
    <n v="2003"/>
    <n v="6"/>
    <x v="1"/>
    <n v="0.40945009999999998"/>
    <n v="0.16378000000000001"/>
    <n v="0"/>
    <n v="4.0945000000000002E-2"/>
    <n v="4.0945000000000002E-2"/>
    <n v="0.20472509999999999"/>
    <n v="1.023625"/>
    <n v="1.924415"/>
    <x v="0"/>
    <d v="2003-06-01T00:00:00"/>
    <x v="5"/>
    <n v="1.8834702000000001"/>
  </r>
  <r>
    <n v="3011"/>
    <n v="2003"/>
    <n v="7"/>
    <x v="1"/>
    <n v="0.40945009999999998"/>
    <n v="8.1890000000000004E-2"/>
    <n v="0"/>
    <n v="0"/>
    <n v="4.0945000000000002E-2"/>
    <n v="0.28661510000000001"/>
    <n v="1.3102400000000001"/>
    <n v="1.924415"/>
    <x v="0"/>
    <d v="2003-07-01T00:00:00"/>
    <x v="6"/>
    <n v="2.1291402000000001"/>
  </r>
  <r>
    <n v="3011"/>
    <n v="2003"/>
    <n v="8"/>
    <x v="1"/>
    <n v="0.20472509999999999"/>
    <n v="0.20472509999999999"/>
    <n v="0"/>
    <n v="0"/>
    <n v="4.0945000000000002E-2"/>
    <n v="0.36850509999999997"/>
    <n v="1.3102400000000001"/>
    <n v="1.924415"/>
    <x v="0"/>
    <d v="2003-08-01T00:00:00"/>
    <x v="6"/>
    <n v="2.1291403"/>
  </r>
  <r>
    <n v="3011"/>
    <n v="2003"/>
    <n v="9"/>
    <x v="1"/>
    <n v="0.45039509999999999"/>
    <n v="0.2456701"/>
    <n v="0"/>
    <n v="8.1890000000000004E-2"/>
    <n v="0"/>
    <n v="8.1890000000000004E-2"/>
    <n v="1.2283500000000001"/>
    <n v="1.924415"/>
    <x v="0"/>
    <d v="2003-09-01T00:00:00"/>
    <x v="6"/>
    <n v="2.0881952000000004"/>
  </r>
  <r>
    <n v="3011"/>
    <n v="2003"/>
    <n v="10"/>
    <x v="1"/>
    <n v="0.36850509999999997"/>
    <n v="0.16378000000000001"/>
    <n v="0"/>
    <n v="0"/>
    <n v="0"/>
    <n v="8.1890000000000004E-2"/>
    <n v="0.73701019999999995"/>
    <n v="1.924415"/>
    <x v="0"/>
    <d v="2003-10-01T00:00:00"/>
    <x v="7"/>
    <n v="1.3511853"/>
  </r>
  <r>
    <n v="3011"/>
    <n v="2003"/>
    <n v="11"/>
    <x v="1"/>
    <n v="0.20472509999999999"/>
    <n v="8.1890000000000004E-2"/>
    <n v="0"/>
    <n v="0"/>
    <n v="4.0945000000000002E-2"/>
    <n v="0.122835"/>
    <n v="0.61417509999999997"/>
    <n v="1.924415"/>
    <x v="0"/>
    <d v="2003-11-01T00:00:00"/>
    <x v="7"/>
    <n v="1.0645701999999999"/>
  </r>
  <r>
    <n v="3011"/>
    <n v="2003"/>
    <n v="12"/>
    <x v="1"/>
    <n v="0.32756010000000002"/>
    <n v="0.20472509999999999"/>
    <n v="0"/>
    <n v="4.0945000000000002E-2"/>
    <n v="0"/>
    <n v="0.20472509999999999"/>
    <n v="0.57323009999999996"/>
    <n v="1.924415"/>
    <x v="0"/>
    <d v="2003-12-01T00:00:00"/>
    <x v="7"/>
    <n v="1.3511853999999999"/>
  </r>
  <r>
    <n v="3011"/>
    <n v="2004"/>
    <n v="1"/>
    <x v="1"/>
    <n v="0.53269960000000005"/>
    <n v="0.57367650000000003"/>
    <n v="0"/>
    <n v="0"/>
    <n v="0"/>
    <n v="0.16390759999999999"/>
    <n v="0.98344529999999997"/>
    <n v="2.0078680000000002"/>
    <x v="0"/>
    <d v="2004-01-01T00:00:00"/>
    <x v="8"/>
    <n v="2.2537289999999999"/>
  </r>
  <r>
    <n v="3011"/>
    <n v="2004"/>
    <n v="2"/>
    <x v="1"/>
    <n v="0.32781510000000003"/>
    <n v="0.2458613"/>
    <n v="0"/>
    <n v="4.0976899999999997E-2"/>
    <n v="0"/>
    <n v="4.0976899999999997E-2"/>
    <n v="1.1473530000000001"/>
    <n v="2.0078680000000002"/>
    <x v="0"/>
    <d v="2004-02-01T00:00:00"/>
    <x v="8"/>
    <n v="1.8029832000000001"/>
  </r>
  <r>
    <n v="3011"/>
    <n v="2004"/>
    <n v="3"/>
    <x v="1"/>
    <n v="0.32781510000000003"/>
    <n v="0.1229307"/>
    <n v="0"/>
    <n v="0"/>
    <n v="4.0976899999999997E-2"/>
    <n v="8.1953799999999993E-2"/>
    <n v="0.86051460000000002"/>
    <n v="2.0078680000000002"/>
    <x v="0"/>
    <d v="2004-03-01T00:00:00"/>
    <x v="8"/>
    <n v="1.4341911000000001"/>
  </r>
  <r>
    <n v="3011"/>
    <n v="2004"/>
    <n v="4"/>
    <x v="1"/>
    <n v="0.32781510000000003"/>
    <n v="0.1229307"/>
    <n v="0"/>
    <n v="0"/>
    <n v="0"/>
    <n v="8.1953799999999993E-2"/>
    <n v="0.86051460000000002"/>
    <n v="2.0078680000000002"/>
    <x v="0"/>
    <d v="2004-04-01T00:00:00"/>
    <x v="9"/>
    <n v="1.3932142000000001"/>
  </r>
  <r>
    <n v="3011"/>
    <n v="2004"/>
    <n v="5"/>
    <x v="1"/>
    <n v="0.1229307"/>
    <n v="0.32781510000000003"/>
    <n v="0"/>
    <n v="0"/>
    <n v="0"/>
    <n v="0.2458613"/>
    <n v="1.0244219999999999"/>
    <n v="2.0078680000000002"/>
    <x v="0"/>
    <d v="2004-05-01T00:00:00"/>
    <x v="9"/>
    <n v="1.7210291"/>
  </r>
  <r>
    <n v="3011"/>
    <n v="2004"/>
    <n v="6"/>
    <x v="1"/>
    <n v="0.16390759999999999"/>
    <n v="0.20488439999999999"/>
    <n v="0"/>
    <n v="0"/>
    <n v="0"/>
    <n v="0.20488439999999999"/>
    <n v="0.94246850000000004"/>
    <n v="2.0078680000000002"/>
    <x v="0"/>
    <d v="2004-06-01T00:00:00"/>
    <x v="9"/>
    <n v="1.5161449"/>
  </r>
  <r>
    <n v="3011"/>
    <n v="2004"/>
    <n v="7"/>
    <x v="1"/>
    <n v="0.20488439999999999"/>
    <n v="0.20488439999999999"/>
    <n v="0"/>
    <n v="4.0976899999999997E-2"/>
    <n v="0"/>
    <n v="0.28683819999999999"/>
    <n v="1.270284"/>
    <n v="2.0078680000000002"/>
    <x v="0"/>
    <d v="2004-07-01T00:00:00"/>
    <x v="10"/>
    <n v="2.0078678999999999"/>
  </r>
  <r>
    <n v="3011"/>
    <n v="2004"/>
    <n v="8"/>
    <x v="1"/>
    <n v="0.20488439999999999"/>
    <n v="0.16390759999999999"/>
    <n v="0"/>
    <n v="0"/>
    <n v="0"/>
    <n v="0.32781510000000003"/>
    <n v="1.6800520000000001"/>
    <n v="2.0078680000000002"/>
    <x v="0"/>
    <d v="2004-08-01T00:00:00"/>
    <x v="10"/>
    <n v="2.3766591000000004"/>
  </r>
  <r>
    <n v="3011"/>
    <n v="2004"/>
    <n v="9"/>
    <x v="1"/>
    <n v="0.28683819999999999"/>
    <n v="0.2458613"/>
    <n v="0"/>
    <n v="0"/>
    <n v="4.0976899999999997E-2"/>
    <n v="0.1229307"/>
    <n v="1.065399"/>
    <n v="2.0078680000000002"/>
    <x v="1"/>
    <d v="2004-09-01T00:00:00"/>
    <x v="10"/>
    <n v="1.7620061"/>
  </r>
  <r>
    <n v="3011"/>
    <n v="2004"/>
    <n v="10"/>
    <x v="1"/>
    <n v="0.16390759999999999"/>
    <n v="8.1953799999999993E-2"/>
    <n v="0"/>
    <n v="0"/>
    <n v="0"/>
    <n v="0.16390759999999999"/>
    <n v="0.81953779999999998"/>
    <n v="2.0078680000000002"/>
    <x v="1"/>
    <d v="2004-10-01T00:00:00"/>
    <x v="11"/>
    <n v="1.2293067999999998"/>
  </r>
  <r>
    <n v="3011"/>
    <n v="2004"/>
    <n v="11"/>
    <x v="1"/>
    <n v="8.1953799999999993E-2"/>
    <n v="0.28683819999999999"/>
    <n v="0"/>
    <n v="0"/>
    <n v="4.0976899999999997E-2"/>
    <n v="0.16390759999999999"/>
    <n v="0.73758400000000002"/>
    <n v="2.0078680000000002"/>
    <x v="1"/>
    <d v="2004-11-01T00:00:00"/>
    <x v="11"/>
    <n v="1.3112604999999999"/>
  </r>
  <r>
    <n v="3011"/>
    <n v="2004"/>
    <n v="12"/>
    <x v="1"/>
    <n v="0.16390759999999999"/>
    <n v="0.2458613"/>
    <n v="0"/>
    <n v="0"/>
    <n v="4.0976899999999997E-2"/>
    <n v="0.28683819999999999"/>
    <n v="0.73758400000000002"/>
    <n v="2.0078680000000002"/>
    <x v="1"/>
    <d v="2004-12-01T00:00:00"/>
    <x v="11"/>
    <n v="1.475168"/>
  </r>
  <r>
    <n v="3011"/>
    <n v="2005"/>
    <n v="1"/>
    <x v="1"/>
    <n v="0.2048257"/>
    <n v="0.2048257"/>
    <n v="0"/>
    <n v="0"/>
    <n v="4.0965099999999997E-2"/>
    <n v="8.1930299999999998E-2"/>
    <n v="0.69640740000000001"/>
    <n v="2.0072920000000001"/>
    <x v="1"/>
    <d v="2005-01-01T00:00:00"/>
    <x v="12"/>
    <n v="1.2289542"/>
  </r>
  <r>
    <n v="3011"/>
    <n v="2005"/>
    <n v="2"/>
    <x v="1"/>
    <n v="0.32772109999999999"/>
    <n v="0.36868630000000002"/>
    <n v="0"/>
    <n v="8.1930299999999998E-2"/>
    <n v="0"/>
    <n v="0.2457908"/>
    <n v="0.73737249999999999"/>
    <n v="2.0072920000000001"/>
    <x v="1"/>
    <d v="2005-02-01T00:00:00"/>
    <x v="12"/>
    <n v="1.761501"/>
  </r>
  <r>
    <n v="3011"/>
    <n v="2005"/>
    <n v="3"/>
    <x v="1"/>
    <n v="8.1930299999999998E-2"/>
    <n v="0.49158170000000001"/>
    <n v="0"/>
    <n v="0"/>
    <n v="0"/>
    <n v="4.0965099999999997E-2"/>
    <n v="1.065094"/>
    <n v="2.0072920000000001"/>
    <x v="1"/>
    <d v="2005-03-01T00:00:00"/>
    <x v="12"/>
    <n v="1.6795711"/>
  </r>
  <r>
    <n v="3011"/>
    <n v="2005"/>
    <n v="4"/>
    <x v="1"/>
    <n v="0.1638606"/>
    <n v="0.28675600000000001"/>
    <n v="0"/>
    <n v="4.0965099999999997E-2"/>
    <n v="0"/>
    <n v="0.1228954"/>
    <n v="0.65544219999999997"/>
    <n v="2.0072920000000001"/>
    <x v="1"/>
    <d v="2005-04-01T00:00:00"/>
    <x v="13"/>
    <n v="1.2699193"/>
  </r>
  <r>
    <n v="3011"/>
    <n v="2005"/>
    <n v="5"/>
    <x v="1"/>
    <n v="0.2457908"/>
    <n v="0.36868630000000002"/>
    <n v="0"/>
    <n v="4.0965099999999997E-2"/>
    <n v="4.0965099999999997E-2"/>
    <n v="8.1930299999999998E-2"/>
    <n v="0.86026789999999997"/>
    <n v="2.0072920000000001"/>
    <x v="1"/>
    <d v="2005-05-01T00:00:00"/>
    <x v="13"/>
    <n v="1.6386054999999999"/>
  </r>
  <r>
    <n v="3011"/>
    <n v="2005"/>
    <n v="6"/>
    <x v="1"/>
    <n v="0.32772109999999999"/>
    <n v="8.1930299999999998E-2"/>
    <n v="0"/>
    <n v="0"/>
    <n v="0"/>
    <n v="8.1930299999999998E-2"/>
    <n v="1.2289540000000001"/>
    <n v="2.0072920000000001"/>
    <x v="1"/>
    <d v="2005-06-01T00:00:00"/>
    <x v="13"/>
    <n v="1.7205357000000001"/>
  </r>
  <r>
    <n v="3011"/>
    <n v="2005"/>
    <n v="7"/>
    <x v="1"/>
    <n v="0.4096514"/>
    <n v="0.2048257"/>
    <n v="0"/>
    <n v="0"/>
    <n v="4.0965099999999997E-2"/>
    <n v="0.2048257"/>
    <n v="1.35185"/>
    <n v="2.0072920000000001"/>
    <x v="1"/>
    <d v="2005-07-01T00:00:00"/>
    <x v="14"/>
    <n v="2.2121179"/>
  </r>
  <r>
    <n v="3011"/>
    <n v="2005"/>
    <n v="8"/>
    <x v="1"/>
    <n v="8.1930299999999998E-2"/>
    <n v="0.2048257"/>
    <n v="0"/>
    <n v="0"/>
    <n v="0"/>
    <n v="0.1638606"/>
    <n v="1.1060589999999999"/>
    <n v="2.0072920000000001"/>
    <x v="1"/>
    <d v="2005-08-01T00:00:00"/>
    <x v="14"/>
    <n v="1.5566755999999999"/>
  </r>
  <r>
    <n v="3011"/>
    <n v="2005"/>
    <n v="9"/>
    <x v="1"/>
    <n v="0.36868630000000002"/>
    <n v="0.2457908"/>
    <n v="0"/>
    <n v="0"/>
    <n v="4.0965099999999997E-2"/>
    <n v="0.32772109999999999"/>
    <n v="1.1060589999999999"/>
    <n v="2.0072920000000001"/>
    <x v="1"/>
    <d v="2005-09-01T00:00:00"/>
    <x v="14"/>
    <n v="2.0892222999999999"/>
  </r>
  <r>
    <n v="3011"/>
    <n v="2005"/>
    <n v="10"/>
    <x v="1"/>
    <n v="0.2457908"/>
    <n v="0.36868630000000002"/>
    <n v="4.0965099999999997E-2"/>
    <n v="8.1930299999999998E-2"/>
    <n v="4.0965099999999997E-2"/>
    <n v="0.2457908"/>
    <n v="1.065094"/>
    <n v="2.0072920000000001"/>
    <x v="1"/>
    <d v="2005-10-01T00:00:00"/>
    <x v="15"/>
    <n v="2.0892223999999997"/>
  </r>
  <r>
    <n v="3011"/>
    <n v="2005"/>
    <n v="11"/>
    <x v="1"/>
    <n v="0.2457908"/>
    <n v="0.1638606"/>
    <n v="0"/>
    <n v="8.1930299999999998E-2"/>
    <n v="4.0965099999999997E-2"/>
    <n v="0.1228954"/>
    <n v="0.8193028"/>
    <n v="2.0072920000000001"/>
    <x v="1"/>
    <d v="2005-11-01T00:00:00"/>
    <x v="15"/>
    <n v="1.474745"/>
  </r>
  <r>
    <n v="3011"/>
    <n v="2005"/>
    <n v="12"/>
    <x v="1"/>
    <n v="0.2048257"/>
    <n v="0.28675600000000001"/>
    <n v="0"/>
    <n v="0"/>
    <n v="0"/>
    <n v="0.2048257"/>
    <n v="1.269919"/>
    <n v="2.0072920000000001"/>
    <x v="1"/>
    <d v="2005-12-01T00:00:00"/>
    <x v="15"/>
    <n v="1.9663264"/>
  </r>
  <r>
    <n v="3011"/>
    <n v="2006"/>
    <n v="1"/>
    <x v="1"/>
    <n v="0.4929346"/>
    <n v="0.2875452"/>
    <n v="0"/>
    <n v="4.1077900000000001E-2"/>
    <n v="0"/>
    <n v="0.1643115"/>
    <n v="0.9858692"/>
    <n v="1.93066"/>
    <x v="1"/>
    <d v="2006-01-01T00:00:00"/>
    <x v="16"/>
    <n v="1.9717384"/>
  </r>
  <r>
    <n v="3011"/>
    <n v="2006"/>
    <n v="2"/>
    <x v="1"/>
    <n v="0.4518567"/>
    <n v="0.2053894"/>
    <n v="0"/>
    <n v="0"/>
    <n v="4.1077900000000001E-2"/>
    <n v="0.3697009"/>
    <n v="1.1912590000000001"/>
    <n v="1.93066"/>
    <x v="1"/>
    <d v="2006-02-01T00:00:00"/>
    <x v="16"/>
    <n v="2.2592839000000002"/>
  </r>
  <r>
    <n v="3011"/>
    <n v="2006"/>
    <n v="3"/>
    <x v="1"/>
    <n v="0.2464673"/>
    <n v="0.1232337"/>
    <n v="0"/>
    <n v="0"/>
    <n v="8.2155800000000001E-2"/>
    <n v="0.4107789"/>
    <n v="2.3414389999999998"/>
    <n v="1.93066"/>
    <x v="1"/>
    <d v="2006-03-01T00:00:00"/>
    <x v="16"/>
    <n v="3.2040746999999996"/>
  </r>
  <r>
    <n v="3011"/>
    <n v="2006"/>
    <n v="4"/>
    <x v="1"/>
    <n v="0.1643115"/>
    <n v="0.1643115"/>
    <n v="0"/>
    <n v="0"/>
    <n v="0"/>
    <n v="4.1077900000000001E-2"/>
    <n v="0.78047979999999995"/>
    <n v="1.93066"/>
    <x v="1"/>
    <d v="2006-04-01T00:00:00"/>
    <x v="17"/>
    <n v="1.1501806999999999"/>
  </r>
  <r>
    <n v="3011"/>
    <n v="2006"/>
    <n v="5"/>
    <x v="1"/>
    <n v="0.1643115"/>
    <n v="0.3697009"/>
    <n v="0"/>
    <n v="0"/>
    <n v="0"/>
    <n v="8.2155800000000001E-2"/>
    <n v="0.9858692"/>
    <n v="1.93066"/>
    <x v="1"/>
    <d v="2006-05-01T00:00:00"/>
    <x v="17"/>
    <n v="1.6020373999999999"/>
  </r>
  <r>
    <n v="3011"/>
    <n v="2006"/>
    <n v="6"/>
    <x v="1"/>
    <n v="0.2053894"/>
    <n v="8.2155800000000001E-2"/>
    <n v="4.1077900000000001E-2"/>
    <n v="8.2155800000000001E-2"/>
    <n v="0"/>
    <n v="0.1643115"/>
    <n v="1.3555699999999999"/>
    <n v="1.93066"/>
    <x v="1"/>
    <d v="2006-06-01T00:00:00"/>
    <x v="17"/>
    <n v="1.9306603999999998"/>
  </r>
  <r>
    <n v="3011"/>
    <n v="2006"/>
    <n v="7"/>
    <x v="1"/>
    <n v="0.1232337"/>
    <n v="0.2053894"/>
    <n v="0"/>
    <n v="4.1077900000000001E-2"/>
    <n v="4.1077900000000001E-2"/>
    <n v="0.1643115"/>
    <n v="1.7663489999999999"/>
    <n v="1.93066"/>
    <x v="1"/>
    <d v="2006-07-01T00:00:00"/>
    <x v="18"/>
    <n v="2.3414394000000001"/>
  </r>
  <r>
    <n v="3011"/>
    <n v="2006"/>
    <n v="8"/>
    <x v="1"/>
    <n v="0.2875452"/>
    <n v="0.2875452"/>
    <n v="0"/>
    <n v="4.1077900000000001E-2"/>
    <n v="4.1077900000000001E-2"/>
    <n v="0.1232337"/>
    <n v="0.86263559999999995"/>
    <n v="1.93066"/>
    <x v="1"/>
    <d v="2006-08-01T00:00:00"/>
    <x v="18"/>
    <n v="1.6431155"/>
  </r>
  <r>
    <n v="3011"/>
    <n v="2006"/>
    <n v="9"/>
    <x v="1"/>
    <n v="0.1232337"/>
    <n v="0.1232337"/>
    <n v="0"/>
    <n v="0"/>
    <n v="0"/>
    <n v="4.1077900000000001E-2"/>
    <n v="1.6020369999999999"/>
    <n v="1.93066"/>
    <x v="1"/>
    <d v="2006-09-01T00:00:00"/>
    <x v="18"/>
    <n v="1.8895822999999998"/>
  </r>
  <r>
    <n v="3011"/>
    <n v="2006"/>
    <n v="10"/>
    <x v="1"/>
    <n v="0.3697009"/>
    <n v="0.4107789"/>
    <n v="0"/>
    <n v="0"/>
    <n v="4.1077900000000001E-2"/>
    <n v="0.1232337"/>
    <n v="1.519882"/>
    <n v="1.93066"/>
    <x v="1"/>
    <d v="2006-10-01T00:00:00"/>
    <x v="19"/>
    <n v="2.4646733999999997"/>
  </r>
  <r>
    <n v="3011"/>
    <n v="2006"/>
    <n v="11"/>
    <x v="1"/>
    <n v="0.2053894"/>
    <n v="0.2464673"/>
    <n v="0"/>
    <n v="4.1077900000000001E-2"/>
    <n v="0"/>
    <n v="8.2155800000000001E-2"/>
    <n v="1.1912590000000001"/>
    <n v="1.93066"/>
    <x v="1"/>
    <d v="2006-11-01T00:00:00"/>
    <x v="19"/>
    <n v="1.7663494000000002"/>
  </r>
  <r>
    <n v="3011"/>
    <n v="2006"/>
    <n v="12"/>
    <x v="1"/>
    <n v="0.2464673"/>
    <n v="0.2464673"/>
    <n v="0"/>
    <n v="4.1077900000000001E-2"/>
    <n v="0"/>
    <n v="0.1232337"/>
    <n v="0.65724610000000006"/>
    <n v="1.93066"/>
    <x v="1"/>
    <d v="2006-12-01T00:00:00"/>
    <x v="19"/>
    <n v="1.3144922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8CC76-577A-48A2-9E9D-E8C28E55DB7D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5:F37" firstHeaderRow="1" firstDataRow="2" firstDataCol="1"/>
  <pivotFields count="16"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2">
        <item x="0"/>
        <item x="1"/>
      </items>
    </pivotField>
    <pivotField numFmtId="14" showAll="0" defaultSubtotal="0"/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howAll="0" defaultSubtotal="0"/>
  </pivotFields>
  <rowFields count="1">
    <field x="1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Crime" fld="1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9B4F4-E652-4567-9DCC-AE8884D3C54C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C3:U7" firstHeaderRow="1" firstDataRow="3" firstDataCol="1"/>
  <pivotFields count="16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3">
        <item x="0"/>
        <item x="1"/>
        <item t="default"/>
      </items>
    </pivotField>
    <pivotField numFmtId="14" showAll="0"/>
    <pivotField showAll="0"/>
    <pivotField dataField="1" showAll="0"/>
  </pivotFields>
  <rowFields count="1">
    <field x="3"/>
  </rowFields>
  <rowItems count="2">
    <i>
      <x/>
    </i>
    <i>
      <x v="1"/>
    </i>
  </rowItems>
  <colFields count="2">
    <field x="12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Average of rape_percap" fld="8" subtotal="average" baseField="3" baseItem="0"/>
    <dataField name="Average of larceny_percap" fld="10" subtotal="average" baseField="3" baseItem="0"/>
    <dataField name="Average of autotheft_percap" fld="9" subtotal="average" baseField="3" baseItem="0"/>
    <dataField name="Average of burglary_res_percap" fld="4" subtotal="average" baseField="3" baseItem="0"/>
    <dataField name="Average of burglary_nonres_percap" fld="5" subtotal="average" baseField="3" baseItem="0"/>
    <dataField name="Average of robbery_res_percap" fld="6" subtotal="average" baseField="3" baseItem="0"/>
    <dataField name="Average of robbery_nonres_percap" fld="7" subtotal="average" baseField="3" baseItem="0"/>
    <dataField name="Average of officers_percap" fld="11" subtotal="average" baseField="3" baseItem="0"/>
    <dataField name="Average of Total Crime" fld="1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1"/>
  <sheetViews>
    <sheetView workbookViewId="0">
      <pane ySplit="1" topLeftCell="A65" activePane="bottomLeft" state="frozen"/>
      <selection pane="bottomLeft" activeCell="J91" sqref="J91"/>
    </sheetView>
  </sheetViews>
  <sheetFormatPr defaultRowHeight="15" x14ac:dyDescent="0.25"/>
  <cols>
    <col min="2" max="2" width="5" bestFit="1" customWidth="1"/>
    <col min="3" max="3" width="6.85546875" bestFit="1" customWidth="1"/>
    <col min="4" max="4" width="12.140625" bestFit="1" customWidth="1"/>
    <col min="5" max="5" width="19.28515625" bestFit="1" customWidth="1"/>
    <col min="6" max="6" width="22.85546875" bestFit="1" customWidth="1"/>
    <col min="7" max="7" width="19" bestFit="1" customWidth="1"/>
    <col min="8" max="8" width="22.5703125" bestFit="1" customWidth="1"/>
    <col min="9" max="9" width="12" bestFit="1" customWidth="1"/>
    <col min="10" max="10" width="16.5703125" bestFit="1" customWidth="1"/>
    <col min="11" max="11" width="14.5703125" bestFit="1" customWidth="1"/>
    <col min="12" max="12" width="14.85546875" bestFit="1" customWidth="1"/>
    <col min="14" max="14" width="11.7109375" bestFit="1" customWidth="1"/>
    <col min="15" max="15" width="12.7109375" bestFit="1" customWidth="1"/>
    <col min="16" max="16" width="1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30</v>
      </c>
      <c r="P1" t="s">
        <v>52</v>
      </c>
    </row>
    <row r="2" spans="1:16" x14ac:dyDescent="0.25">
      <c r="A2">
        <v>3036</v>
      </c>
      <c r="B2">
        <v>2002</v>
      </c>
      <c r="C2">
        <v>1</v>
      </c>
      <c r="D2">
        <v>0</v>
      </c>
      <c r="E2">
        <v>8.2419800000000001E-2</v>
      </c>
      <c r="F2">
        <v>0.10989309999999999</v>
      </c>
      <c r="G2">
        <v>0</v>
      </c>
      <c r="H2">
        <v>2.7473299999999999E-2</v>
      </c>
      <c r="I2">
        <v>0</v>
      </c>
      <c r="J2">
        <v>8.2419800000000001E-2</v>
      </c>
      <c r="K2">
        <v>0.63188549999999999</v>
      </c>
      <c r="L2">
        <v>0.74177859999999995</v>
      </c>
      <c r="M2">
        <f>IF(N2&lt;DATE(2004,9,1),0,1)</f>
        <v>0</v>
      </c>
      <c r="N2" s="1">
        <f>DATE(B2,C2,1)</f>
        <v>37257</v>
      </c>
      <c r="O2" t="s">
        <v>32</v>
      </c>
      <c r="P2">
        <f>SUM(E2:K2)</f>
        <v>0.93409150000000007</v>
      </c>
    </row>
    <row r="3" spans="1:16" x14ac:dyDescent="0.25">
      <c r="A3">
        <v>3036</v>
      </c>
      <c r="B3">
        <v>2002</v>
      </c>
      <c r="C3">
        <v>2</v>
      </c>
      <c r="D3">
        <v>0</v>
      </c>
      <c r="E3">
        <v>0.1373664</v>
      </c>
      <c r="F3">
        <v>8.2419800000000001E-2</v>
      </c>
      <c r="G3">
        <v>0</v>
      </c>
      <c r="H3">
        <v>0</v>
      </c>
      <c r="I3">
        <v>0</v>
      </c>
      <c r="J3">
        <v>2.7473299999999999E-2</v>
      </c>
      <c r="K3">
        <v>0.52199240000000002</v>
      </c>
      <c r="L3">
        <v>0.74177859999999995</v>
      </c>
      <c r="M3">
        <f t="shared" ref="M3:M66" si="0">IF(N3&lt;DATE(2004,9,1),0,1)</f>
        <v>0</v>
      </c>
      <c r="N3" s="1">
        <f t="shared" ref="N3:N66" si="1">DATE(B3,C3,1)</f>
        <v>37288</v>
      </c>
      <c r="O3" t="s">
        <v>32</v>
      </c>
      <c r="P3">
        <f>SUM(E3:K3)</f>
        <v>0.76925189999999999</v>
      </c>
    </row>
    <row r="4" spans="1:16" x14ac:dyDescent="0.25">
      <c r="A4">
        <v>3036</v>
      </c>
      <c r="B4">
        <v>2002</v>
      </c>
      <c r="C4">
        <v>3</v>
      </c>
      <c r="D4">
        <v>0</v>
      </c>
      <c r="E4">
        <v>0.21978629999999999</v>
      </c>
      <c r="F4">
        <v>0.1373664</v>
      </c>
      <c r="G4">
        <v>0</v>
      </c>
      <c r="H4">
        <v>0</v>
      </c>
      <c r="I4">
        <v>2.7473299999999999E-2</v>
      </c>
      <c r="J4">
        <v>8.2419800000000001E-2</v>
      </c>
      <c r="K4">
        <v>1.2912440000000001</v>
      </c>
      <c r="L4">
        <v>0.74177859999999995</v>
      </c>
      <c r="M4">
        <f t="shared" si="0"/>
        <v>0</v>
      </c>
      <c r="N4" s="1">
        <f t="shared" si="1"/>
        <v>37316</v>
      </c>
      <c r="O4" t="s">
        <v>32</v>
      </c>
      <c r="P4">
        <f>SUM(E4:K4)</f>
        <v>1.7582898</v>
      </c>
    </row>
    <row r="5" spans="1:16" x14ac:dyDescent="0.25">
      <c r="A5">
        <v>3036</v>
      </c>
      <c r="B5">
        <v>2002</v>
      </c>
      <c r="C5">
        <v>4</v>
      </c>
      <c r="D5">
        <v>0</v>
      </c>
      <c r="E5">
        <v>0.19231300000000001</v>
      </c>
      <c r="F5">
        <v>8.2419800000000001E-2</v>
      </c>
      <c r="G5">
        <v>2.7473299999999999E-2</v>
      </c>
      <c r="H5">
        <v>2.7473299999999999E-2</v>
      </c>
      <c r="I5">
        <v>2.7473299999999999E-2</v>
      </c>
      <c r="J5">
        <v>0.19231300000000001</v>
      </c>
      <c r="K5">
        <v>0.79672520000000002</v>
      </c>
      <c r="L5">
        <v>0.74177859999999995</v>
      </c>
      <c r="M5">
        <f t="shared" si="0"/>
        <v>0</v>
      </c>
      <c r="N5" s="1">
        <f t="shared" si="1"/>
        <v>37347</v>
      </c>
      <c r="O5" t="s">
        <v>33</v>
      </c>
      <c r="P5">
        <f>SUM(E5:K5)</f>
        <v>1.3461908999999999</v>
      </c>
    </row>
    <row r="6" spans="1:16" x14ac:dyDescent="0.25">
      <c r="A6">
        <v>3036</v>
      </c>
      <c r="B6">
        <v>2002</v>
      </c>
      <c r="C6">
        <v>5</v>
      </c>
      <c r="D6">
        <v>0</v>
      </c>
      <c r="E6">
        <v>0.1373664</v>
      </c>
      <c r="F6">
        <v>2.7473299999999999E-2</v>
      </c>
      <c r="G6">
        <v>0</v>
      </c>
      <c r="H6">
        <v>0</v>
      </c>
      <c r="I6">
        <v>0</v>
      </c>
      <c r="J6">
        <v>5.4946599999999998E-2</v>
      </c>
      <c r="K6">
        <v>0.87914499999999995</v>
      </c>
      <c r="L6">
        <v>0.74177859999999995</v>
      </c>
      <c r="M6">
        <f t="shared" si="0"/>
        <v>0</v>
      </c>
      <c r="N6" s="1">
        <f t="shared" si="1"/>
        <v>37377</v>
      </c>
      <c r="O6" t="s">
        <v>33</v>
      </c>
      <c r="P6">
        <f>SUM(E6:K6)</f>
        <v>1.0989312999999998</v>
      </c>
    </row>
    <row r="7" spans="1:16" x14ac:dyDescent="0.25">
      <c r="A7">
        <v>3036</v>
      </c>
      <c r="B7">
        <v>2002</v>
      </c>
      <c r="C7">
        <v>6</v>
      </c>
      <c r="D7">
        <v>0</v>
      </c>
      <c r="E7">
        <v>0.21978629999999999</v>
      </c>
      <c r="F7">
        <v>5.4946599999999998E-2</v>
      </c>
      <c r="G7">
        <v>0</v>
      </c>
      <c r="H7">
        <v>0.1373664</v>
      </c>
      <c r="I7">
        <v>0</v>
      </c>
      <c r="J7">
        <v>0.10989309999999999</v>
      </c>
      <c r="K7">
        <v>0.43957249999999998</v>
      </c>
      <c r="L7">
        <v>0.74177859999999995</v>
      </c>
      <c r="M7">
        <f t="shared" si="0"/>
        <v>0</v>
      </c>
      <c r="N7" s="1">
        <f t="shared" si="1"/>
        <v>37408</v>
      </c>
      <c r="O7" t="s">
        <v>33</v>
      </c>
      <c r="P7">
        <f t="shared" ref="P3:P66" si="2">SUM(E7:K7)</f>
        <v>0.96156489999999994</v>
      </c>
    </row>
    <row r="8" spans="1:16" x14ac:dyDescent="0.25">
      <c r="A8">
        <v>3036</v>
      </c>
      <c r="B8">
        <v>2002</v>
      </c>
      <c r="C8">
        <v>7</v>
      </c>
      <c r="D8">
        <v>0</v>
      </c>
      <c r="E8">
        <v>0.32967940000000001</v>
      </c>
      <c r="F8">
        <v>5.4946599999999998E-2</v>
      </c>
      <c r="G8">
        <v>0</v>
      </c>
      <c r="H8">
        <v>2.7473299999999999E-2</v>
      </c>
      <c r="I8">
        <v>2.7473299999999999E-2</v>
      </c>
      <c r="J8">
        <v>0.19231300000000001</v>
      </c>
      <c r="K8">
        <v>0.46704580000000001</v>
      </c>
      <c r="L8">
        <v>0.74177859999999995</v>
      </c>
      <c r="M8">
        <f t="shared" si="0"/>
        <v>0</v>
      </c>
      <c r="N8" s="1">
        <f t="shared" si="1"/>
        <v>37438</v>
      </c>
      <c r="O8" t="s">
        <v>34</v>
      </c>
      <c r="P8">
        <f t="shared" si="2"/>
        <v>1.0989313999999999</v>
      </c>
    </row>
    <row r="9" spans="1:16" x14ac:dyDescent="0.25">
      <c r="A9">
        <v>3036</v>
      </c>
      <c r="B9">
        <v>2002</v>
      </c>
      <c r="C9">
        <v>8</v>
      </c>
      <c r="D9">
        <v>0</v>
      </c>
      <c r="E9">
        <v>0.1373664</v>
      </c>
      <c r="F9">
        <v>5.4946599999999998E-2</v>
      </c>
      <c r="G9">
        <v>0</v>
      </c>
      <c r="H9">
        <v>2.7473299999999999E-2</v>
      </c>
      <c r="I9">
        <v>0</v>
      </c>
      <c r="J9">
        <v>0.21978629999999999</v>
      </c>
      <c r="K9">
        <v>0.52199240000000002</v>
      </c>
      <c r="L9">
        <v>0.74177859999999995</v>
      </c>
      <c r="M9">
        <f t="shared" si="0"/>
        <v>0</v>
      </c>
      <c r="N9" s="1">
        <f t="shared" si="1"/>
        <v>37469</v>
      </c>
      <c r="O9" t="s">
        <v>34</v>
      </c>
      <c r="P9">
        <f t="shared" si="2"/>
        <v>0.961565</v>
      </c>
    </row>
    <row r="10" spans="1:16" x14ac:dyDescent="0.25">
      <c r="A10">
        <v>3036</v>
      </c>
      <c r="B10">
        <v>2002</v>
      </c>
      <c r="C10">
        <v>9</v>
      </c>
      <c r="D10">
        <v>0</v>
      </c>
      <c r="E10">
        <v>0.21978629999999999</v>
      </c>
      <c r="F10">
        <v>2.7473299999999999E-2</v>
      </c>
      <c r="G10">
        <v>0</v>
      </c>
      <c r="H10">
        <v>2.7473299999999999E-2</v>
      </c>
      <c r="I10">
        <v>2.7473299999999999E-2</v>
      </c>
      <c r="J10">
        <v>0.1373664</v>
      </c>
      <c r="K10">
        <v>0.87914499999999995</v>
      </c>
      <c r="L10">
        <v>0.74177859999999995</v>
      </c>
      <c r="M10">
        <f t="shared" si="0"/>
        <v>0</v>
      </c>
      <c r="N10" s="1">
        <f t="shared" si="1"/>
        <v>37500</v>
      </c>
      <c r="O10" t="s">
        <v>34</v>
      </c>
      <c r="P10">
        <f t="shared" si="2"/>
        <v>1.3187175999999998</v>
      </c>
    </row>
    <row r="11" spans="1:16" x14ac:dyDescent="0.25">
      <c r="A11">
        <v>3036</v>
      </c>
      <c r="B11">
        <v>2002</v>
      </c>
      <c r="C11">
        <v>10</v>
      </c>
      <c r="D11">
        <v>0</v>
      </c>
      <c r="E11">
        <v>0.10989309999999999</v>
      </c>
      <c r="F11">
        <v>0.19231300000000001</v>
      </c>
      <c r="G11">
        <v>0</v>
      </c>
      <c r="H11">
        <v>0</v>
      </c>
      <c r="I11">
        <v>0</v>
      </c>
      <c r="J11">
        <v>0.16483970000000001</v>
      </c>
      <c r="K11">
        <v>0.68683209999999995</v>
      </c>
      <c r="L11">
        <v>0.74177859999999995</v>
      </c>
      <c r="M11">
        <f t="shared" si="0"/>
        <v>0</v>
      </c>
      <c r="N11" s="1">
        <f t="shared" si="1"/>
        <v>37530</v>
      </c>
      <c r="O11" t="s">
        <v>35</v>
      </c>
      <c r="P11">
        <f t="shared" si="2"/>
        <v>1.1538778999999999</v>
      </c>
    </row>
    <row r="12" spans="1:16" x14ac:dyDescent="0.25">
      <c r="A12">
        <v>3036</v>
      </c>
      <c r="B12">
        <v>2002</v>
      </c>
      <c r="C12">
        <v>11</v>
      </c>
      <c r="D12">
        <v>0</v>
      </c>
      <c r="E12">
        <v>0.16483970000000001</v>
      </c>
      <c r="F12">
        <v>2.7473299999999999E-2</v>
      </c>
      <c r="G12">
        <v>2.7473299999999999E-2</v>
      </c>
      <c r="H12">
        <v>0.10989309999999999</v>
      </c>
      <c r="I12">
        <v>0</v>
      </c>
      <c r="J12">
        <v>8.2419800000000001E-2</v>
      </c>
      <c r="K12">
        <v>0.93409160000000002</v>
      </c>
      <c r="L12">
        <v>0.74177859999999995</v>
      </c>
      <c r="M12">
        <f t="shared" si="0"/>
        <v>0</v>
      </c>
      <c r="N12" s="1">
        <f t="shared" si="1"/>
        <v>37561</v>
      </c>
      <c r="O12" t="s">
        <v>35</v>
      </c>
      <c r="P12">
        <f t="shared" si="2"/>
        <v>1.3461908</v>
      </c>
    </row>
    <row r="13" spans="1:16" x14ac:dyDescent="0.25">
      <c r="A13">
        <v>3036</v>
      </c>
      <c r="B13">
        <v>2002</v>
      </c>
      <c r="C13">
        <v>12</v>
      </c>
      <c r="D13">
        <v>0</v>
      </c>
      <c r="E13">
        <v>8.2419800000000001E-2</v>
      </c>
      <c r="F13">
        <v>2.7473299999999999E-2</v>
      </c>
      <c r="G13">
        <v>0</v>
      </c>
      <c r="H13">
        <v>2.7473299999999999E-2</v>
      </c>
      <c r="I13">
        <v>0</v>
      </c>
      <c r="J13">
        <v>0.32967940000000001</v>
      </c>
      <c r="K13">
        <v>0.60441219999999996</v>
      </c>
      <c r="L13">
        <v>0.74177859999999995</v>
      </c>
      <c r="M13">
        <f t="shared" si="0"/>
        <v>0</v>
      </c>
      <c r="N13" s="1">
        <f t="shared" si="1"/>
        <v>37591</v>
      </c>
      <c r="O13" t="s">
        <v>35</v>
      </c>
      <c r="P13">
        <f t="shared" si="2"/>
        <v>1.071458</v>
      </c>
    </row>
    <row r="14" spans="1:16" x14ac:dyDescent="0.25">
      <c r="A14">
        <v>3036</v>
      </c>
      <c r="B14">
        <v>2003</v>
      </c>
      <c r="C14">
        <v>1</v>
      </c>
      <c r="D14">
        <v>0</v>
      </c>
      <c r="E14">
        <v>0.27639580000000002</v>
      </c>
      <c r="F14">
        <v>0.30403540000000001</v>
      </c>
      <c r="G14">
        <v>0</v>
      </c>
      <c r="H14">
        <v>2.76396E-2</v>
      </c>
      <c r="I14">
        <v>0</v>
      </c>
      <c r="J14">
        <v>0.19347710000000001</v>
      </c>
      <c r="K14">
        <v>0.60807069999999996</v>
      </c>
      <c r="L14">
        <v>0.74626859999999995</v>
      </c>
      <c r="M14">
        <f t="shared" si="0"/>
        <v>0</v>
      </c>
      <c r="N14" s="1">
        <f t="shared" si="1"/>
        <v>37622</v>
      </c>
      <c r="O14" t="s">
        <v>36</v>
      </c>
      <c r="P14">
        <f t="shared" si="2"/>
        <v>1.4096185999999999</v>
      </c>
    </row>
    <row r="15" spans="1:16" x14ac:dyDescent="0.25">
      <c r="A15">
        <v>3036</v>
      </c>
      <c r="B15">
        <v>2003</v>
      </c>
      <c r="C15">
        <v>2</v>
      </c>
      <c r="D15">
        <v>0</v>
      </c>
      <c r="E15">
        <v>0.13819790000000001</v>
      </c>
      <c r="F15">
        <v>8.2918699999999998E-2</v>
      </c>
      <c r="G15">
        <v>0</v>
      </c>
      <c r="H15">
        <v>0</v>
      </c>
      <c r="I15">
        <v>0</v>
      </c>
      <c r="J15">
        <v>0.13819790000000001</v>
      </c>
      <c r="K15">
        <v>0.77390829999999999</v>
      </c>
      <c r="L15">
        <v>0.74626859999999995</v>
      </c>
      <c r="M15">
        <f t="shared" si="0"/>
        <v>0</v>
      </c>
      <c r="N15" s="1">
        <f t="shared" si="1"/>
        <v>37653</v>
      </c>
      <c r="O15" t="s">
        <v>36</v>
      </c>
      <c r="P15">
        <f t="shared" si="2"/>
        <v>1.1332228</v>
      </c>
    </row>
    <row r="16" spans="1:16" x14ac:dyDescent="0.25">
      <c r="A16">
        <v>3036</v>
      </c>
      <c r="B16">
        <v>2003</v>
      </c>
      <c r="C16">
        <v>3</v>
      </c>
      <c r="D16">
        <v>0</v>
      </c>
      <c r="E16">
        <v>0.13819790000000001</v>
      </c>
      <c r="F16">
        <v>0.1658375</v>
      </c>
      <c r="G16">
        <v>0</v>
      </c>
      <c r="H16">
        <v>2.76396E-2</v>
      </c>
      <c r="I16">
        <v>0</v>
      </c>
      <c r="J16">
        <v>0.24875620000000001</v>
      </c>
      <c r="K16">
        <v>0.69098950000000003</v>
      </c>
      <c r="L16">
        <v>0.74626859999999995</v>
      </c>
      <c r="M16">
        <f t="shared" si="0"/>
        <v>0</v>
      </c>
      <c r="N16" s="1">
        <f t="shared" si="1"/>
        <v>37681</v>
      </c>
      <c r="O16" t="s">
        <v>36</v>
      </c>
      <c r="P16">
        <f t="shared" si="2"/>
        <v>1.2714207000000002</v>
      </c>
    </row>
    <row r="17" spans="1:16" x14ac:dyDescent="0.25">
      <c r="A17">
        <v>3036</v>
      </c>
      <c r="B17">
        <v>2003</v>
      </c>
      <c r="C17">
        <v>4</v>
      </c>
      <c r="D17">
        <v>0</v>
      </c>
      <c r="E17">
        <v>0.2211166</v>
      </c>
      <c r="F17">
        <v>5.5279200000000001E-2</v>
      </c>
      <c r="G17">
        <v>0</v>
      </c>
      <c r="H17">
        <v>5.5279200000000001E-2</v>
      </c>
      <c r="I17">
        <v>0</v>
      </c>
      <c r="J17">
        <v>0.1105583</v>
      </c>
      <c r="K17">
        <v>0.74626859999999995</v>
      </c>
      <c r="L17">
        <v>0.74626859999999995</v>
      </c>
      <c r="M17">
        <f t="shared" si="0"/>
        <v>0</v>
      </c>
      <c r="N17" s="1">
        <f t="shared" si="1"/>
        <v>37712</v>
      </c>
      <c r="O17" t="s">
        <v>37</v>
      </c>
      <c r="P17">
        <f t="shared" si="2"/>
        <v>1.1885018999999999</v>
      </c>
    </row>
    <row r="18" spans="1:16" x14ac:dyDescent="0.25">
      <c r="A18">
        <v>3036</v>
      </c>
      <c r="B18">
        <v>2003</v>
      </c>
      <c r="C18">
        <v>5</v>
      </c>
      <c r="D18">
        <v>0</v>
      </c>
      <c r="E18">
        <v>0.19347710000000001</v>
      </c>
      <c r="F18">
        <v>8.2918699999999998E-2</v>
      </c>
      <c r="G18">
        <v>0</v>
      </c>
      <c r="H18">
        <v>5.5279200000000001E-2</v>
      </c>
      <c r="I18">
        <v>2.76396E-2</v>
      </c>
      <c r="J18">
        <v>0.1658375</v>
      </c>
      <c r="K18">
        <v>0.82918740000000002</v>
      </c>
      <c r="L18">
        <v>0.74626859999999995</v>
      </c>
      <c r="M18">
        <f t="shared" si="0"/>
        <v>0</v>
      </c>
      <c r="N18" s="1">
        <f t="shared" si="1"/>
        <v>37742</v>
      </c>
      <c r="O18" t="s">
        <v>37</v>
      </c>
      <c r="P18">
        <f t="shared" si="2"/>
        <v>1.3543395</v>
      </c>
    </row>
    <row r="19" spans="1:16" x14ac:dyDescent="0.25">
      <c r="A19">
        <v>3036</v>
      </c>
      <c r="B19">
        <v>2003</v>
      </c>
      <c r="C19">
        <v>6</v>
      </c>
      <c r="D19">
        <v>0</v>
      </c>
      <c r="E19">
        <v>0.19347710000000001</v>
      </c>
      <c r="F19">
        <v>8.2918699999999998E-2</v>
      </c>
      <c r="G19">
        <v>0</v>
      </c>
      <c r="H19">
        <v>2.76396E-2</v>
      </c>
      <c r="I19">
        <v>2.76396E-2</v>
      </c>
      <c r="J19">
        <v>0.27639580000000002</v>
      </c>
      <c r="K19">
        <v>0.52515199999999995</v>
      </c>
      <c r="L19">
        <v>0.74626859999999995</v>
      </c>
      <c r="M19">
        <f t="shared" si="0"/>
        <v>0</v>
      </c>
      <c r="N19" s="1">
        <f t="shared" si="1"/>
        <v>37773</v>
      </c>
      <c r="O19" t="s">
        <v>37</v>
      </c>
      <c r="P19">
        <f t="shared" si="2"/>
        <v>1.1332228</v>
      </c>
    </row>
    <row r="20" spans="1:16" x14ac:dyDescent="0.25">
      <c r="A20">
        <v>3036</v>
      </c>
      <c r="B20">
        <v>2003</v>
      </c>
      <c r="C20">
        <v>7</v>
      </c>
      <c r="D20">
        <v>0</v>
      </c>
      <c r="E20">
        <v>0.2211166</v>
      </c>
      <c r="F20">
        <v>5.5279200000000001E-2</v>
      </c>
      <c r="G20">
        <v>0</v>
      </c>
      <c r="H20">
        <v>0</v>
      </c>
      <c r="I20">
        <v>0</v>
      </c>
      <c r="J20">
        <v>0.13819790000000001</v>
      </c>
      <c r="K20">
        <v>0.4422333</v>
      </c>
      <c r="L20">
        <v>0.74626859999999995</v>
      </c>
      <c r="M20">
        <f t="shared" si="0"/>
        <v>0</v>
      </c>
      <c r="N20" s="1">
        <f t="shared" si="1"/>
        <v>37803</v>
      </c>
      <c r="O20" t="s">
        <v>38</v>
      </c>
      <c r="P20">
        <f t="shared" si="2"/>
        <v>0.85682700000000001</v>
      </c>
    </row>
    <row r="21" spans="1:16" x14ac:dyDescent="0.25">
      <c r="A21">
        <v>3036</v>
      </c>
      <c r="B21">
        <v>2003</v>
      </c>
      <c r="C21">
        <v>8</v>
      </c>
      <c r="D21">
        <v>0</v>
      </c>
      <c r="E21">
        <v>0.13819790000000001</v>
      </c>
      <c r="F21">
        <v>0.1658375</v>
      </c>
      <c r="G21">
        <v>0</v>
      </c>
      <c r="H21">
        <v>2.76396E-2</v>
      </c>
      <c r="I21">
        <v>0</v>
      </c>
      <c r="J21">
        <v>0.2211166</v>
      </c>
      <c r="K21">
        <v>0.74626859999999995</v>
      </c>
      <c r="L21">
        <v>0.74626859999999995</v>
      </c>
      <c r="M21">
        <f t="shared" si="0"/>
        <v>0</v>
      </c>
      <c r="N21" s="1">
        <f t="shared" si="1"/>
        <v>37834</v>
      </c>
      <c r="O21" t="s">
        <v>38</v>
      </c>
      <c r="P21">
        <f t="shared" si="2"/>
        <v>1.2990602</v>
      </c>
    </row>
    <row r="22" spans="1:16" x14ac:dyDescent="0.25">
      <c r="A22">
        <v>3036</v>
      </c>
      <c r="B22">
        <v>2003</v>
      </c>
      <c r="C22">
        <v>9</v>
      </c>
      <c r="D22">
        <v>0</v>
      </c>
      <c r="E22">
        <v>0.1658375</v>
      </c>
      <c r="F22">
        <v>0.1105583</v>
      </c>
      <c r="G22">
        <v>0</v>
      </c>
      <c r="H22">
        <v>0</v>
      </c>
      <c r="I22">
        <v>2.76396E-2</v>
      </c>
      <c r="J22">
        <v>8.2918699999999998E-2</v>
      </c>
      <c r="K22">
        <v>0.52515199999999995</v>
      </c>
      <c r="L22">
        <v>0.74626859999999995</v>
      </c>
      <c r="M22">
        <f t="shared" si="0"/>
        <v>0</v>
      </c>
      <c r="N22" s="1">
        <f t="shared" si="1"/>
        <v>37865</v>
      </c>
      <c r="O22" t="s">
        <v>38</v>
      </c>
      <c r="P22">
        <f t="shared" si="2"/>
        <v>0.91210609999999992</v>
      </c>
    </row>
    <row r="23" spans="1:16" x14ac:dyDescent="0.25">
      <c r="A23">
        <v>3036</v>
      </c>
      <c r="B23">
        <v>2003</v>
      </c>
      <c r="C23">
        <v>10</v>
      </c>
      <c r="D23">
        <v>0</v>
      </c>
      <c r="E23">
        <v>0.2211166</v>
      </c>
      <c r="F23">
        <v>0.1105583</v>
      </c>
      <c r="G23">
        <v>0</v>
      </c>
      <c r="H23">
        <v>0</v>
      </c>
      <c r="I23">
        <v>0</v>
      </c>
      <c r="J23">
        <v>0.13819790000000001</v>
      </c>
      <c r="K23">
        <v>0.66334990000000005</v>
      </c>
      <c r="L23">
        <v>0.74626859999999995</v>
      </c>
      <c r="M23">
        <f t="shared" si="0"/>
        <v>0</v>
      </c>
      <c r="N23" s="1">
        <f t="shared" si="1"/>
        <v>37895</v>
      </c>
      <c r="O23" t="s">
        <v>39</v>
      </c>
      <c r="P23">
        <f t="shared" si="2"/>
        <v>1.1332227000000001</v>
      </c>
    </row>
    <row r="24" spans="1:16" x14ac:dyDescent="0.25">
      <c r="A24">
        <v>3036</v>
      </c>
      <c r="B24">
        <v>2003</v>
      </c>
      <c r="C24">
        <v>11</v>
      </c>
      <c r="D24">
        <v>0</v>
      </c>
      <c r="E24">
        <v>0.1105583</v>
      </c>
      <c r="F24">
        <v>8.2918699999999998E-2</v>
      </c>
      <c r="G24">
        <v>0</v>
      </c>
      <c r="H24">
        <v>5.5279200000000001E-2</v>
      </c>
      <c r="I24">
        <v>0</v>
      </c>
      <c r="J24">
        <v>0.1105583</v>
      </c>
      <c r="K24">
        <v>0.46987289999999998</v>
      </c>
      <c r="L24">
        <v>0.74626859999999995</v>
      </c>
      <c r="M24">
        <f t="shared" si="0"/>
        <v>0</v>
      </c>
      <c r="N24" s="1">
        <f t="shared" si="1"/>
        <v>37926</v>
      </c>
      <c r="O24" t="s">
        <v>39</v>
      </c>
      <c r="P24">
        <f t="shared" si="2"/>
        <v>0.82918739999999991</v>
      </c>
    </row>
    <row r="25" spans="1:16" x14ac:dyDescent="0.25">
      <c r="A25">
        <v>3036</v>
      </c>
      <c r="B25">
        <v>2003</v>
      </c>
      <c r="C25">
        <v>12</v>
      </c>
      <c r="D25">
        <v>0</v>
      </c>
      <c r="E25">
        <v>0.1658375</v>
      </c>
      <c r="F25">
        <v>8.2918699999999998E-2</v>
      </c>
      <c r="G25">
        <v>0</v>
      </c>
      <c r="H25">
        <v>2.76396E-2</v>
      </c>
      <c r="I25">
        <v>2.76396E-2</v>
      </c>
      <c r="J25">
        <v>0.1658375</v>
      </c>
      <c r="K25">
        <v>0.63571040000000001</v>
      </c>
      <c r="L25">
        <v>0.74626859999999995</v>
      </c>
      <c r="M25">
        <f t="shared" si="0"/>
        <v>0</v>
      </c>
      <c r="N25" s="1">
        <f t="shared" si="1"/>
        <v>37956</v>
      </c>
      <c r="O25" t="s">
        <v>39</v>
      </c>
      <c r="P25">
        <f t="shared" si="2"/>
        <v>1.1055832999999999</v>
      </c>
    </row>
    <row r="26" spans="1:16" x14ac:dyDescent="0.25">
      <c r="A26">
        <v>3036</v>
      </c>
      <c r="B26">
        <v>2004</v>
      </c>
      <c r="C26">
        <v>1</v>
      </c>
      <c r="D26">
        <v>0</v>
      </c>
      <c r="E26">
        <v>0.13828579999999999</v>
      </c>
      <c r="F26">
        <v>0.49782890000000002</v>
      </c>
      <c r="G26">
        <v>0</v>
      </c>
      <c r="H26">
        <v>2.76572E-2</v>
      </c>
      <c r="I26">
        <v>0</v>
      </c>
      <c r="J26">
        <v>0.11062859999999999</v>
      </c>
      <c r="K26">
        <v>0.60845760000000004</v>
      </c>
      <c r="L26">
        <v>0.71908620000000001</v>
      </c>
      <c r="M26">
        <f t="shared" si="0"/>
        <v>0</v>
      </c>
      <c r="N26" s="1">
        <f t="shared" si="1"/>
        <v>37987</v>
      </c>
      <c r="O26" t="s">
        <v>40</v>
      </c>
      <c r="P26">
        <f t="shared" si="2"/>
        <v>1.3828581</v>
      </c>
    </row>
    <row r="27" spans="1:16" x14ac:dyDescent="0.25">
      <c r="A27">
        <v>3036</v>
      </c>
      <c r="B27">
        <v>2004</v>
      </c>
      <c r="C27">
        <v>2</v>
      </c>
      <c r="D27">
        <v>0</v>
      </c>
      <c r="E27">
        <v>0.16594300000000001</v>
      </c>
      <c r="F27">
        <v>8.2971500000000004E-2</v>
      </c>
      <c r="G27">
        <v>0</v>
      </c>
      <c r="H27">
        <v>0</v>
      </c>
      <c r="I27">
        <v>5.5314299999999997E-2</v>
      </c>
      <c r="J27">
        <v>0.13828579999999999</v>
      </c>
      <c r="K27">
        <v>0.9403435</v>
      </c>
      <c r="L27">
        <v>0.71908620000000001</v>
      </c>
      <c r="M27">
        <f t="shared" si="0"/>
        <v>0</v>
      </c>
      <c r="N27" s="1">
        <f t="shared" si="1"/>
        <v>38018</v>
      </c>
      <c r="O27" t="s">
        <v>40</v>
      </c>
      <c r="P27">
        <f t="shared" si="2"/>
        <v>1.3828581</v>
      </c>
    </row>
    <row r="28" spans="1:16" x14ac:dyDescent="0.25">
      <c r="A28">
        <v>3036</v>
      </c>
      <c r="B28">
        <v>2004</v>
      </c>
      <c r="C28">
        <v>3</v>
      </c>
      <c r="D28">
        <v>0</v>
      </c>
      <c r="E28">
        <v>0.1936001</v>
      </c>
      <c r="F28">
        <v>5.5314299999999997E-2</v>
      </c>
      <c r="G28">
        <v>0</v>
      </c>
      <c r="H28">
        <v>0</v>
      </c>
      <c r="I28">
        <v>0</v>
      </c>
      <c r="J28">
        <v>0.13828579999999999</v>
      </c>
      <c r="K28">
        <v>0.71908620000000001</v>
      </c>
      <c r="L28">
        <v>0.71908620000000001</v>
      </c>
      <c r="M28">
        <f t="shared" si="0"/>
        <v>0</v>
      </c>
      <c r="N28" s="1">
        <f t="shared" si="1"/>
        <v>38047</v>
      </c>
      <c r="O28" t="s">
        <v>40</v>
      </c>
      <c r="P28">
        <f t="shared" si="2"/>
        <v>1.1062864000000001</v>
      </c>
    </row>
    <row r="29" spans="1:16" x14ac:dyDescent="0.25">
      <c r="A29">
        <v>3036</v>
      </c>
      <c r="B29">
        <v>2004</v>
      </c>
      <c r="C29">
        <v>4</v>
      </c>
      <c r="D29">
        <v>0</v>
      </c>
      <c r="E29">
        <v>0.1936001</v>
      </c>
      <c r="F29">
        <v>8.2971500000000004E-2</v>
      </c>
      <c r="G29">
        <v>0</v>
      </c>
      <c r="H29">
        <v>5.5314299999999997E-2</v>
      </c>
      <c r="I29">
        <v>0</v>
      </c>
      <c r="J29">
        <v>0.24891450000000001</v>
      </c>
      <c r="K29">
        <v>0.74674339999999995</v>
      </c>
      <c r="L29">
        <v>0.71908620000000001</v>
      </c>
      <c r="M29">
        <f t="shared" si="0"/>
        <v>0</v>
      </c>
      <c r="N29" s="1">
        <f t="shared" si="1"/>
        <v>38078</v>
      </c>
      <c r="O29" t="s">
        <v>41</v>
      </c>
      <c r="P29">
        <f t="shared" si="2"/>
        <v>1.3275437999999999</v>
      </c>
    </row>
    <row r="30" spans="1:16" x14ac:dyDescent="0.25">
      <c r="A30">
        <v>3036</v>
      </c>
      <c r="B30">
        <v>2004</v>
      </c>
      <c r="C30">
        <v>5</v>
      </c>
      <c r="D30">
        <v>0</v>
      </c>
      <c r="E30">
        <v>0.11062859999999999</v>
      </c>
      <c r="F30">
        <v>0.16594300000000001</v>
      </c>
      <c r="G30">
        <v>0</v>
      </c>
      <c r="H30">
        <v>0</v>
      </c>
      <c r="I30">
        <v>0</v>
      </c>
      <c r="J30">
        <v>0.16594300000000001</v>
      </c>
      <c r="K30">
        <v>0.96800070000000005</v>
      </c>
      <c r="L30">
        <v>0.71908620000000001</v>
      </c>
      <c r="M30">
        <f t="shared" si="0"/>
        <v>0</v>
      </c>
      <c r="N30" s="1">
        <f t="shared" si="1"/>
        <v>38108</v>
      </c>
      <c r="O30" t="s">
        <v>41</v>
      </c>
      <c r="P30">
        <f t="shared" si="2"/>
        <v>1.4105153000000001</v>
      </c>
    </row>
    <row r="31" spans="1:16" x14ac:dyDescent="0.25">
      <c r="A31">
        <v>3036</v>
      </c>
      <c r="B31">
        <v>2004</v>
      </c>
      <c r="C31">
        <v>6</v>
      </c>
      <c r="D31">
        <v>0</v>
      </c>
      <c r="E31">
        <v>0.1936001</v>
      </c>
      <c r="F31">
        <v>8.2971500000000004E-2</v>
      </c>
      <c r="G31">
        <v>0</v>
      </c>
      <c r="H31">
        <v>2.76572E-2</v>
      </c>
      <c r="I31">
        <v>0</v>
      </c>
      <c r="J31">
        <v>0.1936001</v>
      </c>
      <c r="K31">
        <v>0.3595431</v>
      </c>
      <c r="L31">
        <v>0.71908620000000001</v>
      </c>
      <c r="M31">
        <f t="shared" si="0"/>
        <v>0</v>
      </c>
      <c r="N31" s="1">
        <f t="shared" si="1"/>
        <v>38139</v>
      </c>
      <c r="O31" t="s">
        <v>41</v>
      </c>
      <c r="P31">
        <f t="shared" si="2"/>
        <v>0.85737200000000002</v>
      </c>
    </row>
    <row r="32" spans="1:16" x14ac:dyDescent="0.25">
      <c r="A32">
        <v>3036</v>
      </c>
      <c r="B32">
        <v>2004</v>
      </c>
      <c r="C32">
        <v>7</v>
      </c>
      <c r="D32">
        <v>0</v>
      </c>
      <c r="E32">
        <v>2.76572E-2</v>
      </c>
      <c r="F32">
        <v>0</v>
      </c>
      <c r="G32">
        <v>0</v>
      </c>
      <c r="H32">
        <v>2.76572E-2</v>
      </c>
      <c r="I32">
        <v>0</v>
      </c>
      <c r="J32">
        <v>0.13828579999999999</v>
      </c>
      <c r="K32">
        <v>0.47017170000000003</v>
      </c>
      <c r="L32">
        <v>0.71908620000000001</v>
      </c>
      <c r="M32">
        <f t="shared" si="0"/>
        <v>0</v>
      </c>
      <c r="N32" s="1">
        <f t="shared" si="1"/>
        <v>38169</v>
      </c>
      <c r="O32" t="s">
        <v>42</v>
      </c>
      <c r="P32">
        <f t="shared" si="2"/>
        <v>0.66377189999999997</v>
      </c>
    </row>
    <row r="33" spans="1:16" x14ac:dyDescent="0.25">
      <c r="A33">
        <v>3036</v>
      </c>
      <c r="B33">
        <v>2004</v>
      </c>
      <c r="C33">
        <v>8</v>
      </c>
      <c r="D33">
        <v>0</v>
      </c>
      <c r="E33">
        <v>0.13828579999999999</v>
      </c>
      <c r="F33">
        <v>0.24891450000000001</v>
      </c>
      <c r="G33">
        <v>0</v>
      </c>
      <c r="H33">
        <v>2.76572E-2</v>
      </c>
      <c r="I33">
        <v>2.76572E-2</v>
      </c>
      <c r="J33">
        <v>0.1936001</v>
      </c>
      <c r="K33">
        <v>0.88502919999999996</v>
      </c>
      <c r="L33">
        <v>0.71908620000000001</v>
      </c>
      <c r="M33">
        <f t="shared" si="0"/>
        <v>0</v>
      </c>
      <c r="N33" s="1">
        <f t="shared" si="1"/>
        <v>38200</v>
      </c>
      <c r="O33" t="s">
        <v>42</v>
      </c>
      <c r="P33">
        <f t="shared" si="2"/>
        <v>1.5211440000000001</v>
      </c>
    </row>
    <row r="34" spans="1:16" x14ac:dyDescent="0.25">
      <c r="A34">
        <v>3036</v>
      </c>
      <c r="B34">
        <v>2004</v>
      </c>
      <c r="C34">
        <v>9</v>
      </c>
      <c r="D34">
        <v>0</v>
      </c>
      <c r="E34">
        <v>0.13828579999999999</v>
      </c>
      <c r="F34">
        <v>0</v>
      </c>
      <c r="G34">
        <v>0</v>
      </c>
      <c r="H34">
        <v>2.76572E-2</v>
      </c>
      <c r="I34">
        <v>0</v>
      </c>
      <c r="J34">
        <v>5.5314299999999997E-2</v>
      </c>
      <c r="K34">
        <v>0.44251459999999998</v>
      </c>
      <c r="L34">
        <v>0.71908620000000001</v>
      </c>
      <c r="M34">
        <f t="shared" si="0"/>
        <v>1</v>
      </c>
      <c r="N34" s="1">
        <f t="shared" si="1"/>
        <v>38231</v>
      </c>
      <c r="O34" t="s">
        <v>42</v>
      </c>
      <c r="P34">
        <f t="shared" si="2"/>
        <v>0.66377189999999997</v>
      </c>
    </row>
    <row r="35" spans="1:16" x14ac:dyDescent="0.25">
      <c r="A35">
        <v>3036</v>
      </c>
      <c r="B35">
        <v>2004</v>
      </c>
      <c r="C35">
        <v>10</v>
      </c>
      <c r="D35">
        <v>0</v>
      </c>
      <c r="E35">
        <v>0.24891450000000001</v>
      </c>
      <c r="F35">
        <v>2.76572E-2</v>
      </c>
      <c r="G35">
        <v>0</v>
      </c>
      <c r="H35">
        <v>2.76572E-2</v>
      </c>
      <c r="I35">
        <v>0</v>
      </c>
      <c r="J35">
        <v>8.2971500000000004E-2</v>
      </c>
      <c r="K35">
        <v>0.3872003</v>
      </c>
      <c r="L35">
        <v>0.71908620000000001</v>
      </c>
      <c r="M35">
        <f t="shared" si="0"/>
        <v>1</v>
      </c>
      <c r="N35" s="1">
        <f t="shared" si="1"/>
        <v>38261</v>
      </c>
      <c r="O35" t="s">
        <v>43</v>
      </c>
      <c r="P35">
        <f t="shared" si="2"/>
        <v>0.77440069999999994</v>
      </c>
    </row>
    <row r="36" spans="1:16" x14ac:dyDescent="0.25">
      <c r="A36">
        <v>3036</v>
      </c>
      <c r="B36">
        <v>2004</v>
      </c>
      <c r="C36">
        <v>11</v>
      </c>
      <c r="D36">
        <v>0</v>
      </c>
      <c r="E36">
        <v>0.11062859999999999</v>
      </c>
      <c r="F36">
        <v>0.13828579999999999</v>
      </c>
      <c r="G36">
        <v>0</v>
      </c>
      <c r="H36">
        <v>0</v>
      </c>
      <c r="I36">
        <v>0</v>
      </c>
      <c r="J36">
        <v>0.24891450000000001</v>
      </c>
      <c r="K36">
        <v>0.52548609999999996</v>
      </c>
      <c r="L36">
        <v>0.71908620000000001</v>
      </c>
      <c r="M36">
        <f t="shared" si="0"/>
        <v>1</v>
      </c>
      <c r="N36" s="1">
        <f t="shared" si="1"/>
        <v>38292</v>
      </c>
      <c r="O36" t="s">
        <v>43</v>
      </c>
      <c r="P36">
        <f t="shared" si="2"/>
        <v>1.023315</v>
      </c>
    </row>
    <row r="37" spans="1:16" x14ac:dyDescent="0.25">
      <c r="A37">
        <v>3036</v>
      </c>
      <c r="B37">
        <v>2004</v>
      </c>
      <c r="C37">
        <v>12</v>
      </c>
      <c r="D37">
        <v>0</v>
      </c>
      <c r="E37">
        <v>0.11062859999999999</v>
      </c>
      <c r="F37">
        <v>0.16594300000000001</v>
      </c>
      <c r="G37">
        <v>2.76572E-2</v>
      </c>
      <c r="H37">
        <v>0</v>
      </c>
      <c r="I37">
        <v>0</v>
      </c>
      <c r="J37">
        <v>0.16594300000000001</v>
      </c>
      <c r="K37">
        <v>0.27657159999999997</v>
      </c>
      <c r="L37">
        <v>0.71908620000000001</v>
      </c>
      <c r="M37">
        <f t="shared" si="0"/>
        <v>1</v>
      </c>
      <c r="N37" s="1">
        <f t="shared" si="1"/>
        <v>38322</v>
      </c>
      <c r="O37" t="s">
        <v>43</v>
      </c>
      <c r="P37">
        <f t="shared" si="2"/>
        <v>0.74674339999999995</v>
      </c>
    </row>
    <row r="38" spans="1:16" x14ac:dyDescent="0.25">
      <c r="A38">
        <v>3036</v>
      </c>
      <c r="B38">
        <v>2005</v>
      </c>
      <c r="C38">
        <v>1</v>
      </c>
      <c r="D38">
        <v>0</v>
      </c>
      <c r="E38">
        <v>0.1930608</v>
      </c>
      <c r="F38">
        <v>5.51602E-2</v>
      </c>
      <c r="G38">
        <v>0</v>
      </c>
      <c r="H38">
        <v>0</v>
      </c>
      <c r="I38">
        <v>2.75801E-2</v>
      </c>
      <c r="J38">
        <v>5.51602E-2</v>
      </c>
      <c r="K38">
        <v>0.77224340000000002</v>
      </c>
      <c r="L38">
        <v>0.71708320000000003</v>
      </c>
      <c r="M38">
        <f t="shared" si="0"/>
        <v>1</v>
      </c>
      <c r="N38" s="1">
        <f t="shared" si="1"/>
        <v>38353</v>
      </c>
      <c r="O38" t="s">
        <v>44</v>
      </c>
      <c r="P38">
        <f t="shared" si="2"/>
        <v>1.1032047</v>
      </c>
    </row>
    <row r="39" spans="1:16" x14ac:dyDescent="0.25">
      <c r="A39">
        <v>3036</v>
      </c>
      <c r="B39">
        <v>2005</v>
      </c>
      <c r="C39">
        <v>2</v>
      </c>
      <c r="D39">
        <v>0</v>
      </c>
      <c r="E39">
        <v>0.33096140000000002</v>
      </c>
      <c r="F39">
        <v>5.51602E-2</v>
      </c>
      <c r="G39">
        <v>0</v>
      </c>
      <c r="H39">
        <v>2.75801E-2</v>
      </c>
      <c r="I39">
        <v>0</v>
      </c>
      <c r="J39">
        <v>0.1103205</v>
      </c>
      <c r="K39">
        <v>0.4964422</v>
      </c>
      <c r="L39">
        <v>0.71708320000000003</v>
      </c>
      <c r="M39">
        <f t="shared" si="0"/>
        <v>1</v>
      </c>
      <c r="N39" s="1">
        <f t="shared" si="1"/>
        <v>38384</v>
      </c>
      <c r="O39" t="s">
        <v>44</v>
      </c>
      <c r="P39">
        <f t="shared" si="2"/>
        <v>1.0204644</v>
      </c>
    </row>
    <row r="40" spans="1:16" x14ac:dyDescent="0.25">
      <c r="A40">
        <v>3036</v>
      </c>
      <c r="B40">
        <v>2005</v>
      </c>
      <c r="C40">
        <v>3</v>
      </c>
      <c r="D40">
        <v>0</v>
      </c>
      <c r="E40">
        <v>0.35854160000000002</v>
      </c>
      <c r="F40">
        <v>0.1103205</v>
      </c>
      <c r="G40">
        <v>0</v>
      </c>
      <c r="H40">
        <v>0</v>
      </c>
      <c r="I40">
        <v>2.75801E-2</v>
      </c>
      <c r="J40">
        <v>5.51602E-2</v>
      </c>
      <c r="K40">
        <v>0.55160240000000005</v>
      </c>
      <c r="L40">
        <v>0.71708320000000003</v>
      </c>
      <c r="M40">
        <f t="shared" si="0"/>
        <v>1</v>
      </c>
      <c r="N40" s="1">
        <f t="shared" si="1"/>
        <v>38412</v>
      </c>
      <c r="O40" t="s">
        <v>44</v>
      </c>
      <c r="P40">
        <f t="shared" si="2"/>
        <v>1.1032048000000001</v>
      </c>
    </row>
    <row r="41" spans="1:16" x14ac:dyDescent="0.25">
      <c r="A41">
        <v>3036</v>
      </c>
      <c r="B41">
        <v>2005</v>
      </c>
      <c r="C41">
        <v>4</v>
      </c>
      <c r="D41">
        <v>0</v>
      </c>
      <c r="E41">
        <v>0.33096140000000002</v>
      </c>
      <c r="F41">
        <v>8.2740400000000006E-2</v>
      </c>
      <c r="G41">
        <v>0</v>
      </c>
      <c r="H41">
        <v>0</v>
      </c>
      <c r="I41">
        <v>0</v>
      </c>
      <c r="J41">
        <v>0.1930608</v>
      </c>
      <c r="K41">
        <v>0.57918250000000004</v>
      </c>
      <c r="L41">
        <v>0.71708320000000003</v>
      </c>
      <c r="M41">
        <f t="shared" si="0"/>
        <v>1</v>
      </c>
      <c r="N41" s="1">
        <f t="shared" si="1"/>
        <v>38443</v>
      </c>
      <c r="O41" t="s">
        <v>45</v>
      </c>
      <c r="P41">
        <f t="shared" si="2"/>
        <v>1.1859451000000001</v>
      </c>
    </row>
    <row r="42" spans="1:16" x14ac:dyDescent="0.25">
      <c r="A42">
        <v>3036</v>
      </c>
      <c r="B42">
        <v>2005</v>
      </c>
      <c r="C42">
        <v>5</v>
      </c>
      <c r="D42">
        <v>0</v>
      </c>
      <c r="E42">
        <v>0.30338130000000002</v>
      </c>
      <c r="F42">
        <v>8.2740400000000006E-2</v>
      </c>
      <c r="G42">
        <v>2.75801E-2</v>
      </c>
      <c r="H42">
        <v>2.75801E-2</v>
      </c>
      <c r="I42">
        <v>2.75801E-2</v>
      </c>
      <c r="J42">
        <v>5.51602E-2</v>
      </c>
      <c r="K42">
        <v>0.63434279999999998</v>
      </c>
      <c r="L42">
        <v>0.71708320000000003</v>
      </c>
      <c r="M42">
        <f t="shared" si="0"/>
        <v>1</v>
      </c>
      <c r="N42" s="1">
        <f t="shared" si="1"/>
        <v>38473</v>
      </c>
      <c r="O42" t="s">
        <v>45</v>
      </c>
      <c r="P42">
        <f t="shared" si="2"/>
        <v>1.1583649999999999</v>
      </c>
    </row>
    <row r="43" spans="1:16" x14ac:dyDescent="0.25">
      <c r="A43">
        <v>3036</v>
      </c>
      <c r="B43">
        <v>2005</v>
      </c>
      <c r="C43">
        <v>6</v>
      </c>
      <c r="D43">
        <v>0</v>
      </c>
      <c r="E43">
        <v>0.1930608</v>
      </c>
      <c r="F43">
        <v>2.75801E-2</v>
      </c>
      <c r="G43">
        <v>0</v>
      </c>
      <c r="H43">
        <v>0</v>
      </c>
      <c r="I43">
        <v>2.75801E-2</v>
      </c>
      <c r="J43">
        <v>8.2740400000000006E-2</v>
      </c>
      <c r="K43">
        <v>0.57918250000000004</v>
      </c>
      <c r="L43">
        <v>0.71708320000000003</v>
      </c>
      <c r="M43">
        <f t="shared" si="0"/>
        <v>1</v>
      </c>
      <c r="N43" s="1">
        <f t="shared" si="1"/>
        <v>38504</v>
      </c>
      <c r="O43" t="s">
        <v>45</v>
      </c>
      <c r="P43">
        <f t="shared" si="2"/>
        <v>0.91014390000000001</v>
      </c>
    </row>
    <row r="44" spans="1:16" x14ac:dyDescent="0.25">
      <c r="A44">
        <v>3036</v>
      </c>
      <c r="B44">
        <v>2005</v>
      </c>
      <c r="C44">
        <v>7</v>
      </c>
      <c r="D44">
        <v>0</v>
      </c>
      <c r="E44">
        <v>0.1103205</v>
      </c>
      <c r="F44">
        <v>8.2740400000000006E-2</v>
      </c>
      <c r="G44">
        <v>0</v>
      </c>
      <c r="H44">
        <v>2.75801E-2</v>
      </c>
      <c r="I44">
        <v>0</v>
      </c>
      <c r="J44">
        <v>0.220641</v>
      </c>
      <c r="K44">
        <v>0.63434279999999998</v>
      </c>
      <c r="L44">
        <v>0.71708320000000003</v>
      </c>
      <c r="M44">
        <f t="shared" si="0"/>
        <v>1</v>
      </c>
      <c r="N44" s="1">
        <f t="shared" si="1"/>
        <v>38534</v>
      </c>
      <c r="O44" t="s">
        <v>46</v>
      </c>
      <c r="P44">
        <f t="shared" si="2"/>
        <v>1.0756247999999999</v>
      </c>
    </row>
    <row r="45" spans="1:16" x14ac:dyDescent="0.25">
      <c r="A45">
        <v>3036</v>
      </c>
      <c r="B45">
        <v>2005</v>
      </c>
      <c r="C45">
        <v>8</v>
      </c>
      <c r="D45">
        <v>0</v>
      </c>
      <c r="E45">
        <v>0.2482211</v>
      </c>
      <c r="F45">
        <v>5.51602E-2</v>
      </c>
      <c r="G45">
        <v>2.75801E-2</v>
      </c>
      <c r="H45">
        <v>5.51602E-2</v>
      </c>
      <c r="I45">
        <v>5.51602E-2</v>
      </c>
      <c r="J45">
        <v>5.51602E-2</v>
      </c>
      <c r="K45">
        <v>0.4412819</v>
      </c>
      <c r="L45">
        <v>0.71708320000000003</v>
      </c>
      <c r="M45">
        <f t="shared" si="0"/>
        <v>1</v>
      </c>
      <c r="N45" s="1">
        <f t="shared" si="1"/>
        <v>38565</v>
      </c>
      <c r="O45" t="s">
        <v>46</v>
      </c>
      <c r="P45">
        <f t="shared" si="2"/>
        <v>0.93772389999999994</v>
      </c>
    </row>
    <row r="46" spans="1:16" x14ac:dyDescent="0.25">
      <c r="A46">
        <v>3036</v>
      </c>
      <c r="B46">
        <v>2005</v>
      </c>
      <c r="C46">
        <v>9</v>
      </c>
      <c r="D46">
        <v>0</v>
      </c>
      <c r="E46">
        <v>2.75801E-2</v>
      </c>
      <c r="F46">
        <v>8.2740400000000006E-2</v>
      </c>
      <c r="G46">
        <v>0</v>
      </c>
      <c r="H46">
        <v>2.75801E-2</v>
      </c>
      <c r="I46">
        <v>2.75801E-2</v>
      </c>
      <c r="J46">
        <v>5.51602E-2</v>
      </c>
      <c r="K46">
        <v>0.4964422</v>
      </c>
      <c r="L46">
        <v>0.71708320000000003</v>
      </c>
      <c r="M46">
        <f t="shared" si="0"/>
        <v>1</v>
      </c>
      <c r="N46" s="1">
        <f t="shared" si="1"/>
        <v>38596</v>
      </c>
      <c r="O46" t="s">
        <v>46</v>
      </c>
      <c r="P46">
        <f t="shared" si="2"/>
        <v>0.71708309999999997</v>
      </c>
    </row>
    <row r="47" spans="1:16" x14ac:dyDescent="0.25">
      <c r="A47">
        <v>3036</v>
      </c>
      <c r="B47">
        <v>2005</v>
      </c>
      <c r="C47">
        <v>10</v>
      </c>
      <c r="D47">
        <v>0</v>
      </c>
      <c r="E47">
        <v>5.51602E-2</v>
      </c>
      <c r="F47">
        <v>0.1103205</v>
      </c>
      <c r="G47">
        <v>0</v>
      </c>
      <c r="H47">
        <v>2.75801E-2</v>
      </c>
      <c r="I47">
        <v>0</v>
      </c>
      <c r="J47">
        <v>8.2740400000000006E-2</v>
      </c>
      <c r="K47">
        <v>0.68950299999999998</v>
      </c>
      <c r="L47">
        <v>0.71708320000000003</v>
      </c>
      <c r="M47">
        <f t="shared" si="0"/>
        <v>1</v>
      </c>
      <c r="N47" s="1">
        <f t="shared" si="1"/>
        <v>38626</v>
      </c>
      <c r="O47" t="s">
        <v>47</v>
      </c>
      <c r="P47">
        <f t="shared" si="2"/>
        <v>0.96530420000000006</v>
      </c>
    </row>
    <row r="48" spans="1:16" x14ac:dyDescent="0.25">
      <c r="A48">
        <v>3036</v>
      </c>
      <c r="B48">
        <v>2005</v>
      </c>
      <c r="C48">
        <v>11</v>
      </c>
      <c r="D48">
        <v>0</v>
      </c>
      <c r="E48">
        <v>5.51602E-2</v>
      </c>
      <c r="F48">
        <v>0.13790060000000001</v>
      </c>
      <c r="G48">
        <v>0</v>
      </c>
      <c r="H48">
        <v>0</v>
      </c>
      <c r="I48">
        <v>0</v>
      </c>
      <c r="J48">
        <v>5.51602E-2</v>
      </c>
      <c r="K48">
        <v>0.27580120000000002</v>
      </c>
      <c r="L48">
        <v>0.71708320000000003</v>
      </c>
      <c r="M48">
        <f t="shared" si="0"/>
        <v>1</v>
      </c>
      <c r="N48" s="1">
        <f t="shared" si="1"/>
        <v>38657</v>
      </c>
      <c r="O48" t="s">
        <v>47</v>
      </c>
      <c r="P48">
        <f t="shared" si="2"/>
        <v>0.52402219999999999</v>
      </c>
    </row>
    <row r="49" spans="1:16" x14ac:dyDescent="0.25">
      <c r="A49">
        <v>3036</v>
      </c>
      <c r="B49">
        <v>2005</v>
      </c>
      <c r="C49">
        <v>12</v>
      </c>
      <c r="D49">
        <v>0</v>
      </c>
      <c r="E49">
        <v>0.1103205</v>
      </c>
      <c r="F49">
        <v>0.1103205</v>
      </c>
      <c r="G49">
        <v>0</v>
      </c>
      <c r="H49">
        <v>2.75801E-2</v>
      </c>
      <c r="I49">
        <v>0</v>
      </c>
      <c r="J49">
        <v>2.75801E-2</v>
      </c>
      <c r="K49">
        <v>0.55160240000000005</v>
      </c>
      <c r="L49">
        <v>0.71708320000000003</v>
      </c>
      <c r="M49">
        <f t="shared" si="0"/>
        <v>1</v>
      </c>
      <c r="N49" s="1">
        <f t="shared" si="1"/>
        <v>38687</v>
      </c>
      <c r="O49" t="s">
        <v>47</v>
      </c>
      <c r="P49">
        <f t="shared" si="2"/>
        <v>0.82740360000000002</v>
      </c>
    </row>
    <row r="50" spans="1:16" x14ac:dyDescent="0.25">
      <c r="A50">
        <v>3036</v>
      </c>
      <c r="B50">
        <v>2006</v>
      </c>
      <c r="C50">
        <v>1</v>
      </c>
      <c r="D50">
        <v>0</v>
      </c>
      <c r="E50">
        <v>0.1934236</v>
      </c>
      <c r="F50">
        <v>0.1105278</v>
      </c>
      <c r="G50">
        <v>0</v>
      </c>
      <c r="H50">
        <v>5.5263899999999998E-2</v>
      </c>
      <c r="I50">
        <v>0</v>
      </c>
      <c r="J50">
        <v>0.1381597</v>
      </c>
      <c r="K50">
        <v>0.82895830000000004</v>
      </c>
      <c r="L50">
        <v>0.71843049999999997</v>
      </c>
      <c r="M50">
        <f t="shared" si="0"/>
        <v>1</v>
      </c>
      <c r="N50" s="1">
        <f t="shared" si="1"/>
        <v>38718</v>
      </c>
      <c r="O50" t="s">
        <v>48</v>
      </c>
      <c r="P50">
        <f t="shared" si="2"/>
        <v>1.3263332999999999</v>
      </c>
    </row>
    <row r="51" spans="1:16" x14ac:dyDescent="0.25">
      <c r="A51">
        <v>3036</v>
      </c>
      <c r="B51">
        <v>2006</v>
      </c>
      <c r="C51">
        <v>2</v>
      </c>
      <c r="D51">
        <v>0</v>
      </c>
      <c r="E51">
        <v>8.2895800000000006E-2</v>
      </c>
      <c r="F51">
        <v>0.1381597</v>
      </c>
      <c r="G51">
        <v>0</v>
      </c>
      <c r="H51">
        <v>2.7631900000000001E-2</v>
      </c>
      <c r="I51">
        <v>0</v>
      </c>
      <c r="J51">
        <v>0.1105278</v>
      </c>
      <c r="K51">
        <v>0.80132630000000005</v>
      </c>
      <c r="L51">
        <v>0.71843049999999997</v>
      </c>
      <c r="M51">
        <f t="shared" si="0"/>
        <v>1</v>
      </c>
      <c r="N51" s="1">
        <f t="shared" si="1"/>
        <v>38749</v>
      </c>
      <c r="O51" t="s">
        <v>48</v>
      </c>
      <c r="P51">
        <f t="shared" si="2"/>
        <v>1.1605415000000001</v>
      </c>
    </row>
    <row r="52" spans="1:16" x14ac:dyDescent="0.25">
      <c r="A52">
        <v>3036</v>
      </c>
      <c r="B52">
        <v>2006</v>
      </c>
      <c r="C52">
        <v>3</v>
      </c>
      <c r="D52">
        <v>0</v>
      </c>
      <c r="E52">
        <v>5.5263899999999998E-2</v>
      </c>
      <c r="F52">
        <v>2.7631900000000001E-2</v>
      </c>
      <c r="G52">
        <v>0</v>
      </c>
      <c r="H52">
        <v>0</v>
      </c>
      <c r="I52">
        <v>2.7631900000000001E-2</v>
      </c>
      <c r="J52">
        <v>5.5263899999999998E-2</v>
      </c>
      <c r="K52">
        <v>0.58027079999999998</v>
      </c>
      <c r="L52">
        <v>0.71843049999999997</v>
      </c>
      <c r="M52">
        <f t="shared" si="0"/>
        <v>1</v>
      </c>
      <c r="N52" s="1">
        <f t="shared" si="1"/>
        <v>38777</v>
      </c>
      <c r="O52" t="s">
        <v>48</v>
      </c>
      <c r="P52">
        <f t="shared" si="2"/>
        <v>0.74606240000000001</v>
      </c>
    </row>
    <row r="53" spans="1:16" x14ac:dyDescent="0.25">
      <c r="A53">
        <v>3036</v>
      </c>
      <c r="B53">
        <v>2006</v>
      </c>
      <c r="C53">
        <v>4</v>
      </c>
      <c r="D53">
        <v>0</v>
      </c>
      <c r="E53">
        <v>0.1381597</v>
      </c>
      <c r="F53">
        <v>0.1381597</v>
      </c>
      <c r="G53">
        <v>0</v>
      </c>
      <c r="H53">
        <v>2.7631900000000001E-2</v>
      </c>
      <c r="I53">
        <v>0</v>
      </c>
      <c r="J53">
        <v>0.16579169999999999</v>
      </c>
      <c r="K53">
        <v>0.44211109999999998</v>
      </c>
      <c r="L53">
        <v>0.71843049999999997</v>
      </c>
      <c r="M53">
        <f t="shared" si="0"/>
        <v>1</v>
      </c>
      <c r="N53" s="1">
        <f t="shared" si="1"/>
        <v>38808</v>
      </c>
      <c r="O53" t="s">
        <v>49</v>
      </c>
      <c r="P53">
        <f t="shared" si="2"/>
        <v>0.9118541</v>
      </c>
    </row>
    <row r="54" spans="1:16" x14ac:dyDescent="0.25">
      <c r="A54">
        <v>3036</v>
      </c>
      <c r="B54">
        <v>2006</v>
      </c>
      <c r="C54">
        <v>5</v>
      </c>
      <c r="D54">
        <v>0</v>
      </c>
      <c r="E54">
        <v>0.1105278</v>
      </c>
      <c r="F54">
        <v>5.5263899999999998E-2</v>
      </c>
      <c r="G54">
        <v>0</v>
      </c>
      <c r="H54">
        <v>5.5263899999999998E-2</v>
      </c>
      <c r="I54">
        <v>0</v>
      </c>
      <c r="J54">
        <v>5.5263899999999998E-2</v>
      </c>
      <c r="K54">
        <v>0.3868472</v>
      </c>
      <c r="L54">
        <v>0.71843049999999997</v>
      </c>
      <c r="M54">
        <f t="shared" si="0"/>
        <v>1</v>
      </c>
      <c r="N54" s="1">
        <f t="shared" si="1"/>
        <v>38838</v>
      </c>
      <c r="O54" t="s">
        <v>49</v>
      </c>
      <c r="P54">
        <f t="shared" si="2"/>
        <v>0.6631667</v>
      </c>
    </row>
    <row r="55" spans="1:16" x14ac:dyDescent="0.25">
      <c r="A55">
        <v>3036</v>
      </c>
      <c r="B55">
        <v>2006</v>
      </c>
      <c r="C55">
        <v>6</v>
      </c>
      <c r="D55">
        <v>0</v>
      </c>
      <c r="E55">
        <v>0.1381597</v>
      </c>
      <c r="F55">
        <v>2.7631900000000001E-2</v>
      </c>
      <c r="G55">
        <v>0</v>
      </c>
      <c r="H55">
        <v>0</v>
      </c>
      <c r="I55">
        <v>0</v>
      </c>
      <c r="J55">
        <v>0.1934236</v>
      </c>
      <c r="K55">
        <v>0.71843049999999997</v>
      </c>
      <c r="L55">
        <v>0.71843049999999997</v>
      </c>
      <c r="M55">
        <f t="shared" si="0"/>
        <v>1</v>
      </c>
      <c r="N55" s="1">
        <f t="shared" si="1"/>
        <v>38869</v>
      </c>
      <c r="O55" t="s">
        <v>49</v>
      </c>
      <c r="P55">
        <f t="shared" si="2"/>
        <v>1.0776456999999999</v>
      </c>
    </row>
    <row r="56" spans="1:16" x14ac:dyDescent="0.25">
      <c r="A56">
        <v>3036</v>
      </c>
      <c r="B56">
        <v>2006</v>
      </c>
      <c r="C56">
        <v>7</v>
      </c>
      <c r="D56">
        <v>0</v>
      </c>
      <c r="E56">
        <v>0.22105549999999999</v>
      </c>
      <c r="F56">
        <v>0.1381597</v>
      </c>
      <c r="G56">
        <v>0</v>
      </c>
      <c r="H56">
        <v>2.7631900000000001E-2</v>
      </c>
      <c r="I56">
        <v>0</v>
      </c>
      <c r="J56">
        <v>0.1381597</v>
      </c>
      <c r="K56">
        <v>0.80132630000000005</v>
      </c>
      <c r="L56">
        <v>0.71843049999999997</v>
      </c>
      <c r="M56">
        <f t="shared" si="0"/>
        <v>1</v>
      </c>
      <c r="N56" s="1">
        <f t="shared" si="1"/>
        <v>38899</v>
      </c>
      <c r="O56" t="s">
        <v>50</v>
      </c>
      <c r="P56">
        <f t="shared" si="2"/>
        <v>1.3263330999999998</v>
      </c>
    </row>
    <row r="57" spans="1:16" x14ac:dyDescent="0.25">
      <c r="A57">
        <v>3036</v>
      </c>
      <c r="B57">
        <v>2006</v>
      </c>
      <c r="C57">
        <v>8</v>
      </c>
      <c r="D57">
        <v>0</v>
      </c>
      <c r="E57">
        <v>0.1105278</v>
      </c>
      <c r="F57">
        <v>2.7631900000000001E-2</v>
      </c>
      <c r="G57">
        <v>0</v>
      </c>
      <c r="H57">
        <v>2.7631900000000001E-2</v>
      </c>
      <c r="I57">
        <v>0</v>
      </c>
      <c r="J57">
        <v>0</v>
      </c>
      <c r="K57">
        <v>0.33158330000000003</v>
      </c>
      <c r="L57">
        <v>0.71843049999999997</v>
      </c>
      <c r="M57">
        <f t="shared" si="0"/>
        <v>1</v>
      </c>
      <c r="N57" s="1">
        <f t="shared" si="1"/>
        <v>38930</v>
      </c>
      <c r="O57" t="s">
        <v>50</v>
      </c>
      <c r="P57">
        <f t="shared" si="2"/>
        <v>0.49737490000000001</v>
      </c>
    </row>
    <row r="58" spans="1:16" x14ac:dyDescent="0.25">
      <c r="A58">
        <v>3036</v>
      </c>
      <c r="B58">
        <v>2006</v>
      </c>
      <c r="C58">
        <v>9</v>
      </c>
      <c r="D58">
        <v>0</v>
      </c>
      <c r="E58">
        <v>5.5263899999999998E-2</v>
      </c>
      <c r="F58">
        <v>2.7631900000000001E-2</v>
      </c>
      <c r="G58">
        <v>0</v>
      </c>
      <c r="H58">
        <v>0</v>
      </c>
      <c r="I58">
        <v>0</v>
      </c>
      <c r="J58">
        <v>8.2895800000000006E-2</v>
      </c>
      <c r="K58">
        <v>0.46974300000000002</v>
      </c>
      <c r="L58">
        <v>0.71843049999999997</v>
      </c>
      <c r="M58">
        <f t="shared" si="0"/>
        <v>1</v>
      </c>
      <c r="N58" s="1">
        <f t="shared" si="1"/>
        <v>38961</v>
      </c>
      <c r="O58" t="s">
        <v>50</v>
      </c>
      <c r="P58">
        <f t="shared" si="2"/>
        <v>0.63553459999999995</v>
      </c>
    </row>
    <row r="59" spans="1:16" x14ac:dyDescent="0.25">
      <c r="A59">
        <v>3036</v>
      </c>
      <c r="B59">
        <v>2006</v>
      </c>
      <c r="C59">
        <v>10</v>
      </c>
      <c r="D59">
        <v>0</v>
      </c>
      <c r="E59">
        <v>5.5263899999999998E-2</v>
      </c>
      <c r="F59">
        <v>0</v>
      </c>
      <c r="G59">
        <v>0</v>
      </c>
      <c r="H59">
        <v>2.7631900000000001E-2</v>
      </c>
      <c r="I59">
        <v>0</v>
      </c>
      <c r="J59">
        <v>0</v>
      </c>
      <c r="K59">
        <v>0.49737500000000001</v>
      </c>
      <c r="L59">
        <v>0.71843049999999997</v>
      </c>
      <c r="M59">
        <f t="shared" si="0"/>
        <v>1</v>
      </c>
      <c r="N59" s="1">
        <f t="shared" si="1"/>
        <v>38991</v>
      </c>
      <c r="O59" t="s">
        <v>51</v>
      </c>
      <c r="P59">
        <f t="shared" si="2"/>
        <v>0.58027079999999998</v>
      </c>
    </row>
    <row r="60" spans="1:16" x14ac:dyDescent="0.25">
      <c r="A60">
        <v>3036</v>
      </c>
      <c r="B60">
        <v>2006</v>
      </c>
      <c r="C60">
        <v>11</v>
      </c>
      <c r="D60">
        <v>0</v>
      </c>
      <c r="E60">
        <v>8.2895800000000006E-2</v>
      </c>
      <c r="F60">
        <v>5.5263899999999998E-2</v>
      </c>
      <c r="G60">
        <v>0</v>
      </c>
      <c r="H60">
        <v>2.7631900000000001E-2</v>
      </c>
      <c r="I60">
        <v>2.7631900000000001E-2</v>
      </c>
      <c r="J60">
        <v>0.1381597</v>
      </c>
      <c r="K60">
        <v>0.46974300000000002</v>
      </c>
      <c r="L60">
        <v>0.71843049999999997</v>
      </c>
      <c r="M60">
        <f t="shared" si="0"/>
        <v>1</v>
      </c>
      <c r="N60" s="1">
        <f t="shared" si="1"/>
        <v>39022</v>
      </c>
      <c r="O60" t="s">
        <v>51</v>
      </c>
      <c r="P60">
        <f t="shared" si="2"/>
        <v>0.80132619999999999</v>
      </c>
    </row>
    <row r="61" spans="1:16" x14ac:dyDescent="0.25">
      <c r="A61">
        <v>3036</v>
      </c>
      <c r="B61">
        <v>2006</v>
      </c>
      <c r="C61">
        <v>12</v>
      </c>
      <c r="D61">
        <v>0</v>
      </c>
      <c r="E61">
        <v>0</v>
      </c>
      <c r="F61">
        <v>0</v>
      </c>
      <c r="G61">
        <v>0</v>
      </c>
      <c r="H61">
        <v>2.7631900000000001E-2</v>
      </c>
      <c r="I61">
        <v>0</v>
      </c>
      <c r="J61">
        <v>2.7631900000000001E-2</v>
      </c>
      <c r="K61">
        <v>0.58027079999999998</v>
      </c>
      <c r="L61">
        <v>0.71843049999999997</v>
      </c>
      <c r="M61">
        <f t="shared" si="0"/>
        <v>1</v>
      </c>
      <c r="N61" s="1">
        <f t="shared" si="1"/>
        <v>39052</v>
      </c>
      <c r="O61" t="s">
        <v>51</v>
      </c>
      <c r="P61">
        <f t="shared" si="2"/>
        <v>0.63553459999999995</v>
      </c>
    </row>
    <row r="62" spans="1:16" x14ac:dyDescent="0.25">
      <c r="A62">
        <v>3011</v>
      </c>
      <c r="B62">
        <v>2002</v>
      </c>
      <c r="C62">
        <v>1</v>
      </c>
      <c r="D62">
        <v>1</v>
      </c>
      <c r="E62">
        <v>0.44717259999999998</v>
      </c>
      <c r="F62">
        <v>0.2032603</v>
      </c>
      <c r="G62">
        <v>0</v>
      </c>
      <c r="H62">
        <v>4.0652099999999997E-2</v>
      </c>
      <c r="I62">
        <v>0</v>
      </c>
      <c r="J62">
        <v>8.1304100000000004E-2</v>
      </c>
      <c r="K62">
        <v>1.6667339999999999</v>
      </c>
      <c r="L62">
        <v>2.0326029999999999</v>
      </c>
      <c r="M62">
        <f t="shared" si="0"/>
        <v>0</v>
      </c>
      <c r="N62" s="1">
        <f t="shared" si="1"/>
        <v>37257</v>
      </c>
      <c r="O62" t="s">
        <v>32</v>
      </c>
      <c r="P62">
        <f t="shared" si="2"/>
        <v>2.4391230999999998</v>
      </c>
    </row>
    <row r="63" spans="1:16" x14ac:dyDescent="0.25">
      <c r="A63">
        <v>3011</v>
      </c>
      <c r="B63">
        <v>2002</v>
      </c>
      <c r="C63">
        <v>2</v>
      </c>
      <c r="D63">
        <v>1</v>
      </c>
      <c r="E63">
        <v>0.44717259999999998</v>
      </c>
      <c r="F63">
        <v>0.16260820000000001</v>
      </c>
      <c r="G63">
        <v>0</v>
      </c>
      <c r="H63">
        <v>0</v>
      </c>
      <c r="I63">
        <v>0</v>
      </c>
      <c r="J63">
        <v>0.1219562</v>
      </c>
      <c r="K63">
        <v>1.7073860000000001</v>
      </c>
      <c r="L63">
        <v>2.0326029999999999</v>
      </c>
      <c r="M63">
        <f t="shared" si="0"/>
        <v>0</v>
      </c>
      <c r="N63" s="1">
        <f t="shared" si="1"/>
        <v>37288</v>
      </c>
      <c r="O63" t="s">
        <v>32</v>
      </c>
      <c r="P63">
        <f t="shared" si="2"/>
        <v>2.4391229999999999</v>
      </c>
    </row>
    <row r="64" spans="1:16" x14ac:dyDescent="0.25">
      <c r="A64">
        <v>3011</v>
      </c>
      <c r="B64">
        <v>2002</v>
      </c>
      <c r="C64">
        <v>3</v>
      </c>
      <c r="D64">
        <v>1</v>
      </c>
      <c r="E64">
        <v>0.2845644</v>
      </c>
      <c r="F64">
        <v>8.1304100000000004E-2</v>
      </c>
      <c r="G64">
        <v>0</v>
      </c>
      <c r="H64">
        <v>0</v>
      </c>
      <c r="I64">
        <v>0</v>
      </c>
      <c r="J64">
        <v>0.2032603</v>
      </c>
      <c r="K64">
        <v>2.0326029999999999</v>
      </c>
      <c r="L64">
        <v>2.0326029999999999</v>
      </c>
      <c r="M64">
        <f t="shared" si="0"/>
        <v>0</v>
      </c>
      <c r="N64" s="1">
        <f t="shared" si="1"/>
        <v>37316</v>
      </c>
      <c r="O64" t="s">
        <v>32</v>
      </c>
      <c r="P64">
        <f t="shared" si="2"/>
        <v>2.6017318</v>
      </c>
    </row>
    <row r="65" spans="1:16" x14ac:dyDescent="0.25">
      <c r="A65">
        <v>3011</v>
      </c>
      <c r="B65">
        <v>2002</v>
      </c>
      <c r="C65">
        <v>4</v>
      </c>
      <c r="D65">
        <v>1</v>
      </c>
      <c r="E65">
        <v>0.2845644</v>
      </c>
      <c r="F65">
        <v>8.1304100000000004E-2</v>
      </c>
      <c r="G65">
        <v>0</v>
      </c>
      <c r="H65">
        <v>4.0652099999999997E-2</v>
      </c>
      <c r="I65">
        <v>0</v>
      </c>
      <c r="J65">
        <v>4.0652099999999997E-2</v>
      </c>
      <c r="K65">
        <v>1.1789099999999999</v>
      </c>
      <c r="L65">
        <v>2.0326029999999999</v>
      </c>
      <c r="M65">
        <f t="shared" si="0"/>
        <v>0</v>
      </c>
      <c r="N65" s="1">
        <f t="shared" si="1"/>
        <v>37347</v>
      </c>
      <c r="O65" t="s">
        <v>33</v>
      </c>
      <c r="P65">
        <f t="shared" si="2"/>
        <v>1.6260827</v>
      </c>
    </row>
    <row r="66" spans="1:16" x14ac:dyDescent="0.25">
      <c r="A66">
        <v>3011</v>
      </c>
      <c r="B66">
        <v>2002</v>
      </c>
      <c r="C66">
        <v>5</v>
      </c>
      <c r="D66">
        <v>1</v>
      </c>
      <c r="E66">
        <v>0.44717259999999998</v>
      </c>
      <c r="F66">
        <v>0.2439124</v>
      </c>
      <c r="G66">
        <v>0</v>
      </c>
      <c r="H66">
        <v>0</v>
      </c>
      <c r="I66">
        <v>0</v>
      </c>
      <c r="J66">
        <v>8.1304100000000004E-2</v>
      </c>
      <c r="K66">
        <v>0.9756494</v>
      </c>
      <c r="L66">
        <v>2.0326029999999999</v>
      </c>
      <c r="M66">
        <f t="shared" si="0"/>
        <v>0</v>
      </c>
      <c r="N66" s="1">
        <f t="shared" si="1"/>
        <v>37377</v>
      </c>
      <c r="O66" t="s">
        <v>33</v>
      </c>
      <c r="P66">
        <f t="shared" si="2"/>
        <v>1.7480384999999998</v>
      </c>
    </row>
    <row r="67" spans="1:16" x14ac:dyDescent="0.25">
      <c r="A67">
        <v>3011</v>
      </c>
      <c r="B67">
        <v>2002</v>
      </c>
      <c r="C67">
        <v>6</v>
      </c>
      <c r="D67">
        <v>1</v>
      </c>
      <c r="E67">
        <v>0.32521650000000002</v>
      </c>
      <c r="F67">
        <v>4.0652099999999997E-2</v>
      </c>
      <c r="G67">
        <v>0</v>
      </c>
      <c r="H67">
        <v>4.0652099999999997E-2</v>
      </c>
      <c r="I67">
        <v>4.0652099999999997E-2</v>
      </c>
      <c r="J67">
        <v>8.1304100000000004E-2</v>
      </c>
      <c r="K67">
        <v>0.85369320000000004</v>
      </c>
      <c r="L67">
        <v>2.0326029999999999</v>
      </c>
      <c r="M67">
        <f t="shared" ref="M67:M121" si="3">IF(N67&lt;DATE(2004,9,1),0,1)</f>
        <v>0</v>
      </c>
      <c r="N67" s="1">
        <f t="shared" ref="N67:N121" si="4">DATE(B67,C67,1)</f>
        <v>37408</v>
      </c>
      <c r="O67" t="s">
        <v>33</v>
      </c>
      <c r="P67">
        <f t="shared" ref="P67:P121" si="5">SUM(E67:K67)</f>
        <v>1.3821701</v>
      </c>
    </row>
    <row r="68" spans="1:16" x14ac:dyDescent="0.25">
      <c r="A68">
        <v>3011</v>
      </c>
      <c r="B68">
        <v>2002</v>
      </c>
      <c r="C68">
        <v>7</v>
      </c>
      <c r="D68">
        <v>1</v>
      </c>
      <c r="E68">
        <v>0.52847679999999997</v>
      </c>
      <c r="F68">
        <v>8.1304100000000004E-2</v>
      </c>
      <c r="G68">
        <v>0</v>
      </c>
      <c r="H68">
        <v>0</v>
      </c>
      <c r="I68">
        <v>4.0652099999999997E-2</v>
      </c>
      <c r="J68">
        <v>0.2032603</v>
      </c>
      <c r="K68">
        <v>1.1789099999999999</v>
      </c>
      <c r="L68">
        <v>2.0326029999999999</v>
      </c>
      <c r="M68">
        <f t="shared" si="3"/>
        <v>0</v>
      </c>
      <c r="N68" s="1">
        <f t="shared" si="4"/>
        <v>37438</v>
      </c>
      <c r="O68" t="s">
        <v>34</v>
      </c>
      <c r="P68">
        <f t="shared" si="5"/>
        <v>2.0326032999999999</v>
      </c>
    </row>
    <row r="69" spans="1:16" x14ac:dyDescent="0.25">
      <c r="A69">
        <v>3011</v>
      </c>
      <c r="B69">
        <v>2002</v>
      </c>
      <c r="C69">
        <v>8</v>
      </c>
      <c r="D69">
        <v>1</v>
      </c>
      <c r="E69">
        <v>0.36586849999999999</v>
      </c>
      <c r="F69">
        <v>0.1219562</v>
      </c>
      <c r="G69">
        <v>0</v>
      </c>
      <c r="H69">
        <v>0</v>
      </c>
      <c r="I69">
        <v>4.0652099999999997E-2</v>
      </c>
      <c r="J69">
        <v>0</v>
      </c>
      <c r="K69">
        <v>1.2602139999999999</v>
      </c>
      <c r="L69">
        <v>2.0326029999999999</v>
      </c>
      <c r="M69">
        <f t="shared" si="3"/>
        <v>0</v>
      </c>
      <c r="N69" s="1">
        <f t="shared" si="4"/>
        <v>37469</v>
      </c>
      <c r="O69" t="s">
        <v>34</v>
      </c>
      <c r="P69">
        <f t="shared" si="5"/>
        <v>1.7886907999999999</v>
      </c>
    </row>
    <row r="70" spans="1:16" x14ac:dyDescent="0.25">
      <c r="A70">
        <v>3011</v>
      </c>
      <c r="B70">
        <v>2002</v>
      </c>
      <c r="C70">
        <v>9</v>
      </c>
      <c r="D70">
        <v>1</v>
      </c>
      <c r="E70">
        <v>0.32521650000000002</v>
      </c>
      <c r="F70">
        <v>0.1219562</v>
      </c>
      <c r="G70">
        <v>0</v>
      </c>
      <c r="H70">
        <v>0</v>
      </c>
      <c r="I70">
        <v>0</v>
      </c>
      <c r="J70">
        <v>4.0652099999999997E-2</v>
      </c>
      <c r="K70">
        <v>1.3008660000000001</v>
      </c>
      <c r="L70">
        <v>2.0326029999999999</v>
      </c>
      <c r="M70">
        <f t="shared" si="3"/>
        <v>0</v>
      </c>
      <c r="N70" s="1">
        <f t="shared" si="4"/>
        <v>37500</v>
      </c>
      <c r="O70" t="s">
        <v>34</v>
      </c>
      <c r="P70">
        <f t="shared" si="5"/>
        <v>1.7886908000000001</v>
      </c>
    </row>
    <row r="71" spans="1:16" x14ac:dyDescent="0.25">
      <c r="A71">
        <v>3011</v>
      </c>
      <c r="B71">
        <v>2002</v>
      </c>
      <c r="C71">
        <v>10</v>
      </c>
      <c r="D71">
        <v>1</v>
      </c>
      <c r="E71">
        <v>0.2845644</v>
      </c>
      <c r="F71">
        <v>0.2032603</v>
      </c>
      <c r="G71">
        <v>0</v>
      </c>
      <c r="H71">
        <v>4.0652099999999997E-2</v>
      </c>
      <c r="I71">
        <v>0</v>
      </c>
      <c r="J71">
        <v>0.1219562</v>
      </c>
      <c r="K71">
        <v>1.138258</v>
      </c>
      <c r="L71">
        <v>2.0326029999999999</v>
      </c>
      <c r="M71">
        <f t="shared" si="3"/>
        <v>0</v>
      </c>
      <c r="N71" s="1">
        <f t="shared" si="4"/>
        <v>37530</v>
      </c>
      <c r="O71" t="s">
        <v>35</v>
      </c>
      <c r="P71">
        <f t="shared" si="5"/>
        <v>1.788691</v>
      </c>
    </row>
    <row r="72" spans="1:16" x14ac:dyDescent="0.25">
      <c r="A72">
        <v>3011</v>
      </c>
      <c r="B72">
        <v>2002</v>
      </c>
      <c r="C72">
        <v>11</v>
      </c>
      <c r="D72">
        <v>1</v>
      </c>
      <c r="E72">
        <v>0.2032603</v>
      </c>
      <c r="F72">
        <v>0.1219562</v>
      </c>
      <c r="G72">
        <v>0</v>
      </c>
      <c r="H72">
        <v>0</v>
      </c>
      <c r="I72">
        <v>0</v>
      </c>
      <c r="J72">
        <v>8.1304100000000004E-2</v>
      </c>
      <c r="K72">
        <v>0.73173710000000003</v>
      </c>
      <c r="L72">
        <v>2.0326029999999999</v>
      </c>
      <c r="M72">
        <f t="shared" si="3"/>
        <v>0</v>
      </c>
      <c r="N72" s="1">
        <f t="shared" si="4"/>
        <v>37561</v>
      </c>
      <c r="O72" t="s">
        <v>35</v>
      </c>
      <c r="P72">
        <f t="shared" si="5"/>
        <v>1.1382577</v>
      </c>
    </row>
    <row r="73" spans="1:16" x14ac:dyDescent="0.25">
      <c r="A73">
        <v>3011</v>
      </c>
      <c r="B73">
        <v>2002</v>
      </c>
      <c r="C73">
        <v>12</v>
      </c>
      <c r="D73">
        <v>1</v>
      </c>
      <c r="E73">
        <v>0.2032603</v>
      </c>
      <c r="F73">
        <v>0.2845644</v>
      </c>
      <c r="G73">
        <v>0</v>
      </c>
      <c r="H73">
        <v>0</v>
      </c>
      <c r="I73">
        <v>0</v>
      </c>
      <c r="J73">
        <v>0.16260820000000001</v>
      </c>
      <c r="K73">
        <v>0.65043289999999998</v>
      </c>
      <c r="L73">
        <v>2.0326029999999999</v>
      </c>
      <c r="M73">
        <f t="shared" si="3"/>
        <v>0</v>
      </c>
      <c r="N73" s="1">
        <f t="shared" si="4"/>
        <v>37591</v>
      </c>
      <c r="O73" t="s">
        <v>35</v>
      </c>
      <c r="P73">
        <f t="shared" si="5"/>
        <v>1.3008658</v>
      </c>
    </row>
    <row r="74" spans="1:16" x14ac:dyDescent="0.25">
      <c r="A74">
        <v>3011</v>
      </c>
      <c r="B74">
        <v>2003</v>
      </c>
      <c r="C74">
        <v>1</v>
      </c>
      <c r="D74">
        <v>1</v>
      </c>
      <c r="E74">
        <v>0.20472509999999999</v>
      </c>
      <c r="F74">
        <v>8.1890000000000004E-2</v>
      </c>
      <c r="G74">
        <v>0</v>
      </c>
      <c r="H74">
        <v>0</v>
      </c>
      <c r="I74">
        <v>0</v>
      </c>
      <c r="J74">
        <v>0.16378000000000001</v>
      </c>
      <c r="K74">
        <v>0.69606520000000005</v>
      </c>
      <c r="L74">
        <v>1.924415</v>
      </c>
      <c r="M74">
        <f t="shared" si="3"/>
        <v>0</v>
      </c>
      <c r="N74" s="1">
        <f t="shared" si="4"/>
        <v>37622</v>
      </c>
      <c r="O74" t="s">
        <v>36</v>
      </c>
      <c r="P74">
        <f t="shared" si="5"/>
        <v>1.1464603000000002</v>
      </c>
    </row>
    <row r="75" spans="1:16" x14ac:dyDescent="0.25">
      <c r="A75">
        <v>3011</v>
      </c>
      <c r="B75">
        <v>2003</v>
      </c>
      <c r="C75">
        <v>2</v>
      </c>
      <c r="D75">
        <v>1</v>
      </c>
      <c r="E75">
        <v>0.20472509999999999</v>
      </c>
      <c r="F75">
        <v>0.45039509999999999</v>
      </c>
      <c r="G75">
        <v>0</v>
      </c>
      <c r="H75">
        <v>4.0945000000000002E-2</v>
      </c>
      <c r="I75">
        <v>0</v>
      </c>
      <c r="J75">
        <v>0.122835</v>
      </c>
      <c r="K75">
        <v>1.023625</v>
      </c>
      <c r="L75">
        <v>1.924415</v>
      </c>
      <c r="M75">
        <f t="shared" si="3"/>
        <v>0</v>
      </c>
      <c r="N75" s="1">
        <f t="shared" si="4"/>
        <v>37653</v>
      </c>
      <c r="O75" t="s">
        <v>36</v>
      </c>
      <c r="P75">
        <f t="shared" si="5"/>
        <v>1.8425252000000001</v>
      </c>
    </row>
    <row r="76" spans="1:16" x14ac:dyDescent="0.25">
      <c r="A76">
        <v>3011</v>
      </c>
      <c r="B76">
        <v>2003</v>
      </c>
      <c r="C76">
        <v>3</v>
      </c>
      <c r="D76">
        <v>1</v>
      </c>
      <c r="E76">
        <v>0.32756010000000002</v>
      </c>
      <c r="F76">
        <v>0.40945009999999998</v>
      </c>
      <c r="G76">
        <v>4.0945000000000002E-2</v>
      </c>
      <c r="H76">
        <v>0</v>
      </c>
      <c r="I76">
        <v>0</v>
      </c>
      <c r="J76">
        <v>0.20472509999999999</v>
      </c>
      <c r="K76">
        <v>0.90079019999999999</v>
      </c>
      <c r="L76">
        <v>1.924415</v>
      </c>
      <c r="M76">
        <f t="shared" si="3"/>
        <v>0</v>
      </c>
      <c r="N76" s="1">
        <f t="shared" si="4"/>
        <v>37681</v>
      </c>
      <c r="O76" t="s">
        <v>36</v>
      </c>
      <c r="P76">
        <f t="shared" si="5"/>
        <v>1.8834705</v>
      </c>
    </row>
    <row r="77" spans="1:16" x14ac:dyDescent="0.25">
      <c r="A77">
        <v>3011</v>
      </c>
      <c r="B77">
        <v>2003</v>
      </c>
      <c r="C77">
        <v>4</v>
      </c>
      <c r="D77">
        <v>1</v>
      </c>
      <c r="E77">
        <v>0.28661510000000001</v>
      </c>
      <c r="F77">
        <v>0.28661510000000001</v>
      </c>
      <c r="G77">
        <v>0</v>
      </c>
      <c r="H77">
        <v>0</v>
      </c>
      <c r="I77">
        <v>0</v>
      </c>
      <c r="J77">
        <v>0.16378000000000001</v>
      </c>
      <c r="K77">
        <v>0.73701019999999995</v>
      </c>
      <c r="L77">
        <v>1.924415</v>
      </c>
      <c r="M77">
        <f t="shared" si="3"/>
        <v>0</v>
      </c>
      <c r="N77" s="1">
        <f t="shared" si="4"/>
        <v>37712</v>
      </c>
      <c r="O77" t="s">
        <v>37</v>
      </c>
      <c r="P77">
        <f t="shared" si="5"/>
        <v>1.4740204000000001</v>
      </c>
    </row>
    <row r="78" spans="1:16" x14ac:dyDescent="0.25">
      <c r="A78">
        <v>3011</v>
      </c>
      <c r="B78">
        <v>2003</v>
      </c>
      <c r="C78">
        <v>5</v>
      </c>
      <c r="D78">
        <v>1</v>
      </c>
      <c r="E78">
        <v>0.28661510000000001</v>
      </c>
      <c r="F78">
        <v>0.16378000000000001</v>
      </c>
      <c r="G78">
        <v>0</v>
      </c>
      <c r="H78">
        <v>4.0945000000000002E-2</v>
      </c>
      <c r="I78">
        <v>0</v>
      </c>
      <c r="J78">
        <v>8.1890000000000004E-2</v>
      </c>
      <c r="K78">
        <v>0.90079019999999999</v>
      </c>
      <c r="L78">
        <v>1.924415</v>
      </c>
      <c r="M78">
        <f t="shared" si="3"/>
        <v>0</v>
      </c>
      <c r="N78" s="1">
        <f t="shared" si="4"/>
        <v>37742</v>
      </c>
      <c r="O78" t="s">
        <v>37</v>
      </c>
      <c r="P78">
        <f t="shared" si="5"/>
        <v>1.4740203000000001</v>
      </c>
    </row>
    <row r="79" spans="1:16" x14ac:dyDescent="0.25">
      <c r="A79">
        <v>3011</v>
      </c>
      <c r="B79">
        <v>2003</v>
      </c>
      <c r="C79">
        <v>6</v>
      </c>
      <c r="D79">
        <v>1</v>
      </c>
      <c r="E79">
        <v>0.40945009999999998</v>
      </c>
      <c r="F79">
        <v>0.16378000000000001</v>
      </c>
      <c r="G79">
        <v>0</v>
      </c>
      <c r="H79">
        <v>4.0945000000000002E-2</v>
      </c>
      <c r="I79">
        <v>4.0945000000000002E-2</v>
      </c>
      <c r="J79">
        <v>0.20472509999999999</v>
      </c>
      <c r="K79">
        <v>1.023625</v>
      </c>
      <c r="L79">
        <v>1.924415</v>
      </c>
      <c r="M79">
        <f t="shared" si="3"/>
        <v>0</v>
      </c>
      <c r="N79" s="1">
        <f t="shared" si="4"/>
        <v>37773</v>
      </c>
      <c r="O79" t="s">
        <v>37</v>
      </c>
      <c r="P79">
        <f t="shared" si="5"/>
        <v>1.8834702000000001</v>
      </c>
    </row>
    <row r="80" spans="1:16" x14ac:dyDescent="0.25">
      <c r="A80">
        <v>3011</v>
      </c>
      <c r="B80">
        <v>2003</v>
      </c>
      <c r="C80">
        <v>7</v>
      </c>
      <c r="D80">
        <v>1</v>
      </c>
      <c r="E80">
        <v>0.40945009999999998</v>
      </c>
      <c r="F80">
        <v>8.1890000000000004E-2</v>
      </c>
      <c r="G80">
        <v>0</v>
      </c>
      <c r="H80">
        <v>0</v>
      </c>
      <c r="I80">
        <v>4.0945000000000002E-2</v>
      </c>
      <c r="J80">
        <v>0.28661510000000001</v>
      </c>
      <c r="K80">
        <v>1.3102400000000001</v>
      </c>
      <c r="L80">
        <v>1.924415</v>
      </c>
      <c r="M80">
        <f t="shared" si="3"/>
        <v>0</v>
      </c>
      <c r="N80" s="1">
        <f t="shared" si="4"/>
        <v>37803</v>
      </c>
      <c r="O80" t="s">
        <v>38</v>
      </c>
      <c r="P80">
        <f t="shared" si="5"/>
        <v>2.1291402000000001</v>
      </c>
    </row>
    <row r="81" spans="1:16" x14ac:dyDescent="0.25">
      <c r="A81">
        <v>3011</v>
      </c>
      <c r="B81">
        <v>2003</v>
      </c>
      <c r="C81">
        <v>8</v>
      </c>
      <c r="D81">
        <v>1</v>
      </c>
      <c r="E81">
        <v>0.20472509999999999</v>
      </c>
      <c r="F81">
        <v>0.20472509999999999</v>
      </c>
      <c r="G81">
        <v>0</v>
      </c>
      <c r="H81">
        <v>0</v>
      </c>
      <c r="I81">
        <v>4.0945000000000002E-2</v>
      </c>
      <c r="J81">
        <v>0.36850509999999997</v>
      </c>
      <c r="K81">
        <v>1.3102400000000001</v>
      </c>
      <c r="L81">
        <v>1.924415</v>
      </c>
      <c r="M81">
        <f t="shared" si="3"/>
        <v>0</v>
      </c>
      <c r="N81" s="1">
        <f t="shared" si="4"/>
        <v>37834</v>
      </c>
      <c r="O81" t="s">
        <v>38</v>
      </c>
      <c r="P81">
        <f t="shared" si="5"/>
        <v>2.1291403</v>
      </c>
    </row>
    <row r="82" spans="1:16" x14ac:dyDescent="0.25">
      <c r="A82">
        <v>3011</v>
      </c>
      <c r="B82">
        <v>2003</v>
      </c>
      <c r="C82">
        <v>9</v>
      </c>
      <c r="D82">
        <v>1</v>
      </c>
      <c r="E82">
        <v>0.45039509999999999</v>
      </c>
      <c r="F82">
        <v>0.2456701</v>
      </c>
      <c r="G82">
        <v>0</v>
      </c>
      <c r="H82">
        <v>8.1890000000000004E-2</v>
      </c>
      <c r="I82">
        <v>0</v>
      </c>
      <c r="J82">
        <v>8.1890000000000004E-2</v>
      </c>
      <c r="K82">
        <v>1.2283500000000001</v>
      </c>
      <c r="L82">
        <v>1.924415</v>
      </c>
      <c r="M82">
        <f t="shared" si="3"/>
        <v>0</v>
      </c>
      <c r="N82" s="1">
        <f t="shared" si="4"/>
        <v>37865</v>
      </c>
      <c r="O82" t="s">
        <v>38</v>
      </c>
      <c r="P82">
        <f t="shared" si="5"/>
        <v>2.0881952000000004</v>
      </c>
    </row>
    <row r="83" spans="1:16" x14ac:dyDescent="0.25">
      <c r="A83">
        <v>3011</v>
      </c>
      <c r="B83">
        <v>2003</v>
      </c>
      <c r="C83">
        <v>10</v>
      </c>
      <c r="D83">
        <v>1</v>
      </c>
      <c r="E83">
        <v>0.36850509999999997</v>
      </c>
      <c r="F83">
        <v>0.16378000000000001</v>
      </c>
      <c r="G83">
        <v>0</v>
      </c>
      <c r="H83">
        <v>0</v>
      </c>
      <c r="I83">
        <v>0</v>
      </c>
      <c r="J83">
        <v>8.1890000000000004E-2</v>
      </c>
      <c r="K83">
        <v>0.73701019999999995</v>
      </c>
      <c r="L83">
        <v>1.924415</v>
      </c>
      <c r="M83">
        <f t="shared" si="3"/>
        <v>0</v>
      </c>
      <c r="N83" s="1">
        <f t="shared" si="4"/>
        <v>37895</v>
      </c>
      <c r="O83" t="s">
        <v>39</v>
      </c>
      <c r="P83">
        <f t="shared" si="5"/>
        <v>1.3511853</v>
      </c>
    </row>
    <row r="84" spans="1:16" x14ac:dyDescent="0.25">
      <c r="A84">
        <v>3011</v>
      </c>
      <c r="B84">
        <v>2003</v>
      </c>
      <c r="C84">
        <v>11</v>
      </c>
      <c r="D84">
        <v>1</v>
      </c>
      <c r="E84">
        <v>0.20472509999999999</v>
      </c>
      <c r="F84">
        <v>8.1890000000000004E-2</v>
      </c>
      <c r="G84">
        <v>0</v>
      </c>
      <c r="H84">
        <v>0</v>
      </c>
      <c r="I84">
        <v>4.0945000000000002E-2</v>
      </c>
      <c r="J84">
        <v>0.122835</v>
      </c>
      <c r="K84">
        <v>0.61417509999999997</v>
      </c>
      <c r="L84">
        <v>1.924415</v>
      </c>
      <c r="M84">
        <f t="shared" si="3"/>
        <v>0</v>
      </c>
      <c r="N84" s="1">
        <f t="shared" si="4"/>
        <v>37926</v>
      </c>
      <c r="O84" t="s">
        <v>39</v>
      </c>
      <c r="P84">
        <f t="shared" si="5"/>
        <v>1.0645701999999999</v>
      </c>
    </row>
    <row r="85" spans="1:16" x14ac:dyDescent="0.25">
      <c r="A85">
        <v>3011</v>
      </c>
      <c r="B85">
        <v>2003</v>
      </c>
      <c r="C85">
        <v>12</v>
      </c>
      <c r="D85">
        <v>1</v>
      </c>
      <c r="E85">
        <v>0.32756010000000002</v>
      </c>
      <c r="F85">
        <v>0.20472509999999999</v>
      </c>
      <c r="G85">
        <v>0</v>
      </c>
      <c r="H85">
        <v>4.0945000000000002E-2</v>
      </c>
      <c r="I85">
        <v>0</v>
      </c>
      <c r="J85">
        <v>0.20472509999999999</v>
      </c>
      <c r="K85">
        <v>0.57323009999999996</v>
      </c>
      <c r="L85">
        <v>1.924415</v>
      </c>
      <c r="M85">
        <f t="shared" si="3"/>
        <v>0</v>
      </c>
      <c r="N85" s="1">
        <f t="shared" si="4"/>
        <v>37956</v>
      </c>
      <c r="O85" t="s">
        <v>39</v>
      </c>
      <c r="P85">
        <f t="shared" si="5"/>
        <v>1.3511853999999999</v>
      </c>
    </row>
    <row r="86" spans="1:16" x14ac:dyDescent="0.25">
      <c r="A86">
        <v>3011</v>
      </c>
      <c r="B86">
        <v>2004</v>
      </c>
      <c r="C86">
        <v>1</v>
      </c>
      <c r="D86">
        <v>1</v>
      </c>
      <c r="E86">
        <v>0.53269960000000005</v>
      </c>
      <c r="F86">
        <v>0.57367650000000003</v>
      </c>
      <c r="G86">
        <v>0</v>
      </c>
      <c r="H86">
        <v>0</v>
      </c>
      <c r="I86">
        <v>0</v>
      </c>
      <c r="J86">
        <v>0.16390759999999999</v>
      </c>
      <c r="K86">
        <v>0.98344529999999997</v>
      </c>
      <c r="L86">
        <v>2.0078680000000002</v>
      </c>
      <c r="M86">
        <f t="shared" si="3"/>
        <v>0</v>
      </c>
      <c r="N86" s="1">
        <f t="shared" si="4"/>
        <v>37987</v>
      </c>
      <c r="O86" t="s">
        <v>40</v>
      </c>
      <c r="P86">
        <f t="shared" si="5"/>
        <v>2.2537289999999999</v>
      </c>
    </row>
    <row r="87" spans="1:16" x14ac:dyDescent="0.25">
      <c r="A87">
        <v>3011</v>
      </c>
      <c r="B87">
        <v>2004</v>
      </c>
      <c r="C87">
        <v>2</v>
      </c>
      <c r="D87">
        <v>1</v>
      </c>
      <c r="E87">
        <v>0.32781510000000003</v>
      </c>
      <c r="F87">
        <v>0.2458613</v>
      </c>
      <c r="G87">
        <v>0</v>
      </c>
      <c r="H87">
        <v>4.0976899999999997E-2</v>
      </c>
      <c r="I87">
        <v>0</v>
      </c>
      <c r="J87">
        <v>4.0976899999999997E-2</v>
      </c>
      <c r="K87">
        <v>1.1473530000000001</v>
      </c>
      <c r="L87">
        <v>2.0078680000000002</v>
      </c>
      <c r="M87">
        <f t="shared" si="3"/>
        <v>0</v>
      </c>
      <c r="N87" s="1">
        <f t="shared" si="4"/>
        <v>38018</v>
      </c>
      <c r="O87" t="s">
        <v>40</v>
      </c>
      <c r="P87">
        <f t="shared" si="5"/>
        <v>1.8029832000000001</v>
      </c>
    </row>
    <row r="88" spans="1:16" x14ac:dyDescent="0.25">
      <c r="A88">
        <v>3011</v>
      </c>
      <c r="B88">
        <v>2004</v>
      </c>
      <c r="C88">
        <v>3</v>
      </c>
      <c r="D88">
        <v>1</v>
      </c>
      <c r="E88">
        <v>0.32781510000000003</v>
      </c>
      <c r="F88">
        <v>0.1229307</v>
      </c>
      <c r="G88">
        <v>0</v>
      </c>
      <c r="H88">
        <v>0</v>
      </c>
      <c r="I88">
        <v>4.0976899999999997E-2</v>
      </c>
      <c r="J88">
        <v>8.1953799999999993E-2</v>
      </c>
      <c r="K88">
        <v>0.86051460000000002</v>
      </c>
      <c r="L88">
        <v>2.0078680000000002</v>
      </c>
      <c r="M88">
        <f t="shared" si="3"/>
        <v>0</v>
      </c>
      <c r="N88" s="1">
        <f t="shared" si="4"/>
        <v>38047</v>
      </c>
      <c r="O88" t="s">
        <v>40</v>
      </c>
      <c r="P88">
        <f t="shared" si="5"/>
        <v>1.4341911000000001</v>
      </c>
    </row>
    <row r="89" spans="1:16" x14ac:dyDescent="0.25">
      <c r="A89">
        <v>3011</v>
      </c>
      <c r="B89">
        <v>2004</v>
      </c>
      <c r="C89">
        <v>4</v>
      </c>
      <c r="D89">
        <v>1</v>
      </c>
      <c r="E89">
        <v>0.32781510000000003</v>
      </c>
      <c r="F89">
        <v>0.1229307</v>
      </c>
      <c r="G89">
        <v>0</v>
      </c>
      <c r="H89">
        <v>0</v>
      </c>
      <c r="I89">
        <v>0</v>
      </c>
      <c r="J89">
        <v>8.1953799999999993E-2</v>
      </c>
      <c r="K89">
        <v>0.86051460000000002</v>
      </c>
      <c r="L89">
        <v>2.0078680000000002</v>
      </c>
      <c r="M89">
        <f t="shared" si="3"/>
        <v>0</v>
      </c>
      <c r="N89" s="1">
        <f t="shared" si="4"/>
        <v>38078</v>
      </c>
      <c r="O89" t="s">
        <v>41</v>
      </c>
      <c r="P89">
        <f t="shared" si="5"/>
        <v>1.3932142000000001</v>
      </c>
    </row>
    <row r="90" spans="1:16" x14ac:dyDescent="0.25">
      <c r="A90">
        <v>3011</v>
      </c>
      <c r="B90">
        <v>2004</v>
      </c>
      <c r="C90">
        <v>5</v>
      </c>
      <c r="D90">
        <v>1</v>
      </c>
      <c r="E90">
        <v>0.1229307</v>
      </c>
      <c r="F90">
        <v>0.32781510000000003</v>
      </c>
      <c r="G90">
        <v>0</v>
      </c>
      <c r="H90">
        <v>0</v>
      </c>
      <c r="I90">
        <v>0</v>
      </c>
      <c r="J90">
        <v>0.2458613</v>
      </c>
      <c r="K90">
        <v>1.0244219999999999</v>
      </c>
      <c r="L90">
        <v>2.0078680000000002</v>
      </c>
      <c r="M90">
        <f t="shared" si="3"/>
        <v>0</v>
      </c>
      <c r="N90" s="1">
        <f t="shared" si="4"/>
        <v>38108</v>
      </c>
      <c r="O90" t="s">
        <v>41</v>
      </c>
      <c r="P90">
        <f t="shared" si="5"/>
        <v>1.7210291</v>
      </c>
    </row>
    <row r="91" spans="1:16" x14ac:dyDescent="0.25">
      <c r="A91">
        <v>3011</v>
      </c>
      <c r="B91">
        <v>2004</v>
      </c>
      <c r="C91">
        <v>6</v>
      </c>
      <c r="D91">
        <v>1</v>
      </c>
      <c r="E91">
        <v>0.16390759999999999</v>
      </c>
      <c r="F91">
        <v>0.20488439999999999</v>
      </c>
      <c r="G91">
        <v>0</v>
      </c>
      <c r="H91">
        <v>0</v>
      </c>
      <c r="I91">
        <v>0</v>
      </c>
      <c r="J91">
        <v>0.20488439999999999</v>
      </c>
      <c r="K91">
        <v>0.94246850000000004</v>
      </c>
      <c r="L91">
        <v>2.0078680000000002</v>
      </c>
      <c r="M91">
        <f t="shared" si="3"/>
        <v>0</v>
      </c>
      <c r="N91" s="1">
        <f t="shared" si="4"/>
        <v>38139</v>
      </c>
      <c r="O91" t="s">
        <v>41</v>
      </c>
      <c r="P91">
        <f t="shared" si="5"/>
        <v>1.5161449</v>
      </c>
    </row>
    <row r="92" spans="1:16" x14ac:dyDescent="0.25">
      <c r="A92">
        <v>3011</v>
      </c>
      <c r="B92">
        <v>2004</v>
      </c>
      <c r="C92">
        <v>7</v>
      </c>
      <c r="D92">
        <v>1</v>
      </c>
      <c r="E92">
        <v>0.20488439999999999</v>
      </c>
      <c r="F92">
        <v>0.20488439999999999</v>
      </c>
      <c r="G92">
        <v>0</v>
      </c>
      <c r="H92">
        <v>4.0976899999999997E-2</v>
      </c>
      <c r="I92">
        <v>0</v>
      </c>
      <c r="J92">
        <v>0.28683819999999999</v>
      </c>
      <c r="K92">
        <v>1.270284</v>
      </c>
      <c r="L92">
        <v>2.0078680000000002</v>
      </c>
      <c r="M92">
        <f t="shared" si="3"/>
        <v>0</v>
      </c>
      <c r="N92" s="1">
        <f t="shared" si="4"/>
        <v>38169</v>
      </c>
      <c r="O92" t="s">
        <v>42</v>
      </c>
      <c r="P92">
        <f t="shared" si="5"/>
        <v>2.0078678999999999</v>
      </c>
    </row>
    <row r="93" spans="1:16" x14ac:dyDescent="0.25">
      <c r="A93">
        <v>3011</v>
      </c>
      <c r="B93">
        <v>2004</v>
      </c>
      <c r="C93">
        <v>8</v>
      </c>
      <c r="D93">
        <v>1</v>
      </c>
      <c r="E93">
        <v>0.20488439999999999</v>
      </c>
      <c r="F93">
        <v>0.16390759999999999</v>
      </c>
      <c r="G93">
        <v>0</v>
      </c>
      <c r="H93">
        <v>0</v>
      </c>
      <c r="I93">
        <v>0</v>
      </c>
      <c r="J93">
        <v>0.32781510000000003</v>
      </c>
      <c r="K93">
        <v>1.6800520000000001</v>
      </c>
      <c r="L93">
        <v>2.0078680000000002</v>
      </c>
      <c r="M93">
        <f t="shared" si="3"/>
        <v>0</v>
      </c>
      <c r="N93" s="1">
        <f t="shared" si="4"/>
        <v>38200</v>
      </c>
      <c r="O93" t="s">
        <v>42</v>
      </c>
      <c r="P93">
        <f t="shared" si="5"/>
        <v>2.3766591000000004</v>
      </c>
    </row>
    <row r="94" spans="1:16" x14ac:dyDescent="0.25">
      <c r="A94">
        <v>3011</v>
      </c>
      <c r="B94">
        <v>2004</v>
      </c>
      <c r="C94">
        <v>9</v>
      </c>
      <c r="D94">
        <v>1</v>
      </c>
      <c r="E94">
        <v>0.28683819999999999</v>
      </c>
      <c r="F94">
        <v>0.2458613</v>
      </c>
      <c r="G94">
        <v>0</v>
      </c>
      <c r="H94">
        <v>0</v>
      </c>
      <c r="I94">
        <v>4.0976899999999997E-2</v>
      </c>
      <c r="J94">
        <v>0.1229307</v>
      </c>
      <c r="K94">
        <v>1.065399</v>
      </c>
      <c r="L94">
        <v>2.0078680000000002</v>
      </c>
      <c r="M94">
        <f t="shared" si="3"/>
        <v>1</v>
      </c>
      <c r="N94" s="1">
        <f t="shared" si="4"/>
        <v>38231</v>
      </c>
      <c r="O94" t="s">
        <v>42</v>
      </c>
      <c r="P94">
        <f t="shared" si="5"/>
        <v>1.7620061</v>
      </c>
    </row>
    <row r="95" spans="1:16" x14ac:dyDescent="0.25">
      <c r="A95">
        <v>3011</v>
      </c>
      <c r="B95">
        <v>2004</v>
      </c>
      <c r="C95">
        <v>10</v>
      </c>
      <c r="D95">
        <v>1</v>
      </c>
      <c r="E95">
        <v>0.16390759999999999</v>
      </c>
      <c r="F95">
        <v>8.1953799999999993E-2</v>
      </c>
      <c r="G95">
        <v>0</v>
      </c>
      <c r="H95">
        <v>0</v>
      </c>
      <c r="I95">
        <v>0</v>
      </c>
      <c r="J95">
        <v>0.16390759999999999</v>
      </c>
      <c r="K95">
        <v>0.81953779999999998</v>
      </c>
      <c r="L95">
        <v>2.0078680000000002</v>
      </c>
      <c r="M95">
        <f t="shared" si="3"/>
        <v>1</v>
      </c>
      <c r="N95" s="1">
        <f t="shared" si="4"/>
        <v>38261</v>
      </c>
      <c r="O95" t="s">
        <v>43</v>
      </c>
      <c r="P95">
        <f t="shared" si="5"/>
        <v>1.2293067999999998</v>
      </c>
    </row>
    <row r="96" spans="1:16" x14ac:dyDescent="0.25">
      <c r="A96">
        <v>3011</v>
      </c>
      <c r="B96">
        <v>2004</v>
      </c>
      <c r="C96">
        <v>11</v>
      </c>
      <c r="D96">
        <v>1</v>
      </c>
      <c r="E96">
        <v>8.1953799999999993E-2</v>
      </c>
      <c r="F96">
        <v>0.28683819999999999</v>
      </c>
      <c r="G96">
        <v>0</v>
      </c>
      <c r="H96">
        <v>0</v>
      </c>
      <c r="I96">
        <v>4.0976899999999997E-2</v>
      </c>
      <c r="J96">
        <v>0.16390759999999999</v>
      </c>
      <c r="K96">
        <v>0.73758400000000002</v>
      </c>
      <c r="L96">
        <v>2.0078680000000002</v>
      </c>
      <c r="M96">
        <f t="shared" si="3"/>
        <v>1</v>
      </c>
      <c r="N96" s="1">
        <f t="shared" si="4"/>
        <v>38292</v>
      </c>
      <c r="O96" t="s">
        <v>43</v>
      </c>
      <c r="P96">
        <f t="shared" si="5"/>
        <v>1.3112604999999999</v>
      </c>
    </row>
    <row r="97" spans="1:16" x14ac:dyDescent="0.25">
      <c r="A97">
        <v>3011</v>
      </c>
      <c r="B97">
        <v>2004</v>
      </c>
      <c r="C97">
        <v>12</v>
      </c>
      <c r="D97">
        <v>1</v>
      </c>
      <c r="E97">
        <v>0.16390759999999999</v>
      </c>
      <c r="F97">
        <v>0.2458613</v>
      </c>
      <c r="G97">
        <v>0</v>
      </c>
      <c r="H97">
        <v>0</v>
      </c>
      <c r="I97">
        <v>4.0976899999999997E-2</v>
      </c>
      <c r="J97">
        <v>0.28683819999999999</v>
      </c>
      <c r="K97">
        <v>0.73758400000000002</v>
      </c>
      <c r="L97">
        <v>2.0078680000000002</v>
      </c>
      <c r="M97">
        <f t="shared" si="3"/>
        <v>1</v>
      </c>
      <c r="N97" s="1">
        <f t="shared" si="4"/>
        <v>38322</v>
      </c>
      <c r="O97" t="s">
        <v>43</v>
      </c>
      <c r="P97">
        <f t="shared" si="5"/>
        <v>1.475168</v>
      </c>
    </row>
    <row r="98" spans="1:16" x14ac:dyDescent="0.25">
      <c r="A98">
        <v>3011</v>
      </c>
      <c r="B98">
        <v>2005</v>
      </c>
      <c r="C98">
        <v>1</v>
      </c>
      <c r="D98">
        <v>1</v>
      </c>
      <c r="E98">
        <v>0.2048257</v>
      </c>
      <c r="F98">
        <v>0.2048257</v>
      </c>
      <c r="G98">
        <v>0</v>
      </c>
      <c r="H98">
        <v>0</v>
      </c>
      <c r="I98">
        <v>4.0965099999999997E-2</v>
      </c>
      <c r="J98">
        <v>8.1930299999999998E-2</v>
      </c>
      <c r="K98">
        <v>0.69640740000000001</v>
      </c>
      <c r="L98">
        <v>2.0072920000000001</v>
      </c>
      <c r="M98">
        <f t="shared" si="3"/>
        <v>1</v>
      </c>
      <c r="N98" s="1">
        <f t="shared" si="4"/>
        <v>38353</v>
      </c>
      <c r="O98" t="s">
        <v>44</v>
      </c>
      <c r="P98">
        <f t="shared" si="5"/>
        <v>1.2289542</v>
      </c>
    </row>
    <row r="99" spans="1:16" x14ac:dyDescent="0.25">
      <c r="A99">
        <v>3011</v>
      </c>
      <c r="B99">
        <v>2005</v>
      </c>
      <c r="C99">
        <v>2</v>
      </c>
      <c r="D99">
        <v>1</v>
      </c>
      <c r="E99">
        <v>0.32772109999999999</v>
      </c>
      <c r="F99">
        <v>0.36868630000000002</v>
      </c>
      <c r="G99">
        <v>0</v>
      </c>
      <c r="H99">
        <v>8.1930299999999998E-2</v>
      </c>
      <c r="I99">
        <v>0</v>
      </c>
      <c r="J99">
        <v>0.2457908</v>
      </c>
      <c r="K99">
        <v>0.73737249999999999</v>
      </c>
      <c r="L99">
        <v>2.0072920000000001</v>
      </c>
      <c r="M99">
        <f t="shared" si="3"/>
        <v>1</v>
      </c>
      <c r="N99" s="1">
        <f t="shared" si="4"/>
        <v>38384</v>
      </c>
      <c r="O99" t="s">
        <v>44</v>
      </c>
      <c r="P99">
        <f t="shared" si="5"/>
        <v>1.761501</v>
      </c>
    </row>
    <row r="100" spans="1:16" x14ac:dyDescent="0.25">
      <c r="A100">
        <v>3011</v>
      </c>
      <c r="B100">
        <v>2005</v>
      </c>
      <c r="C100">
        <v>3</v>
      </c>
      <c r="D100">
        <v>1</v>
      </c>
      <c r="E100">
        <v>8.1930299999999998E-2</v>
      </c>
      <c r="F100">
        <v>0.49158170000000001</v>
      </c>
      <c r="G100">
        <v>0</v>
      </c>
      <c r="H100">
        <v>0</v>
      </c>
      <c r="I100">
        <v>0</v>
      </c>
      <c r="J100">
        <v>4.0965099999999997E-2</v>
      </c>
      <c r="K100">
        <v>1.065094</v>
      </c>
      <c r="L100">
        <v>2.0072920000000001</v>
      </c>
      <c r="M100">
        <f t="shared" si="3"/>
        <v>1</v>
      </c>
      <c r="N100" s="1">
        <f t="shared" si="4"/>
        <v>38412</v>
      </c>
      <c r="O100" t="s">
        <v>44</v>
      </c>
      <c r="P100">
        <f t="shared" si="5"/>
        <v>1.6795711</v>
      </c>
    </row>
    <row r="101" spans="1:16" x14ac:dyDescent="0.25">
      <c r="A101">
        <v>3011</v>
      </c>
      <c r="B101">
        <v>2005</v>
      </c>
      <c r="C101">
        <v>4</v>
      </c>
      <c r="D101">
        <v>1</v>
      </c>
      <c r="E101">
        <v>0.1638606</v>
      </c>
      <c r="F101">
        <v>0.28675600000000001</v>
      </c>
      <c r="G101">
        <v>0</v>
      </c>
      <c r="H101">
        <v>4.0965099999999997E-2</v>
      </c>
      <c r="I101">
        <v>0</v>
      </c>
      <c r="J101">
        <v>0.1228954</v>
      </c>
      <c r="K101">
        <v>0.65544219999999997</v>
      </c>
      <c r="L101">
        <v>2.0072920000000001</v>
      </c>
      <c r="M101">
        <f t="shared" si="3"/>
        <v>1</v>
      </c>
      <c r="N101" s="1">
        <f t="shared" si="4"/>
        <v>38443</v>
      </c>
      <c r="O101" t="s">
        <v>45</v>
      </c>
      <c r="P101">
        <f t="shared" si="5"/>
        <v>1.2699193</v>
      </c>
    </row>
    <row r="102" spans="1:16" x14ac:dyDescent="0.25">
      <c r="A102">
        <v>3011</v>
      </c>
      <c r="B102">
        <v>2005</v>
      </c>
      <c r="C102">
        <v>5</v>
      </c>
      <c r="D102">
        <v>1</v>
      </c>
      <c r="E102">
        <v>0.2457908</v>
      </c>
      <c r="F102">
        <v>0.36868630000000002</v>
      </c>
      <c r="G102">
        <v>0</v>
      </c>
      <c r="H102">
        <v>4.0965099999999997E-2</v>
      </c>
      <c r="I102">
        <v>4.0965099999999997E-2</v>
      </c>
      <c r="J102">
        <v>8.1930299999999998E-2</v>
      </c>
      <c r="K102">
        <v>0.86026789999999997</v>
      </c>
      <c r="L102">
        <v>2.0072920000000001</v>
      </c>
      <c r="M102">
        <f t="shared" si="3"/>
        <v>1</v>
      </c>
      <c r="N102" s="1">
        <f t="shared" si="4"/>
        <v>38473</v>
      </c>
      <c r="O102" t="s">
        <v>45</v>
      </c>
      <c r="P102">
        <f t="shared" si="5"/>
        <v>1.6386054999999999</v>
      </c>
    </row>
    <row r="103" spans="1:16" x14ac:dyDescent="0.25">
      <c r="A103">
        <v>3011</v>
      </c>
      <c r="B103">
        <v>2005</v>
      </c>
      <c r="C103">
        <v>6</v>
      </c>
      <c r="D103">
        <v>1</v>
      </c>
      <c r="E103">
        <v>0.32772109999999999</v>
      </c>
      <c r="F103">
        <v>8.1930299999999998E-2</v>
      </c>
      <c r="G103">
        <v>0</v>
      </c>
      <c r="H103">
        <v>0</v>
      </c>
      <c r="I103">
        <v>0</v>
      </c>
      <c r="J103">
        <v>8.1930299999999998E-2</v>
      </c>
      <c r="K103">
        <v>1.2289540000000001</v>
      </c>
      <c r="L103">
        <v>2.0072920000000001</v>
      </c>
      <c r="M103">
        <f t="shared" si="3"/>
        <v>1</v>
      </c>
      <c r="N103" s="1">
        <f t="shared" si="4"/>
        <v>38504</v>
      </c>
      <c r="O103" t="s">
        <v>45</v>
      </c>
      <c r="P103">
        <f t="shared" si="5"/>
        <v>1.7205357000000001</v>
      </c>
    </row>
    <row r="104" spans="1:16" x14ac:dyDescent="0.25">
      <c r="A104">
        <v>3011</v>
      </c>
      <c r="B104">
        <v>2005</v>
      </c>
      <c r="C104">
        <v>7</v>
      </c>
      <c r="D104">
        <v>1</v>
      </c>
      <c r="E104">
        <v>0.4096514</v>
      </c>
      <c r="F104">
        <v>0.2048257</v>
      </c>
      <c r="G104">
        <v>0</v>
      </c>
      <c r="H104">
        <v>0</v>
      </c>
      <c r="I104">
        <v>4.0965099999999997E-2</v>
      </c>
      <c r="J104">
        <v>0.2048257</v>
      </c>
      <c r="K104">
        <v>1.35185</v>
      </c>
      <c r="L104">
        <v>2.0072920000000001</v>
      </c>
      <c r="M104">
        <f t="shared" si="3"/>
        <v>1</v>
      </c>
      <c r="N104" s="1">
        <f t="shared" si="4"/>
        <v>38534</v>
      </c>
      <c r="O104" t="s">
        <v>46</v>
      </c>
      <c r="P104">
        <f t="shared" si="5"/>
        <v>2.2121179</v>
      </c>
    </row>
    <row r="105" spans="1:16" x14ac:dyDescent="0.25">
      <c r="A105">
        <v>3011</v>
      </c>
      <c r="B105">
        <v>2005</v>
      </c>
      <c r="C105">
        <v>8</v>
      </c>
      <c r="D105">
        <v>1</v>
      </c>
      <c r="E105">
        <v>8.1930299999999998E-2</v>
      </c>
      <c r="F105">
        <v>0.2048257</v>
      </c>
      <c r="G105">
        <v>0</v>
      </c>
      <c r="H105">
        <v>0</v>
      </c>
      <c r="I105">
        <v>0</v>
      </c>
      <c r="J105">
        <v>0.1638606</v>
      </c>
      <c r="K105">
        <v>1.1060589999999999</v>
      </c>
      <c r="L105">
        <v>2.0072920000000001</v>
      </c>
      <c r="M105">
        <f t="shared" si="3"/>
        <v>1</v>
      </c>
      <c r="N105" s="1">
        <f t="shared" si="4"/>
        <v>38565</v>
      </c>
      <c r="O105" t="s">
        <v>46</v>
      </c>
      <c r="P105">
        <f t="shared" si="5"/>
        <v>1.5566755999999999</v>
      </c>
    </row>
    <row r="106" spans="1:16" x14ac:dyDescent="0.25">
      <c r="A106">
        <v>3011</v>
      </c>
      <c r="B106">
        <v>2005</v>
      </c>
      <c r="C106">
        <v>9</v>
      </c>
      <c r="D106">
        <v>1</v>
      </c>
      <c r="E106">
        <v>0.36868630000000002</v>
      </c>
      <c r="F106">
        <v>0.2457908</v>
      </c>
      <c r="G106">
        <v>0</v>
      </c>
      <c r="H106">
        <v>0</v>
      </c>
      <c r="I106">
        <v>4.0965099999999997E-2</v>
      </c>
      <c r="J106">
        <v>0.32772109999999999</v>
      </c>
      <c r="K106">
        <v>1.1060589999999999</v>
      </c>
      <c r="L106">
        <v>2.0072920000000001</v>
      </c>
      <c r="M106">
        <f t="shared" si="3"/>
        <v>1</v>
      </c>
      <c r="N106" s="1">
        <f t="shared" si="4"/>
        <v>38596</v>
      </c>
      <c r="O106" t="s">
        <v>46</v>
      </c>
      <c r="P106">
        <f t="shared" si="5"/>
        <v>2.0892222999999999</v>
      </c>
    </row>
    <row r="107" spans="1:16" x14ac:dyDescent="0.25">
      <c r="A107">
        <v>3011</v>
      </c>
      <c r="B107">
        <v>2005</v>
      </c>
      <c r="C107">
        <v>10</v>
      </c>
      <c r="D107">
        <v>1</v>
      </c>
      <c r="E107">
        <v>0.2457908</v>
      </c>
      <c r="F107">
        <v>0.36868630000000002</v>
      </c>
      <c r="G107">
        <v>4.0965099999999997E-2</v>
      </c>
      <c r="H107">
        <v>8.1930299999999998E-2</v>
      </c>
      <c r="I107">
        <v>4.0965099999999997E-2</v>
      </c>
      <c r="J107">
        <v>0.2457908</v>
      </c>
      <c r="K107">
        <v>1.065094</v>
      </c>
      <c r="L107">
        <v>2.0072920000000001</v>
      </c>
      <c r="M107">
        <f t="shared" si="3"/>
        <v>1</v>
      </c>
      <c r="N107" s="1">
        <f t="shared" si="4"/>
        <v>38626</v>
      </c>
      <c r="O107" t="s">
        <v>47</v>
      </c>
      <c r="P107">
        <f t="shared" si="5"/>
        <v>2.0892223999999997</v>
      </c>
    </row>
    <row r="108" spans="1:16" x14ac:dyDescent="0.25">
      <c r="A108">
        <v>3011</v>
      </c>
      <c r="B108">
        <v>2005</v>
      </c>
      <c r="C108">
        <v>11</v>
      </c>
      <c r="D108">
        <v>1</v>
      </c>
      <c r="E108">
        <v>0.2457908</v>
      </c>
      <c r="F108">
        <v>0.1638606</v>
      </c>
      <c r="G108">
        <v>0</v>
      </c>
      <c r="H108">
        <v>8.1930299999999998E-2</v>
      </c>
      <c r="I108">
        <v>4.0965099999999997E-2</v>
      </c>
      <c r="J108">
        <v>0.1228954</v>
      </c>
      <c r="K108">
        <v>0.8193028</v>
      </c>
      <c r="L108">
        <v>2.0072920000000001</v>
      </c>
      <c r="M108">
        <f t="shared" si="3"/>
        <v>1</v>
      </c>
      <c r="N108" s="1">
        <f t="shared" si="4"/>
        <v>38657</v>
      </c>
      <c r="O108" t="s">
        <v>47</v>
      </c>
      <c r="P108">
        <f t="shared" si="5"/>
        <v>1.474745</v>
      </c>
    </row>
    <row r="109" spans="1:16" x14ac:dyDescent="0.25">
      <c r="A109">
        <v>3011</v>
      </c>
      <c r="B109">
        <v>2005</v>
      </c>
      <c r="C109">
        <v>12</v>
      </c>
      <c r="D109">
        <v>1</v>
      </c>
      <c r="E109">
        <v>0.2048257</v>
      </c>
      <c r="F109">
        <v>0.28675600000000001</v>
      </c>
      <c r="G109">
        <v>0</v>
      </c>
      <c r="H109">
        <v>0</v>
      </c>
      <c r="I109">
        <v>0</v>
      </c>
      <c r="J109">
        <v>0.2048257</v>
      </c>
      <c r="K109">
        <v>1.269919</v>
      </c>
      <c r="L109">
        <v>2.0072920000000001</v>
      </c>
      <c r="M109">
        <f t="shared" si="3"/>
        <v>1</v>
      </c>
      <c r="N109" s="1">
        <f t="shared" si="4"/>
        <v>38687</v>
      </c>
      <c r="O109" t="s">
        <v>47</v>
      </c>
      <c r="P109">
        <f t="shared" si="5"/>
        <v>1.9663264</v>
      </c>
    </row>
    <row r="110" spans="1:16" x14ac:dyDescent="0.25">
      <c r="A110">
        <v>3011</v>
      </c>
      <c r="B110">
        <v>2006</v>
      </c>
      <c r="C110">
        <v>1</v>
      </c>
      <c r="D110">
        <v>1</v>
      </c>
      <c r="E110">
        <v>0.4929346</v>
      </c>
      <c r="F110">
        <v>0.2875452</v>
      </c>
      <c r="G110">
        <v>0</v>
      </c>
      <c r="H110">
        <v>4.1077900000000001E-2</v>
      </c>
      <c r="I110">
        <v>0</v>
      </c>
      <c r="J110">
        <v>0.1643115</v>
      </c>
      <c r="K110">
        <v>0.9858692</v>
      </c>
      <c r="L110">
        <v>1.93066</v>
      </c>
      <c r="M110">
        <f t="shared" si="3"/>
        <v>1</v>
      </c>
      <c r="N110" s="1">
        <f t="shared" si="4"/>
        <v>38718</v>
      </c>
      <c r="O110" t="s">
        <v>48</v>
      </c>
      <c r="P110">
        <f t="shared" si="5"/>
        <v>1.9717384</v>
      </c>
    </row>
    <row r="111" spans="1:16" x14ac:dyDescent="0.25">
      <c r="A111">
        <v>3011</v>
      </c>
      <c r="B111">
        <v>2006</v>
      </c>
      <c r="C111">
        <v>2</v>
      </c>
      <c r="D111">
        <v>1</v>
      </c>
      <c r="E111">
        <v>0.4518567</v>
      </c>
      <c r="F111">
        <v>0.2053894</v>
      </c>
      <c r="G111">
        <v>0</v>
      </c>
      <c r="H111">
        <v>0</v>
      </c>
      <c r="I111">
        <v>4.1077900000000001E-2</v>
      </c>
      <c r="J111">
        <v>0.3697009</v>
      </c>
      <c r="K111">
        <v>1.1912590000000001</v>
      </c>
      <c r="L111">
        <v>1.93066</v>
      </c>
      <c r="M111">
        <f t="shared" si="3"/>
        <v>1</v>
      </c>
      <c r="N111" s="1">
        <f t="shared" si="4"/>
        <v>38749</v>
      </c>
      <c r="O111" t="s">
        <v>48</v>
      </c>
      <c r="P111">
        <f t="shared" si="5"/>
        <v>2.2592839000000002</v>
      </c>
    </row>
    <row r="112" spans="1:16" x14ac:dyDescent="0.25">
      <c r="A112">
        <v>3011</v>
      </c>
      <c r="B112">
        <v>2006</v>
      </c>
      <c r="C112">
        <v>3</v>
      </c>
      <c r="D112">
        <v>1</v>
      </c>
      <c r="E112">
        <v>0.2464673</v>
      </c>
      <c r="F112">
        <v>0.1232337</v>
      </c>
      <c r="G112">
        <v>0</v>
      </c>
      <c r="H112">
        <v>0</v>
      </c>
      <c r="I112">
        <v>8.2155800000000001E-2</v>
      </c>
      <c r="J112">
        <v>0.4107789</v>
      </c>
      <c r="K112">
        <v>2.3414389999999998</v>
      </c>
      <c r="L112">
        <v>1.93066</v>
      </c>
      <c r="M112">
        <f t="shared" si="3"/>
        <v>1</v>
      </c>
      <c r="N112" s="1">
        <f t="shared" si="4"/>
        <v>38777</v>
      </c>
      <c r="O112" t="s">
        <v>48</v>
      </c>
      <c r="P112">
        <f t="shared" si="5"/>
        <v>3.2040746999999996</v>
      </c>
    </row>
    <row r="113" spans="1:16" x14ac:dyDescent="0.25">
      <c r="A113">
        <v>3011</v>
      </c>
      <c r="B113">
        <v>2006</v>
      </c>
      <c r="C113">
        <v>4</v>
      </c>
      <c r="D113">
        <v>1</v>
      </c>
      <c r="E113">
        <v>0.1643115</v>
      </c>
      <c r="F113">
        <v>0.1643115</v>
      </c>
      <c r="G113">
        <v>0</v>
      </c>
      <c r="H113">
        <v>0</v>
      </c>
      <c r="I113">
        <v>0</v>
      </c>
      <c r="J113">
        <v>4.1077900000000001E-2</v>
      </c>
      <c r="K113">
        <v>0.78047979999999995</v>
      </c>
      <c r="L113">
        <v>1.93066</v>
      </c>
      <c r="M113">
        <f t="shared" si="3"/>
        <v>1</v>
      </c>
      <c r="N113" s="1">
        <f t="shared" si="4"/>
        <v>38808</v>
      </c>
      <c r="O113" t="s">
        <v>49</v>
      </c>
      <c r="P113">
        <f t="shared" si="5"/>
        <v>1.1501806999999999</v>
      </c>
    </row>
    <row r="114" spans="1:16" x14ac:dyDescent="0.25">
      <c r="A114">
        <v>3011</v>
      </c>
      <c r="B114">
        <v>2006</v>
      </c>
      <c r="C114">
        <v>5</v>
      </c>
      <c r="D114">
        <v>1</v>
      </c>
      <c r="E114">
        <v>0.1643115</v>
      </c>
      <c r="F114">
        <v>0.3697009</v>
      </c>
      <c r="G114">
        <v>0</v>
      </c>
      <c r="H114">
        <v>0</v>
      </c>
      <c r="I114">
        <v>0</v>
      </c>
      <c r="J114">
        <v>8.2155800000000001E-2</v>
      </c>
      <c r="K114">
        <v>0.9858692</v>
      </c>
      <c r="L114">
        <v>1.93066</v>
      </c>
      <c r="M114">
        <f t="shared" si="3"/>
        <v>1</v>
      </c>
      <c r="N114" s="1">
        <f t="shared" si="4"/>
        <v>38838</v>
      </c>
      <c r="O114" t="s">
        <v>49</v>
      </c>
      <c r="P114">
        <f t="shared" si="5"/>
        <v>1.6020373999999999</v>
      </c>
    </row>
    <row r="115" spans="1:16" x14ac:dyDescent="0.25">
      <c r="A115">
        <v>3011</v>
      </c>
      <c r="B115">
        <v>2006</v>
      </c>
      <c r="C115">
        <v>6</v>
      </c>
      <c r="D115">
        <v>1</v>
      </c>
      <c r="E115">
        <v>0.2053894</v>
      </c>
      <c r="F115">
        <v>8.2155800000000001E-2</v>
      </c>
      <c r="G115">
        <v>4.1077900000000001E-2</v>
      </c>
      <c r="H115">
        <v>8.2155800000000001E-2</v>
      </c>
      <c r="I115">
        <v>0</v>
      </c>
      <c r="J115">
        <v>0.1643115</v>
      </c>
      <c r="K115">
        <v>1.3555699999999999</v>
      </c>
      <c r="L115">
        <v>1.93066</v>
      </c>
      <c r="M115">
        <f t="shared" si="3"/>
        <v>1</v>
      </c>
      <c r="N115" s="1">
        <f t="shared" si="4"/>
        <v>38869</v>
      </c>
      <c r="O115" t="s">
        <v>49</v>
      </c>
      <c r="P115">
        <f t="shared" si="5"/>
        <v>1.9306603999999998</v>
      </c>
    </row>
    <row r="116" spans="1:16" x14ac:dyDescent="0.25">
      <c r="A116">
        <v>3011</v>
      </c>
      <c r="B116">
        <v>2006</v>
      </c>
      <c r="C116">
        <v>7</v>
      </c>
      <c r="D116">
        <v>1</v>
      </c>
      <c r="E116">
        <v>0.1232337</v>
      </c>
      <c r="F116">
        <v>0.2053894</v>
      </c>
      <c r="G116">
        <v>0</v>
      </c>
      <c r="H116">
        <v>4.1077900000000001E-2</v>
      </c>
      <c r="I116">
        <v>4.1077900000000001E-2</v>
      </c>
      <c r="J116">
        <v>0.1643115</v>
      </c>
      <c r="K116">
        <v>1.7663489999999999</v>
      </c>
      <c r="L116">
        <v>1.93066</v>
      </c>
      <c r="M116">
        <f t="shared" si="3"/>
        <v>1</v>
      </c>
      <c r="N116" s="1">
        <f t="shared" si="4"/>
        <v>38899</v>
      </c>
      <c r="O116" t="s">
        <v>50</v>
      </c>
      <c r="P116">
        <f t="shared" si="5"/>
        <v>2.3414394000000001</v>
      </c>
    </row>
    <row r="117" spans="1:16" x14ac:dyDescent="0.25">
      <c r="A117">
        <v>3011</v>
      </c>
      <c r="B117">
        <v>2006</v>
      </c>
      <c r="C117">
        <v>8</v>
      </c>
      <c r="D117">
        <v>1</v>
      </c>
      <c r="E117">
        <v>0.2875452</v>
      </c>
      <c r="F117">
        <v>0.2875452</v>
      </c>
      <c r="G117">
        <v>0</v>
      </c>
      <c r="H117">
        <v>4.1077900000000001E-2</v>
      </c>
      <c r="I117">
        <v>4.1077900000000001E-2</v>
      </c>
      <c r="J117">
        <v>0.1232337</v>
      </c>
      <c r="K117">
        <v>0.86263559999999995</v>
      </c>
      <c r="L117">
        <v>1.93066</v>
      </c>
      <c r="M117">
        <f t="shared" si="3"/>
        <v>1</v>
      </c>
      <c r="N117" s="1">
        <f t="shared" si="4"/>
        <v>38930</v>
      </c>
      <c r="O117" t="s">
        <v>50</v>
      </c>
      <c r="P117">
        <f t="shared" si="5"/>
        <v>1.6431155</v>
      </c>
    </row>
    <row r="118" spans="1:16" x14ac:dyDescent="0.25">
      <c r="A118">
        <v>3011</v>
      </c>
      <c r="B118">
        <v>2006</v>
      </c>
      <c r="C118">
        <v>9</v>
      </c>
      <c r="D118">
        <v>1</v>
      </c>
      <c r="E118">
        <v>0.1232337</v>
      </c>
      <c r="F118">
        <v>0.1232337</v>
      </c>
      <c r="G118">
        <v>0</v>
      </c>
      <c r="H118">
        <v>0</v>
      </c>
      <c r="I118">
        <v>0</v>
      </c>
      <c r="J118">
        <v>4.1077900000000001E-2</v>
      </c>
      <c r="K118">
        <v>1.6020369999999999</v>
      </c>
      <c r="L118">
        <v>1.93066</v>
      </c>
      <c r="M118">
        <f t="shared" si="3"/>
        <v>1</v>
      </c>
      <c r="N118" s="1">
        <f t="shared" si="4"/>
        <v>38961</v>
      </c>
      <c r="O118" t="s">
        <v>50</v>
      </c>
      <c r="P118">
        <f t="shared" si="5"/>
        <v>1.8895822999999998</v>
      </c>
    </row>
    <row r="119" spans="1:16" x14ac:dyDescent="0.25">
      <c r="A119">
        <v>3011</v>
      </c>
      <c r="B119">
        <v>2006</v>
      </c>
      <c r="C119">
        <v>10</v>
      </c>
      <c r="D119">
        <v>1</v>
      </c>
      <c r="E119">
        <v>0.3697009</v>
      </c>
      <c r="F119">
        <v>0.4107789</v>
      </c>
      <c r="G119">
        <v>0</v>
      </c>
      <c r="H119">
        <v>0</v>
      </c>
      <c r="I119">
        <v>4.1077900000000001E-2</v>
      </c>
      <c r="J119">
        <v>0.1232337</v>
      </c>
      <c r="K119">
        <v>1.519882</v>
      </c>
      <c r="L119">
        <v>1.93066</v>
      </c>
      <c r="M119">
        <f t="shared" si="3"/>
        <v>1</v>
      </c>
      <c r="N119" s="1">
        <f t="shared" si="4"/>
        <v>38991</v>
      </c>
      <c r="O119" t="s">
        <v>51</v>
      </c>
      <c r="P119">
        <f t="shared" si="5"/>
        <v>2.4646733999999997</v>
      </c>
    </row>
    <row r="120" spans="1:16" x14ac:dyDescent="0.25">
      <c r="A120">
        <v>3011</v>
      </c>
      <c r="B120">
        <v>2006</v>
      </c>
      <c r="C120">
        <v>11</v>
      </c>
      <c r="D120">
        <v>1</v>
      </c>
      <c r="E120">
        <v>0.2053894</v>
      </c>
      <c r="F120">
        <v>0.2464673</v>
      </c>
      <c r="G120">
        <v>0</v>
      </c>
      <c r="H120">
        <v>4.1077900000000001E-2</v>
      </c>
      <c r="I120">
        <v>0</v>
      </c>
      <c r="J120">
        <v>8.2155800000000001E-2</v>
      </c>
      <c r="K120">
        <v>1.1912590000000001</v>
      </c>
      <c r="L120">
        <v>1.93066</v>
      </c>
      <c r="M120">
        <f t="shared" si="3"/>
        <v>1</v>
      </c>
      <c r="N120" s="1">
        <f t="shared" si="4"/>
        <v>39022</v>
      </c>
      <c r="O120" t="s">
        <v>51</v>
      </c>
      <c r="P120">
        <f t="shared" si="5"/>
        <v>1.7663494000000002</v>
      </c>
    </row>
    <row r="121" spans="1:16" x14ac:dyDescent="0.25">
      <c r="A121">
        <v>3011</v>
      </c>
      <c r="B121">
        <v>2006</v>
      </c>
      <c r="C121">
        <v>12</v>
      </c>
      <c r="D121">
        <v>1</v>
      </c>
      <c r="E121">
        <v>0.2464673</v>
      </c>
      <c r="F121">
        <v>0.2464673</v>
      </c>
      <c r="G121">
        <v>0</v>
      </c>
      <c r="H121">
        <v>4.1077900000000001E-2</v>
      </c>
      <c r="I121">
        <v>0</v>
      </c>
      <c r="J121">
        <v>0.1232337</v>
      </c>
      <c r="K121">
        <v>0.65724610000000006</v>
      </c>
      <c r="L121">
        <v>1.93066</v>
      </c>
      <c r="M121">
        <f t="shared" si="3"/>
        <v>1</v>
      </c>
      <c r="N121" s="1">
        <f t="shared" si="4"/>
        <v>39052</v>
      </c>
      <c r="O121" t="s">
        <v>51</v>
      </c>
      <c r="P121">
        <f t="shared" si="5"/>
        <v>1.3144922999999999</v>
      </c>
    </row>
  </sheetData>
  <pageMargins left="0.7" right="0.7" top="0.75" bottom="0.75" header="0.3" footer="0.3"/>
  <ignoredErrors>
    <ignoredError sqref="P2:P1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40"/>
  <sheetViews>
    <sheetView workbookViewId="0">
      <selection activeCell="L12" sqref="L12"/>
    </sheetView>
  </sheetViews>
  <sheetFormatPr defaultRowHeight="15" x14ac:dyDescent="0.25"/>
  <cols>
    <col min="3" max="3" width="13.140625" bestFit="1" customWidth="1"/>
    <col min="4" max="4" width="22.42578125" bestFit="1" customWidth="1"/>
    <col min="5" max="5" width="24.85546875" bestFit="1" customWidth="1"/>
    <col min="6" max="6" width="27" bestFit="1" customWidth="1"/>
    <col min="7" max="7" width="29.7109375" bestFit="1" customWidth="1"/>
    <col min="8" max="8" width="33.140625" bestFit="1" customWidth="1"/>
    <col min="9" max="9" width="29.28515625" bestFit="1" customWidth="1"/>
    <col min="10" max="10" width="32.85546875" bestFit="1" customWidth="1"/>
    <col min="11" max="11" width="25.140625" bestFit="1" customWidth="1"/>
    <col min="12" max="12" width="21.5703125" bestFit="1" customWidth="1"/>
    <col min="13" max="13" width="22.42578125" bestFit="1" customWidth="1"/>
    <col min="14" max="14" width="24.85546875" bestFit="1" customWidth="1"/>
    <col min="15" max="15" width="27" bestFit="1" customWidth="1"/>
    <col min="16" max="16" width="29.7109375" bestFit="1" customWidth="1"/>
    <col min="17" max="17" width="33.140625" bestFit="1" customWidth="1"/>
    <col min="18" max="18" width="29.28515625" bestFit="1" customWidth="1"/>
    <col min="19" max="19" width="32.85546875" bestFit="1" customWidth="1"/>
    <col min="20" max="20" width="25.140625" bestFit="1" customWidth="1"/>
    <col min="21" max="21" width="21.5703125" bestFit="1" customWidth="1"/>
  </cols>
  <sheetData>
    <row r="3" spans="3:21" x14ac:dyDescent="0.25">
      <c r="D3" s="2" t="s">
        <v>13</v>
      </c>
    </row>
    <row r="4" spans="3:21" x14ac:dyDescent="0.25">
      <c r="D4">
        <v>0</v>
      </c>
      <c r="M4">
        <v>1</v>
      </c>
    </row>
    <row r="5" spans="3:21" x14ac:dyDescent="0.25">
      <c r="C5" s="2" t="s">
        <v>14</v>
      </c>
      <c r="D5" t="s">
        <v>18</v>
      </c>
      <c r="E5" t="s">
        <v>19</v>
      </c>
      <c r="F5" t="s">
        <v>20</v>
      </c>
      <c r="G5" t="s">
        <v>15</v>
      </c>
      <c r="H5" t="s">
        <v>16</v>
      </c>
      <c r="I5" t="s">
        <v>17</v>
      </c>
      <c r="J5" t="s">
        <v>21</v>
      </c>
      <c r="K5" t="s">
        <v>22</v>
      </c>
      <c r="L5" t="s">
        <v>59</v>
      </c>
      <c r="M5" t="s">
        <v>18</v>
      </c>
      <c r="N5" t="s">
        <v>19</v>
      </c>
      <c r="O5" t="s">
        <v>20</v>
      </c>
      <c r="P5" t="s">
        <v>15</v>
      </c>
      <c r="Q5" t="s">
        <v>16</v>
      </c>
      <c r="R5" t="s">
        <v>17</v>
      </c>
      <c r="S5" t="s">
        <v>21</v>
      </c>
      <c r="T5" t="s">
        <v>22</v>
      </c>
      <c r="U5" t="s">
        <v>59</v>
      </c>
    </row>
    <row r="6" spans="3:21" x14ac:dyDescent="0.25">
      <c r="C6" s="3">
        <v>0</v>
      </c>
      <c r="D6" s="4">
        <v>9.4819718749999983E-3</v>
      </c>
      <c r="E6" s="4">
        <v>0.68773820937500019</v>
      </c>
      <c r="F6" s="4">
        <v>0.15604573750000003</v>
      </c>
      <c r="G6" s="4">
        <v>0.16806720000000011</v>
      </c>
      <c r="H6" s="4">
        <v>0.10868872500000004</v>
      </c>
      <c r="I6" s="4">
        <v>1.7170812499999999E-3</v>
      </c>
      <c r="J6" s="4">
        <v>2.7564937500000004E-2</v>
      </c>
      <c r="K6" s="4">
        <v>0.73778925000000006</v>
      </c>
      <c r="L6" s="4">
        <v>1.1593038624999998</v>
      </c>
      <c r="M6" s="4">
        <v>8.8687321428571435E-3</v>
      </c>
      <c r="N6" s="4">
        <v>0.54434741071428561</v>
      </c>
      <c r="O6" s="4">
        <v>9.6659478571428578E-2</v>
      </c>
      <c r="P6" s="4">
        <v>0.14887945714285714</v>
      </c>
      <c r="Q6" s="4">
        <v>7.3958310714285713E-2</v>
      </c>
      <c r="R6" s="4">
        <v>2.9577642857142859E-3</v>
      </c>
      <c r="S6" s="4">
        <v>2.0710939285714287E-2</v>
      </c>
      <c r="T6" s="4">
        <v>0.71794675714285716</v>
      </c>
      <c r="U6" s="4">
        <v>0.89638209285714299</v>
      </c>
    </row>
    <row r="7" spans="3:21" x14ac:dyDescent="0.25">
      <c r="C7" s="3">
        <v>1</v>
      </c>
      <c r="D7" s="4">
        <v>1.0209787499999999E-2</v>
      </c>
      <c r="E7" s="4">
        <v>1.0781124625</v>
      </c>
      <c r="F7" s="4">
        <v>0.1481858875</v>
      </c>
      <c r="G7" s="4">
        <v>0.313884784375</v>
      </c>
      <c r="H7" s="4">
        <v>0.19542249687500002</v>
      </c>
      <c r="I7" s="4">
        <v>1.2795312500000001E-3</v>
      </c>
      <c r="J7" s="4">
        <v>1.531975625E-2</v>
      </c>
      <c r="K7" s="4">
        <v>1.9858487500000015</v>
      </c>
      <c r="L7" s="4">
        <v>1.7624147062500002</v>
      </c>
      <c r="M7" s="4">
        <v>2.1971024999999998E-2</v>
      </c>
      <c r="N7" s="4">
        <v>1.091493625</v>
      </c>
      <c r="O7" s="4">
        <v>0.16259029999999999</v>
      </c>
      <c r="P7" s="4">
        <v>0.23878476071428567</v>
      </c>
      <c r="Q7" s="4">
        <v>0.24606943928571429</v>
      </c>
      <c r="R7" s="4">
        <v>2.9301071428571432E-3</v>
      </c>
      <c r="S7" s="4">
        <v>2.1973799999999998E-2</v>
      </c>
      <c r="T7" s="4">
        <v>1.9745320000000013</v>
      </c>
      <c r="U7" s="4">
        <v>1.785813057142857</v>
      </c>
    </row>
    <row r="15" spans="3:21" x14ac:dyDescent="0.25">
      <c r="C15" s="2" t="s">
        <v>54</v>
      </c>
      <c r="D15" s="2" t="s">
        <v>13</v>
      </c>
    </row>
    <row r="16" spans="3:21" x14ac:dyDescent="0.25">
      <c r="C16" s="2" t="s">
        <v>14</v>
      </c>
      <c r="D16">
        <v>0</v>
      </c>
      <c r="E16">
        <v>1</v>
      </c>
      <c r="F16" t="s">
        <v>53</v>
      </c>
      <c r="J16" t="s">
        <v>56</v>
      </c>
      <c r="K16" t="s">
        <v>25</v>
      </c>
      <c r="L16" t="s">
        <v>55</v>
      </c>
    </row>
    <row r="17" spans="3:12" x14ac:dyDescent="0.25">
      <c r="C17" s="3" t="s">
        <v>32</v>
      </c>
      <c r="D17" s="4">
        <v>3.4616332000000001</v>
      </c>
      <c r="E17" s="4">
        <v>7.4799778999999997</v>
      </c>
      <c r="F17" s="4">
        <v>10.941611099999999</v>
      </c>
      <c r="H17">
        <f>125/D17</f>
        <v>36.110122817171963</v>
      </c>
      <c r="I17">
        <f>185/E17</f>
        <v>24.732693394722464</v>
      </c>
      <c r="J17" t="str">
        <f>C17</f>
        <v>2002-Q1</v>
      </c>
      <c r="K17" s="16">
        <f>D17*H17</f>
        <v>125</v>
      </c>
      <c r="L17" s="16">
        <f>+E17*I17</f>
        <v>185</v>
      </c>
    </row>
    <row r="18" spans="3:12" x14ac:dyDescent="0.25">
      <c r="C18" s="3" t="s">
        <v>33</v>
      </c>
      <c r="D18" s="4">
        <v>3.4066870999999996</v>
      </c>
      <c r="E18" s="4">
        <v>4.7562913</v>
      </c>
      <c r="F18" s="4">
        <v>8.1629784000000001</v>
      </c>
      <c r="H18">
        <v>36.110122817171963</v>
      </c>
      <c r="I18">
        <v>24.732693394722464</v>
      </c>
      <c r="J18" t="str">
        <f t="shared" ref="J18:J36" si="0">C18</f>
        <v>2002-Q2</v>
      </c>
      <c r="K18" s="16">
        <f t="shared" ref="K18:K36" si="1">D18*H18</f>
        <v>123.01588958067536</v>
      </c>
      <c r="L18" s="16">
        <f>+E18*I18</f>
        <v>117.63589441888593</v>
      </c>
    </row>
    <row r="19" spans="3:12" x14ac:dyDescent="0.25">
      <c r="C19" s="3" t="s">
        <v>34</v>
      </c>
      <c r="D19" s="4">
        <v>3.3792139999999997</v>
      </c>
      <c r="E19" s="4">
        <v>5.6099848999999997</v>
      </c>
      <c r="F19" s="4">
        <v>8.9891988999999999</v>
      </c>
      <c r="H19">
        <v>36.110122817171963</v>
      </c>
      <c r="I19">
        <v>24.732693394722464</v>
      </c>
      <c r="J19" t="str">
        <f t="shared" si="0"/>
        <v>2002-Q3</v>
      </c>
      <c r="K19" s="16">
        <f t="shared" si="1"/>
        <v>122.02383256550692</v>
      </c>
      <c r="L19" s="16">
        <f>+E19*I19</f>
        <v>138.75003648072274</v>
      </c>
    </row>
    <row r="20" spans="3:12" x14ac:dyDescent="0.25">
      <c r="C20" s="3" t="s">
        <v>35</v>
      </c>
      <c r="D20" s="4">
        <v>3.5715266999999997</v>
      </c>
      <c r="E20" s="4">
        <v>4.2278145</v>
      </c>
      <c r="F20" s="4">
        <v>7.7993411999999998</v>
      </c>
      <c r="H20">
        <v>36.110122817171963</v>
      </c>
      <c r="I20">
        <v>24.732693394722464</v>
      </c>
      <c r="J20" t="str">
        <f t="shared" si="0"/>
        <v>2002-Q4</v>
      </c>
      <c r="K20" s="16">
        <f t="shared" si="1"/>
        <v>128.96826778180886</v>
      </c>
      <c r="L20" s="16">
        <f>+E20*I20</f>
        <v>104.56523975826185</v>
      </c>
    </row>
    <row r="21" spans="3:12" x14ac:dyDescent="0.25">
      <c r="C21" s="3" t="s">
        <v>36</v>
      </c>
      <c r="D21" s="4">
        <v>3.8142621000000001</v>
      </c>
      <c r="E21" s="4">
        <v>4.8724559999999997</v>
      </c>
      <c r="F21" s="4">
        <v>8.6867181000000002</v>
      </c>
      <c r="H21">
        <v>36.110122817171963</v>
      </c>
      <c r="I21">
        <v>24.732693394722464</v>
      </c>
      <c r="J21" t="str">
        <f t="shared" si="0"/>
        <v>2003-Q1</v>
      </c>
      <c r="K21" s="16">
        <f t="shared" si="1"/>
        <v>137.73347288788426</v>
      </c>
      <c r="L21" s="16">
        <f>+E21*I21</f>
        <v>120.50896032727583</v>
      </c>
    </row>
    <row r="22" spans="3:12" x14ac:dyDescent="0.25">
      <c r="C22" s="3" t="s">
        <v>37</v>
      </c>
      <c r="D22" s="4">
        <v>3.6760641999999999</v>
      </c>
      <c r="E22" s="4">
        <v>4.8315108999999996</v>
      </c>
      <c r="F22" s="4">
        <v>8.5075751000000004</v>
      </c>
      <c r="H22">
        <v>36.110122817171963</v>
      </c>
      <c r="I22">
        <v>24.732693394722464</v>
      </c>
      <c r="J22" t="str">
        <f t="shared" si="0"/>
        <v>2003-Q2</v>
      </c>
      <c r="K22" s="16">
        <f t="shared" si="1"/>
        <v>132.743129745809</v>
      </c>
      <c r="L22" s="16">
        <f>+E22*I22</f>
        <v>119.49627772295958</v>
      </c>
    </row>
    <row r="23" spans="3:12" x14ac:dyDescent="0.25">
      <c r="C23" s="3" t="s">
        <v>38</v>
      </c>
      <c r="D23" s="4">
        <v>3.0679932999999999</v>
      </c>
      <c r="E23" s="4">
        <v>6.3464757000000001</v>
      </c>
      <c r="F23" s="4">
        <v>9.4144690000000004</v>
      </c>
      <c r="H23">
        <v>36.110122817171963</v>
      </c>
      <c r="I23">
        <v>24.732693394722464</v>
      </c>
      <c r="J23" t="str">
        <f t="shared" si="0"/>
        <v>2003-Q3</v>
      </c>
      <c r="K23" s="16">
        <f t="shared" si="1"/>
        <v>110.7856148652607</v>
      </c>
      <c r="L23" s="16">
        <f>+E23*I23</f>
        <v>156.96543762515662</v>
      </c>
    </row>
    <row r="24" spans="3:12" x14ac:dyDescent="0.25">
      <c r="C24" s="3" t="s">
        <v>39</v>
      </c>
      <c r="D24" s="4">
        <v>3.0679933999999998</v>
      </c>
      <c r="E24" s="4">
        <v>3.7669408999999998</v>
      </c>
      <c r="F24" s="4">
        <v>6.8349342999999996</v>
      </c>
      <c r="H24">
        <v>36.110122817171963</v>
      </c>
      <c r="I24">
        <v>24.732693394722464</v>
      </c>
      <c r="J24" t="str">
        <f t="shared" si="0"/>
        <v>2003-Q4</v>
      </c>
      <c r="K24" s="16">
        <f t="shared" si="1"/>
        <v>110.78561847627297</v>
      </c>
      <c r="L24" s="16">
        <f>+E24*I24</f>
        <v>93.166594315739886</v>
      </c>
    </row>
    <row r="25" spans="3:12" x14ac:dyDescent="0.25">
      <c r="C25" s="3" t="s">
        <v>40</v>
      </c>
      <c r="D25" s="4">
        <v>3.8720026000000001</v>
      </c>
      <c r="E25" s="4">
        <v>5.4909032999999994</v>
      </c>
      <c r="F25" s="4">
        <v>9.3629058999999994</v>
      </c>
      <c r="H25">
        <v>36.110122817171963</v>
      </c>
      <c r="I25">
        <v>24.732693394722464</v>
      </c>
      <c r="J25" t="str">
        <f t="shared" si="0"/>
        <v>2004-Q1</v>
      </c>
      <c r="K25" s="16">
        <f t="shared" si="1"/>
        <v>139.81848943440917</v>
      </c>
      <c r="L25" s="16">
        <f>+E25*I25</f>
        <v>135.80482777896975</v>
      </c>
    </row>
    <row r="26" spans="3:12" x14ac:dyDescent="0.25">
      <c r="C26" s="3" t="s">
        <v>41</v>
      </c>
      <c r="D26" s="4">
        <v>3.5954310999999999</v>
      </c>
      <c r="E26" s="4">
        <v>4.6303882000000005</v>
      </c>
      <c r="F26" s="4">
        <v>8.2258193000000013</v>
      </c>
      <c r="H26">
        <v>36.110122817171963</v>
      </c>
      <c r="I26">
        <v>24.732693394722464</v>
      </c>
      <c r="J26" t="str">
        <f t="shared" si="0"/>
        <v>2004-Q2</v>
      </c>
      <c r="K26" s="16">
        <f t="shared" si="1"/>
        <v>129.83145860167969</v>
      </c>
      <c r="L26" s="16">
        <f>+E26*I26</f>
        <v>114.52197164914085</v>
      </c>
    </row>
    <row r="27" spans="3:12" x14ac:dyDescent="0.25">
      <c r="C27" s="3" t="s">
        <v>42</v>
      </c>
      <c r="D27" s="4">
        <v>2.8486878</v>
      </c>
      <c r="E27" s="4">
        <v>6.1465331000000001</v>
      </c>
      <c r="F27" s="4">
        <v>8.9952208999999996</v>
      </c>
      <c r="H27">
        <v>36.110122817171963</v>
      </c>
      <c r="I27">
        <v>24.732693394722464</v>
      </c>
      <c r="J27" t="str">
        <f t="shared" si="0"/>
        <v>2004-Q3</v>
      </c>
      <c r="K27" s="16">
        <f t="shared" si="1"/>
        <v>102.8664663257794</v>
      </c>
      <c r="L27" s="16">
        <f>+E27*I27</f>
        <v>152.02031860281298</v>
      </c>
    </row>
    <row r="28" spans="3:12" x14ac:dyDescent="0.25">
      <c r="C28" s="3" t="s">
        <v>43</v>
      </c>
      <c r="D28" s="4">
        <v>2.5444591000000001</v>
      </c>
      <c r="E28" s="4">
        <v>4.0157352999999993</v>
      </c>
      <c r="F28" s="4">
        <v>6.5601943999999994</v>
      </c>
      <c r="H28">
        <v>36.110122817171963</v>
      </c>
      <c r="I28">
        <v>24.732693394722464</v>
      </c>
      <c r="J28" t="str">
        <f t="shared" si="0"/>
        <v>2004-Q4</v>
      </c>
      <c r="K28" s="16">
        <f t="shared" si="1"/>
        <v>91.880730604270838</v>
      </c>
      <c r="L28" s="16">
        <f>+E28*I28</f>
        <v>99.319949929263814</v>
      </c>
    </row>
    <row r="29" spans="3:12" x14ac:dyDescent="0.25">
      <c r="C29" s="3" t="s">
        <v>44</v>
      </c>
      <c r="D29" s="4">
        <v>3.2268739000000002</v>
      </c>
      <c r="E29" s="4">
        <v>4.6700263</v>
      </c>
      <c r="F29" s="4">
        <v>7.8969002000000001</v>
      </c>
      <c r="H29">
        <v>36.110122817171963</v>
      </c>
      <c r="I29">
        <v>24.732693394722464</v>
      </c>
      <c r="J29" t="str">
        <f t="shared" si="0"/>
        <v>2005-Q1</v>
      </c>
      <c r="K29" s="16">
        <f t="shared" si="1"/>
        <v>116.52281284452668</v>
      </c>
      <c r="L29" s="16">
        <f>+E29*I29</f>
        <v>115.50232862319018</v>
      </c>
    </row>
    <row r="30" spans="3:12" x14ac:dyDescent="0.25">
      <c r="C30" s="3" t="s">
        <v>45</v>
      </c>
      <c r="D30" s="4">
        <v>3.254454</v>
      </c>
      <c r="E30" s="4">
        <v>4.6290604999999996</v>
      </c>
      <c r="F30" s="4">
        <v>7.8835144999999995</v>
      </c>
      <c r="H30">
        <v>36.110122817171963</v>
      </c>
      <c r="I30">
        <v>24.732693394722464</v>
      </c>
      <c r="J30" t="str">
        <f t="shared" si="0"/>
        <v>2005-Q2</v>
      </c>
      <c r="K30" s="16">
        <f t="shared" si="1"/>
        <v>117.51873364283657</v>
      </c>
      <c r="L30" s="16">
        <f>+E30*I30</f>
        <v>114.48913405212066</v>
      </c>
    </row>
    <row r="31" spans="3:12" x14ac:dyDescent="0.25">
      <c r="C31" s="3" t="s">
        <v>46</v>
      </c>
      <c r="D31" s="4">
        <v>2.7304317999999999</v>
      </c>
      <c r="E31" s="4">
        <v>5.8580158000000004</v>
      </c>
      <c r="F31" s="4">
        <v>8.5884476000000003</v>
      </c>
      <c r="H31">
        <v>36.110122817171963</v>
      </c>
      <c r="I31">
        <v>24.732693394722464</v>
      </c>
      <c r="J31" t="str">
        <f t="shared" si="0"/>
        <v>2005-Q3</v>
      </c>
      <c r="K31" s="16">
        <f t="shared" si="1"/>
        <v>98.596227641911909</v>
      </c>
      <c r="L31" s="16">
        <f>+E31*I31</f>
        <v>144.88450868283985</v>
      </c>
    </row>
    <row r="32" spans="3:12" x14ac:dyDescent="0.25">
      <c r="C32" s="3" t="s">
        <v>47</v>
      </c>
      <c r="D32" s="4">
        <v>2.3167299999999997</v>
      </c>
      <c r="E32" s="4">
        <v>5.5302937999999999</v>
      </c>
      <c r="F32" s="4">
        <v>7.8470237999999997</v>
      </c>
      <c r="H32">
        <v>36.110122817171963</v>
      </c>
      <c r="I32">
        <v>24.732693394722464</v>
      </c>
      <c r="J32" t="str">
        <f t="shared" si="0"/>
        <v>2005-Q4</v>
      </c>
      <c r="K32" s="16">
        <f t="shared" si="1"/>
        <v>83.657404834226796</v>
      </c>
      <c r="L32" s="16">
        <f>+E32*I32</f>
        <v>136.77906093813459</v>
      </c>
    </row>
    <row r="33" spans="3:12" x14ac:dyDescent="0.25">
      <c r="C33" s="3" t="s">
        <v>48</v>
      </c>
      <c r="D33" s="4">
        <v>3.2329371999999998</v>
      </c>
      <c r="E33" s="4">
        <v>7.4350969999999998</v>
      </c>
      <c r="F33" s="4">
        <v>10.668034199999999</v>
      </c>
      <c r="H33">
        <v>36.110122817171963</v>
      </c>
      <c r="I33">
        <v>24.732693394722464</v>
      </c>
      <c r="J33" t="str">
        <f t="shared" si="0"/>
        <v>2006-Q1</v>
      </c>
      <c r="K33" s="16">
        <f t="shared" si="1"/>
        <v>116.74175935220403</v>
      </c>
      <c r="L33" s="16">
        <f>+E33*I33</f>
        <v>183.88997446102081</v>
      </c>
    </row>
    <row r="34" spans="3:12" x14ac:dyDescent="0.25">
      <c r="C34" s="3" t="s">
        <v>49</v>
      </c>
      <c r="D34" s="4">
        <v>2.6526664999999996</v>
      </c>
      <c r="E34" s="4">
        <v>4.6828784999999993</v>
      </c>
      <c r="F34" s="4">
        <v>7.3355449999999989</v>
      </c>
      <c r="H34">
        <v>36.110122817171963</v>
      </c>
      <c r="I34">
        <v>24.732693394722464</v>
      </c>
      <c r="J34" t="str">
        <f t="shared" si="0"/>
        <v>2006-Q2</v>
      </c>
      <c r="K34" s="16">
        <f t="shared" si="1"/>
        <v>95.788113107997674</v>
      </c>
      <c r="L34" s="16">
        <f>+E34*I34</f>
        <v>115.82019814523782</v>
      </c>
    </row>
    <row r="35" spans="3:12" x14ac:dyDescent="0.25">
      <c r="C35" s="3" t="s">
        <v>50</v>
      </c>
      <c r="D35" s="4">
        <v>2.4592425999999996</v>
      </c>
      <c r="E35" s="4">
        <v>5.8741371999999998</v>
      </c>
      <c r="F35" s="4">
        <v>8.3333797999999994</v>
      </c>
      <c r="H35">
        <v>36.110122817171963</v>
      </c>
      <c r="I35">
        <v>24.732693394722464</v>
      </c>
      <c r="J35" t="str">
        <f t="shared" si="0"/>
        <v>2006-Q3</v>
      </c>
      <c r="K35" s="16">
        <f t="shared" si="1"/>
        <v>88.803552323221282</v>
      </c>
      <c r="L35" s="16">
        <f>+E35*I35</f>
        <v>145.28323432613351</v>
      </c>
    </row>
    <row r="36" spans="3:12" x14ac:dyDescent="0.25">
      <c r="C36" s="3" t="s">
        <v>51</v>
      </c>
      <c r="D36" s="4">
        <v>2.0171315999999999</v>
      </c>
      <c r="E36" s="4">
        <v>5.5455150999999994</v>
      </c>
      <c r="F36" s="4">
        <v>7.5626466999999993</v>
      </c>
      <c r="H36">
        <v>36.110122817171963</v>
      </c>
      <c r="I36">
        <v>24.732693394722464</v>
      </c>
      <c r="J36" t="str">
        <f t="shared" si="0"/>
        <v>2006-Q4</v>
      </c>
      <c r="K36" s="16">
        <f t="shared" si="1"/>
        <v>72.838869814398592</v>
      </c>
      <c r="L36" s="16">
        <f>+E36*I36</f>
        <v>137.15552468410368</v>
      </c>
    </row>
    <row r="37" spans="3:12" x14ac:dyDescent="0.25">
      <c r="C37" s="3" t="s">
        <v>53</v>
      </c>
      <c r="D37" s="4">
        <v>62.196422200000001</v>
      </c>
      <c r="E37" s="4">
        <v>106.4000362</v>
      </c>
      <c r="F37" s="4">
        <v>168.59645839999996</v>
      </c>
    </row>
    <row r="40" spans="3:12" x14ac:dyDescent="0.25">
      <c r="C40" s="3" t="s">
        <v>57</v>
      </c>
      <c r="K40" t="s">
        <v>58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9"/>
  <sheetViews>
    <sheetView tabSelected="1" workbookViewId="0">
      <selection activeCell="M31" sqref="M31"/>
    </sheetView>
  </sheetViews>
  <sheetFormatPr defaultRowHeight="15" x14ac:dyDescent="0.25"/>
  <cols>
    <col min="1" max="1" width="4.85546875" style="15" customWidth="1"/>
    <col min="2" max="2" width="22.85546875" style="5" bestFit="1" customWidth="1"/>
    <col min="3" max="4" width="9.140625" style="5"/>
    <col min="5" max="5" width="2" style="5" customWidth="1"/>
    <col min="6" max="7" width="9.140625" style="5"/>
    <col min="8" max="8" width="3.140625" style="5" customWidth="1"/>
    <col min="9" max="16384" width="9.140625" style="5"/>
  </cols>
  <sheetData>
    <row r="2" spans="1:1" x14ac:dyDescent="0.25">
      <c r="A2" s="15" t="s">
        <v>29</v>
      </c>
    </row>
    <row r="20" spans="1:10" x14ac:dyDescent="0.25">
      <c r="A20" s="15" t="s">
        <v>28</v>
      </c>
    </row>
    <row r="21" spans="1:10" hidden="1" x14ac:dyDescent="0.25">
      <c r="C21" s="5">
        <v>1</v>
      </c>
      <c r="D21" s="5">
        <v>1</v>
      </c>
      <c r="F21" s="5">
        <v>0</v>
      </c>
      <c r="G21" s="5">
        <v>0</v>
      </c>
    </row>
    <row r="22" spans="1:10" hidden="1" x14ac:dyDescent="0.25">
      <c r="C22" s="5">
        <v>0</v>
      </c>
      <c r="D22" s="5">
        <v>1</v>
      </c>
      <c r="F22" s="5">
        <v>0</v>
      </c>
      <c r="G22" s="5">
        <v>1</v>
      </c>
    </row>
    <row r="23" spans="1:10" x14ac:dyDescent="0.25">
      <c r="C23" s="7" t="s">
        <v>24</v>
      </c>
      <c r="D23" s="7"/>
      <c r="E23" s="6"/>
      <c r="F23" s="8" t="s">
        <v>25</v>
      </c>
      <c r="G23" s="8"/>
      <c r="I23" s="8" t="s">
        <v>63</v>
      </c>
      <c r="J23" s="8"/>
    </row>
    <row r="24" spans="1:10" x14ac:dyDescent="0.25">
      <c r="C24" s="9" t="s">
        <v>26</v>
      </c>
      <c r="D24" s="9" t="s">
        <v>27</v>
      </c>
      <c r="E24" s="6"/>
      <c r="F24" s="10" t="s">
        <v>26</v>
      </c>
      <c r="G24" s="10" t="s">
        <v>27</v>
      </c>
      <c r="I24" s="5" t="s">
        <v>62</v>
      </c>
      <c r="J24" s="5" t="s">
        <v>61</v>
      </c>
    </row>
    <row r="25" spans="1:10" ht="4.5" customHeight="1" x14ac:dyDescent="0.25"/>
    <row r="26" spans="1:10" x14ac:dyDescent="0.25">
      <c r="B26" s="11" t="s">
        <v>23</v>
      </c>
    </row>
    <row r="27" spans="1:10" x14ac:dyDescent="0.25">
      <c r="B27" s="12" t="s">
        <v>4</v>
      </c>
      <c r="C27" s="13">
        <f>GETPIVOTDATA("Average of "&amp;$B27,Piv!$C$3,"lagunabeach",C$21,"Pre_Post",C$22)</f>
        <v>0.313884784375</v>
      </c>
      <c r="D27" s="13">
        <f>GETPIVOTDATA("Average of "&amp;$B27,Piv!$C$3,"lagunabeach",D$21,"Pre_Post",D$22)</f>
        <v>0.23878476071428567</v>
      </c>
      <c r="E27" s="13"/>
      <c r="F27" s="13">
        <f>GETPIVOTDATA("Average of "&amp;$B27,Piv!$C$3,"lagunabeach",F$21,"Pre_Post",F$22)</f>
        <v>0.16806720000000011</v>
      </c>
      <c r="G27" s="13">
        <f>GETPIVOTDATA("Average of "&amp;$B27,Piv!$C$3,"lagunabeach",G$21,"Pre_Post",G$22)</f>
        <v>0.14887945714285714</v>
      </c>
      <c r="I27" s="13">
        <f>D27-C27</f>
        <v>-7.5100023660714332E-2</v>
      </c>
      <c r="J27" s="13">
        <f>D27-G27</f>
        <v>8.9905303571428535E-2</v>
      </c>
    </row>
    <row r="28" spans="1:10" x14ac:dyDescent="0.25">
      <c r="B28" s="12" t="s">
        <v>5</v>
      </c>
      <c r="C28" s="13">
        <f>GETPIVOTDATA("Average of "&amp;$B28,Piv!$C$3,"lagunabeach",C$21,"Pre_Post",C$22)</f>
        <v>0.19542249687500002</v>
      </c>
      <c r="D28" s="13">
        <f>GETPIVOTDATA("Average of "&amp;$B28,Piv!$C$3,"lagunabeach",D$21,"Pre_Post",D$22)</f>
        <v>0.24606943928571429</v>
      </c>
      <c r="E28" s="13"/>
      <c r="F28" s="13">
        <f>GETPIVOTDATA("Average of "&amp;$B28,Piv!$C$3,"lagunabeach",F$21,"Pre_Post",F$22)</f>
        <v>0.10868872500000004</v>
      </c>
      <c r="G28" s="13">
        <f>GETPIVOTDATA("Average of "&amp;$B28,Piv!$C$3,"lagunabeach",G$21,"Pre_Post",G$22)</f>
        <v>7.3958310714285713E-2</v>
      </c>
      <c r="I28" s="13">
        <f t="shared" ref="I28:I36" si="0">D28-C28</f>
        <v>5.0646942410714269E-2</v>
      </c>
      <c r="J28" s="13">
        <f>D28-G28</f>
        <v>0.17211112857142857</v>
      </c>
    </row>
    <row r="29" spans="1:10" x14ac:dyDescent="0.25">
      <c r="B29" s="12" t="s">
        <v>6</v>
      </c>
      <c r="C29" s="13">
        <f>GETPIVOTDATA("Average of "&amp;$B29,Piv!$C$3,"lagunabeach",C$21,"Pre_Post",C$22)</f>
        <v>1.2795312500000001E-3</v>
      </c>
      <c r="D29" s="13">
        <f>GETPIVOTDATA("Average of "&amp;$B29,Piv!$C$3,"lagunabeach",D$21,"Pre_Post",D$22)</f>
        <v>2.9301071428571432E-3</v>
      </c>
      <c r="E29" s="13"/>
      <c r="F29" s="13">
        <f>GETPIVOTDATA("Average of "&amp;$B29,Piv!$C$3,"lagunabeach",F$21,"Pre_Post",F$22)</f>
        <v>1.7170812499999999E-3</v>
      </c>
      <c r="G29" s="13">
        <f>GETPIVOTDATA("Average of "&amp;$B29,Piv!$C$3,"lagunabeach",G$21,"Pre_Post",G$22)</f>
        <v>2.9577642857142859E-3</v>
      </c>
      <c r="I29" s="13">
        <f t="shared" si="0"/>
        <v>1.6505758928571431E-3</v>
      </c>
      <c r="J29" s="13">
        <f>D29-G29</f>
        <v>-2.7657142857142724E-5</v>
      </c>
    </row>
    <row r="30" spans="1:10" x14ac:dyDescent="0.25">
      <c r="B30" s="12" t="s">
        <v>7</v>
      </c>
      <c r="C30" s="13">
        <f>GETPIVOTDATA("Average of "&amp;$B30,Piv!$C$3,"lagunabeach",C$21,"Pre_Post",C$22)</f>
        <v>1.531975625E-2</v>
      </c>
      <c r="D30" s="13">
        <f>GETPIVOTDATA("Average of "&amp;$B30,Piv!$C$3,"lagunabeach",D$21,"Pre_Post",D$22)</f>
        <v>2.1973799999999998E-2</v>
      </c>
      <c r="E30" s="13"/>
      <c r="F30" s="13">
        <f>GETPIVOTDATA("Average of "&amp;$B30,Piv!$C$3,"lagunabeach",F$21,"Pre_Post",F$22)</f>
        <v>2.7564937500000004E-2</v>
      </c>
      <c r="G30" s="13">
        <f>GETPIVOTDATA("Average of "&amp;$B30,Piv!$C$3,"lagunabeach",G$21,"Pre_Post",G$22)</f>
        <v>2.0710939285714287E-2</v>
      </c>
      <c r="I30" s="13">
        <f t="shared" si="0"/>
        <v>6.654043749999998E-3</v>
      </c>
      <c r="J30" s="13">
        <f>D30-G30</f>
        <v>1.2628607142857115E-3</v>
      </c>
    </row>
    <row r="31" spans="1:10" x14ac:dyDescent="0.25">
      <c r="B31" s="12" t="s">
        <v>8</v>
      </c>
      <c r="C31" s="13">
        <f>GETPIVOTDATA("Average of "&amp;$B31,Piv!$C$3,"lagunabeach",C$21,"Pre_Post",C$22)</f>
        <v>1.0209787499999999E-2</v>
      </c>
      <c r="D31" s="13">
        <f>GETPIVOTDATA("Average of "&amp;$B31,Piv!$C$3,"lagunabeach",D$21,"Pre_Post",D$22)</f>
        <v>2.1971024999999998E-2</v>
      </c>
      <c r="E31" s="13"/>
      <c r="F31" s="13">
        <f>GETPIVOTDATA("Average of "&amp;$B31,Piv!$C$3,"lagunabeach",F$21,"Pre_Post",F$22)</f>
        <v>9.4819718749999983E-3</v>
      </c>
      <c r="G31" s="13">
        <f>GETPIVOTDATA("Average of "&amp;$B31,Piv!$C$3,"lagunabeach",G$21,"Pre_Post",G$22)</f>
        <v>8.8687321428571435E-3</v>
      </c>
      <c r="I31" s="13">
        <f t="shared" si="0"/>
        <v>1.1761237499999999E-2</v>
      </c>
      <c r="J31" s="13">
        <f>D31-G31</f>
        <v>1.3102292857142855E-2</v>
      </c>
    </row>
    <row r="32" spans="1:10" x14ac:dyDescent="0.25">
      <c r="B32" s="12" t="s">
        <v>9</v>
      </c>
      <c r="C32" s="13">
        <f>GETPIVOTDATA("Average of "&amp;$B32,Piv!$C$3,"lagunabeach",C$21,"Pre_Post",C$22)</f>
        <v>0.1481858875</v>
      </c>
      <c r="D32" s="13">
        <f>GETPIVOTDATA("Average of "&amp;$B32,Piv!$C$3,"lagunabeach",D$21,"Pre_Post",D$22)</f>
        <v>0.16259029999999999</v>
      </c>
      <c r="E32" s="13"/>
      <c r="F32" s="13">
        <f>GETPIVOTDATA("Average of "&amp;$B32,Piv!$C$3,"lagunabeach",F$21,"Pre_Post",F$22)</f>
        <v>0.15604573750000003</v>
      </c>
      <c r="G32" s="14">
        <f>GETPIVOTDATA("Average of "&amp;$B32,Piv!$C$3,"lagunabeach",G$21,"Pre_Post",G$22)</f>
        <v>9.6659478571428578E-2</v>
      </c>
      <c r="I32" s="13">
        <f t="shared" si="0"/>
        <v>1.4404412499999991E-2</v>
      </c>
      <c r="J32" s="13">
        <f>D32-G32</f>
        <v>6.5930821428571415E-2</v>
      </c>
    </row>
    <row r="33" spans="1:10" x14ac:dyDescent="0.25">
      <c r="B33" s="12" t="s">
        <v>10</v>
      </c>
      <c r="C33" s="13">
        <f>GETPIVOTDATA("Average of "&amp;$B33,Piv!$C$3,"lagunabeach",C$21,"Pre_Post",C$22)</f>
        <v>1.0781124625</v>
      </c>
      <c r="D33" s="14">
        <f>GETPIVOTDATA("Average of "&amp;$B33,Piv!$C$3,"lagunabeach",D$21,"Pre_Post",D$22)</f>
        <v>1.091493625</v>
      </c>
      <c r="E33" s="14"/>
      <c r="F33" s="14">
        <f>GETPIVOTDATA("Average of "&amp;$B33,Piv!$C$3,"lagunabeach",F$21,"Pre_Post",F$22)</f>
        <v>0.68773820937500019</v>
      </c>
      <c r="G33" s="14">
        <f>GETPIVOTDATA("Average of "&amp;$B33,Piv!$C$3,"lagunabeach",G$21,"Pre_Post",G$22)</f>
        <v>0.54434741071428561</v>
      </c>
      <c r="I33" s="13">
        <f t="shared" si="0"/>
        <v>1.3381162499999988E-2</v>
      </c>
      <c r="J33" s="13">
        <f>D33-G33</f>
        <v>0.54714621428571442</v>
      </c>
    </row>
    <row r="34" spans="1:10" x14ac:dyDescent="0.25">
      <c r="B34" s="12" t="s">
        <v>11</v>
      </c>
      <c r="C34" s="13">
        <f>GETPIVOTDATA("Average of "&amp;$B34,Piv!$C$3,"lagunabeach",C$21,"Pre_Post",C$22)</f>
        <v>1.9858487500000015</v>
      </c>
      <c r="D34" s="14">
        <f>GETPIVOTDATA("Average of "&amp;$B34,Piv!$C$3,"lagunabeach",D$21,"Pre_Post",D$22)</f>
        <v>1.9745320000000013</v>
      </c>
      <c r="E34" s="14"/>
      <c r="F34" s="14">
        <f>GETPIVOTDATA("Average of "&amp;$B34,Piv!$C$3,"lagunabeach",F$21,"Pre_Post",F$22)</f>
        <v>0.73778925000000006</v>
      </c>
      <c r="G34" s="14">
        <f>GETPIVOTDATA("Average of "&amp;$B34,Piv!$C$3,"lagunabeach",G$21,"Pre_Post",G$22)</f>
        <v>0.71794675714285716</v>
      </c>
      <c r="I34" s="13">
        <f t="shared" si="0"/>
        <v>-1.1316750000000209E-2</v>
      </c>
      <c r="J34" s="13">
        <f>D34-G34</f>
        <v>1.256585242857144</v>
      </c>
    </row>
    <row r="36" spans="1:10" x14ac:dyDescent="0.25">
      <c r="B36" s="12" t="s">
        <v>60</v>
      </c>
      <c r="C36" s="13">
        <f>GETPIVOTDATA("Average of "&amp;$B36,Piv!$C$3,"lagunabeach",C$21,"Pre_Post",C$22)</f>
        <v>1.7624147062500002</v>
      </c>
      <c r="D36" s="13">
        <f>GETPIVOTDATA("Average of "&amp;$B36,Piv!$C$3,"lagunabeach",D$21,"Pre_Post",D$22)</f>
        <v>1.785813057142857</v>
      </c>
      <c r="F36" s="13">
        <f>GETPIVOTDATA("Average of "&amp;$B36,Piv!$C$3,"lagunabeach",F$21,"Pre_Post",F$22)</f>
        <v>1.1593038624999998</v>
      </c>
      <c r="G36" s="13">
        <f>GETPIVOTDATA("Average of "&amp;$B36,Piv!$C$3,"lagunabeach",G$21,"Pre_Post",G$22)</f>
        <v>0.89638209285714299</v>
      </c>
      <c r="I36" s="13">
        <f t="shared" si="0"/>
        <v>2.3398350892856801E-2</v>
      </c>
      <c r="J36" s="13">
        <f>D36-G36</f>
        <v>0.889430964285714</v>
      </c>
    </row>
    <row r="39" spans="1:10" x14ac:dyDescent="0.25">
      <c r="A39" s="15" t="s">
        <v>64</v>
      </c>
    </row>
  </sheetData>
  <mergeCells count="3">
    <mergeCell ref="C23:D23"/>
    <mergeCell ref="F23:G23"/>
    <mergeCell ref="I23:J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laguna-replicate</vt:lpstr>
      <vt:lpstr>Piv</vt:lpstr>
      <vt:lpstr>Report 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2018-04-16T22:51:12Z</dcterms:created>
  <dcterms:modified xsi:type="dcterms:W3CDTF">2018-04-17T04:45:58Z</dcterms:modified>
</cp:coreProperties>
</file>