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_rels/sheet7.xml.rels" ContentType="application/vnd.openxmlformats-package.relationships+xml"/>
  <Override PartName="/xl/worksheets/_rels/sheet13.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13.xml" ContentType="application/vnd.openxmlformats-officedocument.spreadsheetml.comments+xml"/>
  <Override PartName="/xl/workbook.xml" ContentType="application/vnd.openxmlformats-officedocument.spreadsheetml.sheet.main+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1.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0"/>
  </bookViews>
  <sheets>
    <sheet name="Summary" sheetId="1" state="visible" r:id="rId2"/>
    <sheet name="Population" sheetId="2" state="visible" r:id="rId3"/>
    <sheet name="Food waste" sheetId="3" state="visible" r:id="rId4"/>
    <sheet name="Biofuel" sheetId="4" state="visible" r:id="rId5"/>
    <sheet name="Meat Production" sheetId="5" state="visible" r:id="rId6"/>
    <sheet name="Outdoor Crop Seasonality" sheetId="6" state="visible" r:id="rId7"/>
    <sheet name="Food Stocks" sheetId="7" state="visible" r:id="rId8"/>
    <sheet name="Seafood - excluding seaweeds" sheetId="8" state="visible" r:id="rId9"/>
    <sheet name="Feed" sheetId="9" state="visible" r:id="rId10"/>
    <sheet name="Grazing Baseline" sheetId="10" state="visible" r:id="rId11"/>
    <sheet name="Seaweed" sheetId="11" state="visible" r:id="rId12"/>
    <sheet name="Greenhouses" sheetId="12" state="visible" r:id="rId13"/>
    <sheet name="Methane SCP" sheetId="13" state="visible" r:id="rId1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where's taiwan?
	-Morgan Rivers
----
NOTE: all these data are incorrect
	-Morgan Rivers
----
This sheet is to get the seasonality logic clear based on crop years and the impact Xia et al showed, and can be deleted if you want Morgan!
	-Mike Hinge</t>
        </r>
      </text>
    </comment>
  </commentList>
</comments>
</file>

<file path=xl/comments10.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 xml:space="preserve">Where did taiwan go?
	-Morgan Rivers</t>
        </r>
      </text>
    </comment>
    <comment ref="B31" authorId="0">
      <text>
        <r>
          <rPr>
            <sz val="10"/>
            <color rgb="FF000000"/>
            <rFont val="Arial"/>
            <family val="2"/>
            <charset val="1"/>
          </rPr>
          <t xml:space="preserve">please don't add commas, messes up the import
	-Morgan Rivers</t>
        </r>
      </text>
    </comment>
    <comment ref="B119" authorId="0">
      <text>
        <r>
          <rPr>
            <sz val="10"/>
            <color rgb="FF000000"/>
            <rFont val="Arial"/>
            <family val="2"/>
            <charset val="1"/>
          </rPr>
          <t xml:space="preserve">please don't add commas, it will mess up the import script
	-Morgan Rivers</t>
        </r>
      </text>
    </comment>
    <comment ref="C1" authorId="0">
      <text>
        <r>
          <rPr>
            <sz val="10"/>
            <color rgb="FF000000"/>
            <rFont val="Arial"/>
            <family val="2"/>
            <charset val="1"/>
          </rPr>
          <t xml:space="preserve">FAOSTAT - 2019 sum of land under temp+perm meadows and pastures</t>
        </r>
      </text>
    </comment>
    <comment ref="D1" authorId="0">
      <text>
        <r>
          <rPr>
            <sz val="10"/>
            <color rgb="FF000000"/>
            <rFont val="Arial"/>
            <family val="2"/>
            <charset val="1"/>
          </rPr>
          <t xml:space="preserve">FAOSTAT - 2019 sum of cropland</t>
        </r>
      </text>
    </comment>
    <comment ref="X9" authorId="0">
      <text>
        <r>
          <rPr>
            <sz val="10"/>
            <color rgb="FF000000"/>
            <rFont val="Arial"/>
            <family val="2"/>
            <charset val="1"/>
          </rPr>
          <t xml:space="preserve">https://docs.google.com/spreadsheets/d/1rYcxSe-Z7ztvW-QwTBXT8GABaRmVdDuQ05HXmTHbQ8I/edit#gid=1141282747
C82-C85
	-Morgan Rivers</t>
        </r>
      </text>
    </comment>
  </commentList>
</comments>
</file>

<file path=xl/comments11.xml><?xml version="1.0" encoding="utf-8"?>
<comments xmlns="http://schemas.openxmlformats.org/spreadsheetml/2006/main" xmlns:xdr="http://schemas.openxmlformats.org/drawingml/2006/spreadsheetDrawing">
  <authors>
    <author/>
  </authors>
  <commentList>
    <comment ref="C46" authorId="0">
      <text>
        <r>
          <rPr>
            <sz val="10"/>
            <color rgb="FF000000"/>
            <rFont val="Arial"/>
            <family val="2"/>
            <charset val="1"/>
          </rPr>
          <t xml:space="preserve">needs to be updated: I just took this from japan
	-Morgan Rivers</t>
        </r>
      </text>
    </comment>
    <comment ref="D1" authorId="0">
      <text>
        <r>
          <rPr>
            <sz val="10"/>
            <color rgb="FF000000"/>
            <rFont val="Arial"/>
            <family val="2"/>
            <charset val="1"/>
          </rPr>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
in retrospect it's probably fine to leave as 30
	-Morgan Rivers</t>
        </r>
      </text>
    </comment>
    <comment ref="E46" authorId="0">
      <text>
        <r>
          <rPr>
            <sz val="10"/>
            <color rgb="FF000000"/>
            <rFont val="Arial"/>
            <family val="2"/>
            <charset val="1"/>
          </rPr>
          <t xml:space="preserve">NEEDS UPDATING
	-Morgan Rivers</t>
        </r>
      </text>
    </comment>
  </commentList>
</comments>
</file>

<file path=xl/comments13.xml><?xml version="1.0" encoding="utf-8"?>
<comments xmlns="http://schemas.openxmlformats.org/spreadsheetml/2006/main" xmlns:xdr="http://schemas.openxmlformats.org/drawingml/2006/spreadsheetDrawing">
  <authors>
    <author/>
  </authors>
  <commentList>
    <comment ref="D134" authorId="0">
      <text>
        <r>
          <rPr>
            <sz val="10"/>
            <color rgb="FF000000"/>
            <rFont val="Arial"/>
            <family val="2"/>
            <charset val="1"/>
          </rPr>
          <t xml:space="preserve">surprising
	-Juan García Martínez</t>
        </r>
      </text>
    </comment>
  </commentList>
</comments>
</file>

<file path=xl/comments7.xml><?xml version="1.0" encoding="utf-8"?>
<comments xmlns="http://schemas.openxmlformats.org/spreadsheetml/2006/main" xmlns:xdr="http://schemas.openxmlformats.org/drawingml/2006/spreadsheetDrawing">
  <authors>
    <author/>
  </authors>
  <commentList>
    <comment ref="G2" authorId="0">
      <text>
        <r>
          <rPr>
            <sz val="10"/>
            <color rgb="FF000000"/>
            <rFont val="Arial"/>
            <family val="2"/>
            <charset val="1"/>
          </rPr>
          <t xml:space="preserve">0.2373658875 tonnes dry caloric needed per 1 million population, including an allowance for waste at 23%</t>
        </r>
      </text>
    </comment>
  </commentList>
</comments>
</file>

<file path=xl/sharedStrings.xml><?xml version="1.0" encoding="utf-8"?>
<sst xmlns="http://schemas.openxmlformats.org/spreadsheetml/2006/main" count="3460" uniqueCount="412">
  <si>
    <t xml:space="preserve">Table of contents</t>
  </si>
  <si>
    <t xml:space="preserve">Tab</t>
  </si>
  <si>
    <t xml:space="preserve">Description</t>
  </si>
  <si>
    <t xml:space="preserve">Notes</t>
  </si>
  <si>
    <t xml:space="preserve">Population</t>
  </si>
  <si>
    <t xml:space="preserve">Contains population data for countries needed for other parts of the model</t>
  </si>
  <si>
    <t xml:space="preserve">World bank data</t>
  </si>
  <si>
    <t xml:space="preserve">Food waste</t>
  </si>
  <si>
    <t xml:space="preserve">Contains estimates of current day waste by product type, at distribution and retail levels. Retail waste is also estimated post disaster based upon a doubling or tripling of prices.</t>
  </si>
  <si>
    <t xml:space="preserve">FAOSTAT data, combined with results from Verma et al 2020</t>
  </si>
  <si>
    <t xml:space="preserve">Outdoor crop Production Seasonality</t>
  </si>
  <si>
    <t xml:space="preserve">Outdoor Crop Production Baseline</t>
  </si>
  <si>
    <t xml:space="preserve">FAOSTAT Data</t>
  </si>
  <si>
    <t xml:space="preserve">Outdoor Crop Production NW</t>
  </si>
  <si>
    <t xml:space="preserve">Food Stocks</t>
  </si>
  <si>
    <t xml:space="preserve">Food stocks on a country by country level adjusted to the month of May. This includes an allowance for 2 months of stocks in transit.</t>
  </si>
  <si>
    <t xml:space="preserve">USDA - PSD data</t>
  </si>
  <si>
    <t xml:space="preserve">Seafood - excluding seaweeds</t>
  </si>
  <si>
    <t xml:space="preserve">Grazing</t>
  </si>
  <si>
    <t xml:space="preserve">Seaweed</t>
  </si>
  <si>
    <t xml:space="preserve">Cellulosic Sugar</t>
  </si>
  <si>
    <t xml:space="preserve">Greenhouses</t>
  </si>
  <si>
    <t xml:space="preserve">Methane SCP</t>
  </si>
  <si>
    <t xml:space="preserve">Combined</t>
  </si>
  <si>
    <t xml:space="preserve">ISO3 Country Code</t>
  </si>
  <si>
    <t xml:space="preserve">Country</t>
  </si>
  <si>
    <t xml:space="preserve">Population (millions), 2020</t>
  </si>
  <si>
    <t xml:space="preserve">AFG</t>
  </si>
  <si>
    <t xml:space="preserve">Afghanistan</t>
  </si>
  <si>
    <t xml:space="preserve">ALB</t>
  </si>
  <si>
    <t xml:space="preserve">Albania</t>
  </si>
  <si>
    <t xml:space="preserve">DZA</t>
  </si>
  <si>
    <t xml:space="preserve">Algeria</t>
  </si>
  <si>
    <t xml:space="preserve">AGO</t>
  </si>
  <si>
    <t xml:space="preserve">Angola</t>
  </si>
  <si>
    <t xml:space="preserve">ARG</t>
  </si>
  <si>
    <t xml:space="preserve">Argentina</t>
  </si>
  <si>
    <t xml:space="preserve">ARM</t>
  </si>
  <si>
    <t xml:space="preserve">Armenia</t>
  </si>
  <si>
    <t xml:space="preserve">AUS</t>
  </si>
  <si>
    <t xml:space="preserve">Australia</t>
  </si>
  <si>
    <t xml:space="preserve">AZE</t>
  </si>
  <si>
    <t xml:space="preserve">Azerbaijan</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</si>
  <si>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</si>
  <si>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</si>
  <si>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</si>
  <si>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</si>
  <si>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</si>
  <si>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</si>
  <si>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</si>
  <si>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</si>
  <si>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BEN</t>
  </si>
  <si>
    <t xml:space="preserve">Benin</t>
  </si>
  <si>
    <t xml:space="preserve">BTN</t>
  </si>
  <si>
    <t xml:space="preserve">Bhutan</t>
  </si>
  <si>
    <t xml:space="preserve">BOL</t>
  </si>
  <si>
    <t xml:space="preserve">Bolivia (Plurinational State of)</t>
  </si>
  <si>
    <t xml:space="preserve">BIH</t>
  </si>
  <si>
    <t xml:space="preserve">Bosnia and Herzegovina</t>
  </si>
  <si>
    <t xml:space="preserve">BWA</t>
  </si>
  <si>
    <t xml:space="preserve">Botswana</t>
  </si>
  <si>
    <t xml:space="preserve">BRA</t>
  </si>
  <si>
    <t xml:space="preserve">Brazil</t>
  </si>
  <si>
    <t xml:space="preserve">BRN</t>
  </si>
  <si>
    <t xml:space="preserve">Brunei Darussalam</t>
  </si>
  <si>
    <t xml:space="preserve">BFA</t>
  </si>
  <si>
    <t xml:space="preserve">Burkina Faso</t>
  </si>
  <si>
    <t xml:space="preserve">MMR</t>
  </si>
  <si>
    <t xml:space="preserve">Myanmar</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</si>
  <si>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</si>
  <si>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</si>
  <si>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</si>
  <si>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</si>
  <si>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</si>
  <si>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</si>
  <si>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</si>
  <si>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</si>
  <si>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</si>
  <si>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</si>
  <si>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</si>
  <si>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</si>
  <si>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</si>
  <si>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</si>
  <si>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</si>
  <si>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</si>
  <si>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</si>
  <si>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</si>
  <si>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</si>
  <si>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</si>
  <si>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COD</t>
  </si>
  <si>
    <t xml:space="preserve">Congo</t>
  </si>
  <si>
    <t xml:space="preserve">COG</t>
  </si>
  <si>
    <t xml:space="preserve">Democratic Republic of the Congo</t>
  </si>
  <si>
    <t xml:space="preserve">CRI</t>
  </si>
  <si>
    <t xml:space="preserve">Costa Rica</t>
  </si>
  <si>
    <t xml:space="preserve">CIV</t>
  </si>
  <si>
    <t xml:space="preserve">Cote d'Ivoire</t>
  </si>
  <si>
    <t xml:space="preserve">CUB</t>
  </si>
  <si>
    <t xml:space="preserve">Cuba</t>
  </si>
  <si>
    <t xml:space="preserve">DJI</t>
  </si>
  <si>
    <t xml:space="preserve">Djibouti</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</si>
  <si>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</si>
  <si>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</si>
  <si>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</si>
  <si>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</si>
  <si>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</si>
  <si>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</si>
  <si>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</si>
  <si>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</si>
  <si>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ERI</t>
  </si>
  <si>
    <t xml:space="preserve">Eritrea</t>
  </si>
  <si>
    <t xml:space="preserve">SWT</t>
  </si>
  <si>
    <t xml:space="preserve">Eswatini</t>
  </si>
  <si>
    <t xml:space="preserve">ETH</t>
  </si>
  <si>
    <t xml:space="preserve">Ethiopia</t>
  </si>
  <si>
    <t xml:space="preserve">F5707+GBR</t>
  </si>
  <si>
    <t xml:space="preserve">European Union (27) + UK</t>
  </si>
  <si>
    <t xml:space="preserve">FJI</t>
  </si>
  <si>
    <t xml:space="preserve">Fiji</t>
  </si>
  <si>
    <t xml:space="preserve">GAB</t>
  </si>
  <si>
    <t xml:space="preserve">Gabon</t>
  </si>
  <si>
    <t xml:space="preserve">GMB</t>
  </si>
  <si>
    <t xml:space="preserve">Gambia</t>
  </si>
  <si>
    <t xml:space="preserve">GEO</t>
  </si>
  <si>
    <t xml:space="preserve">Georgia</t>
  </si>
  <si>
    <t xml:space="preserve">GHA</t>
  </si>
  <si>
    <t xml:space="preserve">Ghana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</si>
  <si>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</si>
  <si>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</si>
  <si>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</si>
  <si>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</si>
  <si>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</si>
  <si>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</si>
  <si>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</si>
  <si>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</si>
  <si>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</si>
  <si>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</si>
  <si>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HND</t>
  </si>
  <si>
    <t xml:space="preserve">Honduras</t>
  </si>
  <si>
    <t xml:space="preserve">IND</t>
  </si>
  <si>
    <t xml:space="preserve">India</t>
  </si>
  <si>
    <t xml:space="preserve">IDN</t>
  </si>
  <si>
    <t xml:space="preserve">Indonesia</t>
  </si>
  <si>
    <t xml:space="preserve">IRN</t>
  </si>
  <si>
    <t xml:space="preserve">Iran (Islamic Republic of)</t>
  </si>
  <si>
    <t xml:space="preserve">IRQ</t>
  </si>
  <si>
    <t xml:space="preserve">Iraq</t>
  </si>
  <si>
    <t xml:space="preserve">ISR</t>
  </si>
  <si>
    <t xml:space="preserve">Israel</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</si>
  <si>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</si>
  <si>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</si>
  <si>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</si>
  <si>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</si>
  <si>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</si>
  <si>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</si>
  <si>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</si>
  <si>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</si>
  <si>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</si>
  <si>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</si>
  <si>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KOR</t>
  </si>
  <si>
    <t xml:space="preserve">Democratic People's Republic of Korea</t>
  </si>
  <si>
    <t xml:space="preserve">PRK</t>
  </si>
  <si>
    <t xml:space="preserve">Republic of Korea</t>
  </si>
  <si>
    <t xml:space="preserve">KWT</t>
  </si>
  <si>
    <t xml:space="preserve">Kuwait</t>
  </si>
  <si>
    <t xml:space="preserve">KGZ</t>
  </si>
  <si>
    <t xml:space="preserve">Kyrgyzstan</t>
  </si>
  <si>
    <t xml:space="preserve">LAO</t>
  </si>
  <si>
    <t xml:space="preserve">Lao People's Democratic Republic</t>
  </si>
  <si>
    <t xml:space="preserve">LBN</t>
  </si>
  <si>
    <t xml:space="preserve">Lebanon</t>
  </si>
  <si>
    <t xml:space="preserve">LSO</t>
  </si>
  <si>
    <t xml:space="preserve">Lesotho</t>
  </si>
  <si>
    <t xml:space="preserve">LBR</t>
  </si>
  <si>
    <t xml:space="preserve">Liberia</t>
  </si>
  <si>
    <t xml:space="preserve">LBY</t>
  </si>
  <si>
    <t xml:space="preserve">Libya</t>
  </si>
  <si>
    <t xml:space="preserve">MDG</t>
  </si>
  <si>
    <t xml:space="preserve">Madagascar</t>
  </si>
  <si>
    <t xml:space="preserve">MWI</t>
  </si>
  <si>
    <t xml:space="preserve">Malawi</t>
  </si>
  <si>
    <t xml:space="preserve">MYS</t>
  </si>
  <si>
    <t xml:space="preserve">Malaysia</t>
  </si>
  <si>
    <t xml:space="preserve">MLI</t>
  </si>
  <si>
    <t xml:space="preserve">Mali</t>
  </si>
  <si>
    <t xml:space="preserve">MRT</t>
  </si>
  <si>
    <t xml:space="preserve">Mauritania</t>
  </si>
  <si>
    <t xml:space="preserve">MUS</t>
  </si>
  <si>
    <t xml:space="preserve">Mauritius</t>
  </si>
  <si>
    <t xml:space="preserve">MEX</t>
  </si>
  <si>
    <t xml:space="preserve">Mexico</t>
  </si>
  <si>
    <t xml:space="preserve">MDA</t>
  </si>
  <si>
    <t xml:space="preserve">Republic of Moldova</t>
  </si>
  <si>
    <t xml:space="preserve">MNG</t>
  </si>
  <si>
    <t xml:space="preserve">Mongolia</t>
  </si>
  <si>
    <t xml:space="preserve">MAR</t>
  </si>
  <si>
    <t xml:space="preserve">Morocco</t>
  </si>
  <si>
    <t xml:space="preserve">MOZ</t>
  </si>
  <si>
    <t xml:space="preserve">Mozambique</t>
  </si>
  <si>
    <t xml:space="preserve">NAM</t>
  </si>
  <si>
    <t xml:space="preserve">Namibia</t>
  </si>
  <si>
    <t xml:space="preserve">NPL</t>
  </si>
  <si>
    <t xml:space="preserve">Nepal</t>
  </si>
  <si>
    <t xml:space="preserve">NZL</t>
  </si>
  <si>
    <t xml:space="preserve">New Zealand</t>
  </si>
  <si>
    <t xml:space="preserve">NIC</t>
  </si>
  <si>
    <t xml:space="preserve">Nicaragua</t>
  </si>
  <si>
    <t xml:space="preserve">NER</t>
  </si>
  <si>
    <t xml:space="preserve">Niger</t>
  </si>
  <si>
    <t xml:space="preserve">NGA</t>
  </si>
  <si>
    <t xml:space="preserve">Nigeria</t>
  </si>
  <si>
    <t xml:space="preserve">MKD</t>
  </si>
  <si>
    <t xml:space="preserve">North Macedonia</t>
  </si>
  <si>
    <t xml:space="preserve">NOR</t>
  </si>
  <si>
    <t xml:space="preserve">Norway</t>
  </si>
  <si>
    <t xml:space="preserve">OMN</t>
  </si>
  <si>
    <t xml:space="preserve">Oman</t>
  </si>
  <si>
    <t xml:space="preserve">PAK</t>
  </si>
  <si>
    <t xml:space="preserve">Pakistan</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</si>
  <si>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</si>
  <si>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</si>
  <si>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</si>
  <si>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</si>
  <si>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</si>
  <si>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</si>
  <si>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</si>
  <si>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</si>
  <si>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</si>
  <si>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</si>
  <si>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QAT</t>
  </si>
  <si>
    <t xml:space="preserve">Qatar</t>
  </si>
  <si>
    <t xml:space="preserve">RUS</t>
  </si>
  <si>
    <t xml:space="preserve">Russian Federation</t>
  </si>
  <si>
    <t xml:space="preserve">RWA</t>
  </si>
  <si>
    <t xml:space="preserve">Rwanda</t>
  </si>
  <si>
    <t xml:space="preserve">SAU</t>
  </si>
  <si>
    <t xml:space="preserve">Saudi Arabia</t>
  </si>
  <si>
    <t xml:space="preserve">SEN</t>
  </si>
  <si>
    <t xml:space="preserve">Senegal</t>
  </si>
  <si>
    <t xml:space="preserve">SRB</t>
  </si>
  <si>
    <t xml:space="preserve">Serbia</t>
  </si>
  <si>
    <t xml:space="preserve">SLE</t>
  </si>
  <si>
    <t xml:space="preserve">Sierra Leone</t>
  </si>
  <si>
    <t xml:space="preserve">SGP</t>
  </si>
  <si>
    <t xml:space="preserve">Singapore</t>
  </si>
  <si>
    <t xml:space="preserve">SOM</t>
  </si>
  <si>
    <t xml:space="preserve">Somalia</t>
  </si>
  <si>
    <t xml:space="preserve">ZAF</t>
  </si>
  <si>
    <t xml:space="preserve">South Africa</t>
  </si>
  <si>
    <t xml:space="preserve">SSD</t>
  </si>
  <si>
    <t xml:space="preserve">South Sudan</t>
  </si>
  <si>
    <t xml:space="preserve">LKA</t>
  </si>
  <si>
    <t xml:space="preserve">Sri Lanka</t>
  </si>
  <si>
    <t xml:space="preserve">SDN</t>
  </si>
  <si>
    <t xml:space="preserve">Sudan</t>
  </si>
  <si>
    <t xml:space="preserve">SUR</t>
  </si>
  <si>
    <t xml:space="preserve">Suriname</t>
  </si>
  <si>
    <t xml:space="preserve">CHE</t>
  </si>
  <si>
    <t xml:space="preserve">Switzerland</t>
  </si>
  <si>
    <t xml:space="preserve">SYR</t>
  </si>
  <si>
    <t xml:space="preserve">Syrian Arab Republic</t>
  </si>
  <si>
    <t xml:space="preserve">TWN</t>
  </si>
  <si>
    <t xml:space="preserve">Taiwan</t>
  </si>
  <si>
    <t xml:space="preserve">TJK</t>
  </si>
  <si>
    <t xml:space="preserve">Tajikistan</t>
  </si>
  <si>
    <t xml:space="preserve">TZA</t>
  </si>
  <si>
    <t xml:space="preserve">United Republic of Tanzania</t>
  </si>
  <si>
    <t xml:space="preserve">THA</t>
  </si>
  <si>
    <t xml:space="preserve">Thailand</t>
  </si>
  <si>
    <t xml:space="preserve">TGO</t>
  </si>
  <si>
    <t xml:space="preserve">Togo</t>
  </si>
  <si>
    <t xml:space="preserve">TTO</t>
  </si>
  <si>
    <t xml:space="preserve">Trinidad and Tobago</t>
  </si>
  <si>
    <t xml:space="preserve">TUN</t>
  </si>
  <si>
    <t xml:space="preserve">Tunisia</t>
  </si>
  <si>
    <t xml:space="preserve">TUR</t>
  </si>
  <si>
    <t xml:space="preserve">Turkiye</t>
  </si>
  <si>
    <t xml:space="preserve">TKM</t>
  </si>
  <si>
    <t xml:space="preserve">Turkmenistan</t>
  </si>
  <si>
    <t xml:space="preserve">UGA</t>
  </si>
  <si>
    <t xml:space="preserve">Uganda</t>
  </si>
  <si>
    <t xml:space="preserve">UKR</t>
  </si>
  <si>
    <t xml:space="preserve">Ukraine</t>
  </si>
  <si>
    <t xml:space="preserve">ARE</t>
  </si>
  <si>
    <t xml:space="preserve">United Arab Emirates</t>
  </si>
  <si>
    <t xml:space="preserve">USA</t>
  </si>
  <si>
    <t xml:space="preserve">United States of America</t>
  </si>
  <si>
    <t xml:space="preserve">URY</t>
  </si>
  <si>
    <t xml:space="preserve">Uruguay</t>
  </si>
  <si>
    <t xml:space="preserve">UZB</t>
  </si>
  <si>
    <t xml:space="preserve">Uzbekistan</t>
  </si>
  <si>
    <t xml:space="preserve">VEN</t>
  </si>
  <si>
    <t xml:space="preserve">Venezuela (Bolivarian Republic of)</t>
  </si>
  <si>
    <t xml:space="preserve">VNM</t>
  </si>
  <si>
    <t xml:space="preserve">Viet Nam</t>
  </si>
  <si>
    <t xml:space="preserve">YEM</t>
  </si>
  <si>
    <t xml:space="preserve">Yemen</t>
  </si>
  <si>
    <t xml:space="preserve">ZMB</t>
  </si>
  <si>
    <t xml:space="preserve">Zambia</t>
  </si>
  <si>
    <t xml:space="preserve">ZWE</t>
  </si>
  <si>
    <t xml:space="preserve">Zimbabwe</t>
  </si>
  <si>
    <t xml:space="preserve">World</t>
  </si>
  <si>
    <t xml:space="preserve">Distribution losses:</t>
  </si>
  <si>
    <t xml:space="preserve">Cereals</t>
  </si>
  <si>
    <t xml:space="preserve">Roots/tubers</t>
  </si>
  <si>
    <t xml:space="preserve">Sugar</t>
  </si>
  <si>
    <t xml:space="preserve">Oilseeds</t>
  </si>
  <si>
    <t xml:space="preserve">Crops (Greenhouses/ outdoor growing)</t>
  </si>
  <si>
    <t xml:space="preserve">Meat</t>
  </si>
  <si>
    <t xml:space="preserve">Dairy</t>
  </si>
  <si>
    <t xml:space="preserve">Seafood</t>
  </si>
  <si>
    <t xml:space="preserve">Retail waste</t>
  </si>
  <si>
    <t xml:space="preserve">% wasted - pre disaster</t>
  </si>
  <si>
    <t xml:space="preserve">% wasted - post disaster - food prices double</t>
  </si>
  <si>
    <t xml:space="preserve">% wasted - post disaster - food prices triple</t>
  </si>
  <si>
    <t xml:space="preserve">Biofuel/other caloric consumption in 2020 (million dry caloric tons)</t>
  </si>
  <si>
    <t xml:space="preserve">Biofuel/other fat consumption in 2020 (tonnes)</t>
  </si>
  <si>
    <t xml:space="preserve">Biofuel/other protein consumption in 2020 (tonnes)</t>
  </si>
  <si>
    <t xml:space="preserve">Biofuel/other carbohydrate consumption in 2020 (tonnes)</t>
  </si>
  <si>
    <t xml:space="preserve">Chicken production in 2020 (tonnes)</t>
  </si>
  <si>
    <t xml:space="preserve">Pork production in 2020 (tonnes)</t>
  </si>
  <si>
    <t xml:space="preserve">Beef production in 2020 (tonnes)</t>
  </si>
  <si>
    <t xml:space="preserve">NOTE: not used directly by the importer (FAOSTAT csv is used instead), only used to determine Grazing baseline!</t>
  </si>
  <si>
    <t xml:space="preserve">Seasonality of staple crop output</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</si>
  <si>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</si>
  <si>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</si>
  <si>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</si>
  <si>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</si>
  <si>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</si>
  <si>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</si>
  <si>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</si>
  <si>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</si>
  <si>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</si>
  <si>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</si>
  <si>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</si>
  <si>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</si>
  <si>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Food Stocks calories, approximate, May 2016-2020 average, million tonnes dry caloric value</t>
  </si>
  <si>
    <t xml:space="preserve">Food Stocks fat, approximate, May 2016-2020 average, million tonnes fat</t>
  </si>
  <si>
    <t xml:space="preserve">Food Stocks protein, approximate, May 2016-2020 average, million tonnes protein</t>
  </si>
  <si>
    <t xml:space="preserve">Approximate months of consumption in storage (calories)</t>
  </si>
  <si>
    <t xml:space="preserve">Food stocks calories by month (million tonnes, dry caloric):</t>
  </si>
  <si>
    <t xml:space="preserve">Jan</t>
  </si>
  <si>
    <t xml:space="preserve">Feb</t>
  </si>
  <si>
    <t xml:space="preserve">Mar</t>
  </si>
  <si>
    <t xml:space="preserve">Apr</t>
  </si>
  <si>
    <t xml:space="preserve">Jun</t>
  </si>
  <si>
    <t xml:space="preserve">Jul</t>
  </si>
  <si>
    <t xml:space="preserve">Aug</t>
  </si>
  <si>
    <t xml:space="preserve">Sep</t>
  </si>
  <si>
    <t xml:space="preserve">Oct</t>
  </si>
  <si>
    <t xml:space="preserve">Nov</t>
  </si>
  <si>
    <t xml:space="preserve">Dec</t>
  </si>
  <si>
    <t xml:space="preserve">Seafood calories - million tonnes dry caloric, 2020</t>
  </si>
  <si>
    <t xml:space="preserve">Seafood fat - million tonnes, 2020</t>
  </si>
  <si>
    <t xml:space="preserve">Seafood protein - million tonnes, 2020</t>
  </si>
  <si>
    <t xml:space="preserve">Seafood carbohydrate - million tonnes, 2020</t>
  </si>
  <si>
    <t xml:space="preserve">Animal feed caloric consumption in 2020 (million dry caloric tons)</t>
  </si>
  <si>
    <t xml:space="preserve">Animal feed fat consumption in 2020 (million tonnes)</t>
  </si>
  <si>
    <t xml:space="preserve">Animal feed protein consumption in 2020 (million tonnes)</t>
  </si>
  <si>
    <t xml:space="preserve">Grazing area - '000 hectares</t>
  </si>
  <si>
    <t xml:space="preserve">Crop area - total</t>
  </si>
  <si>
    <t xml:space="preserve">Fraction of total grazing area</t>
  </si>
  <si>
    <t xml:space="preserve">Fraction of total crop area</t>
  </si>
  <si>
    <t xml:space="preserve">Inedible food for ruminants - Baseline 2020 - '000 tonnes</t>
  </si>
  <si>
    <t xml:space="preserve">Current milk output - '000 tonnes wet value</t>
  </si>
  <si>
    <t xml:space="preserve">Feed volume - '000 tonnes dry caloric</t>
  </si>
  <si>
    <t xml:space="preserve">Feed needed - pigs and chickens</t>
  </si>
  <si>
    <t xml:space="preserve">Feed needed - cattle</t>
  </si>
  <si>
    <t xml:space="preserve">Residual feed after meat</t>
  </si>
  <si>
    <t xml:space="preserve">Residual cattle meat demand after feed</t>
  </si>
  <si>
    <t xml:space="preserve">Estimated grazing needs</t>
  </si>
  <si>
    <t xml:space="preserve">Grazing productivity index</t>
  </si>
  <si>
    <t xml:space="preserve">Assumptions - can be deleted in final version</t>
  </si>
  <si>
    <t xml:space="preserve">Baseline 2020</t>
  </si>
  <si>
    <t xml:space="preserve">Post disaster yields - 150 Tg NW, tonnes/ha</t>
  </si>
  <si>
    <t xml:space="preserve">Year 1</t>
  </si>
  <si>
    <t xml:space="preserve">Year 2</t>
  </si>
  <si>
    <t xml:space="preserve">Year 3</t>
  </si>
  <si>
    <t xml:space="preserve">Year 4</t>
  </si>
  <si>
    <t xml:space="preserve">Year 5</t>
  </si>
  <si>
    <t xml:space="preserve">Year 6</t>
  </si>
  <si>
    <t xml:space="preserve">Year 7</t>
  </si>
  <si>
    <t xml:space="preserve">Year 8</t>
  </si>
  <si>
    <t xml:space="preserve">Year 9</t>
  </si>
  <si>
    <t xml:space="preserve">Year 10</t>
  </si>
  <si>
    <t xml:space="preserve">Grasses yield</t>
  </si>
  <si>
    <t xml:space="preserve">Residues yield</t>
  </si>
  <si>
    <t xml:space="preserve">Fodder crop yield</t>
  </si>
  <si>
    <t xml:space="preserve">Note - yields are not on a country by country basis</t>
  </si>
  <si>
    <t xml:space="preserve">grasses baseline</t>
  </si>
  <si>
    <t xml:space="preserve">residues baseline</t>
  </si>
  <si>
    <t xml:space="preserve">fodder baseline</t>
  </si>
  <si>
    <t xml:space="preserve">Human inedible feeds</t>
  </si>
  <si>
    <t xml:space="preserve">Ratio</t>
  </si>
  <si>
    <t xml:space="preserve">Maximum output</t>
  </si>
  <si>
    <t xml:space="preserve">tonnes feed/tonnes output</t>
  </si>
  <si>
    <t xml:space="preserve">Million tonnes</t>
  </si>
  <si>
    <t xml:space="preserve">Milk</t>
  </si>
  <si>
    <t xml:space="preserve">Cattle meat</t>
  </si>
  <si>
    <t xml:space="preserve">Human edible feeds</t>
  </si>
  <si>
    <t xml:space="preserve">Chicken meat</t>
  </si>
  <si>
    <t xml:space="preserve">Pork meat</t>
  </si>
  <si>
    <t xml:space="preserve">Length of coastline</t>
  </si>
  <si>
    <t xml:space="preserve">Within latitude where seaweed could be grown (30)</t>
  </si>
  <si>
    <t xml:space="preserve">Fraction of total seaweed grown today -2019</t>
  </si>
  <si>
    <t xml:space="preserve">Country Crop Area ('000 Hectares)</t>
  </si>
  <si>
    <t xml:space="preserve">Latitude</t>
  </si>
  <si>
    <t xml:space="preserve">Whether above latitude threshold (23)</t>
  </si>
  <si>
    <t xml:space="preserve">Fraction of total crop area - below 23 latitude</t>
  </si>
  <si>
    <t xml:space="preserve">Estimated Capex for related industries - Average 2014-2018 - 2015 US$ billion basis</t>
  </si>
  <si>
    <t xml:space="preserve">% of global chemical and related CAPEX</t>
  </si>
  <si>
    <t xml:space="preserve">TOTAL</t>
  </si>
</sst>
</file>

<file path=xl/styles.xml><?xml version="1.0" encoding="utf-8"?>
<styleSheet xmlns="http://schemas.openxmlformats.org/spreadsheetml/2006/main">
  <numFmts count="8">
    <numFmt numFmtId="164" formatCode="General"/>
    <numFmt numFmtId="165" formatCode="#,##0"/>
    <numFmt numFmtId="166" formatCode="0.00%"/>
    <numFmt numFmtId="167" formatCode="0.00"/>
    <numFmt numFmtId="168" formatCode="#,##0.00"/>
    <numFmt numFmtId="169" formatCode="0.0"/>
    <numFmt numFmtId="170" formatCode="0"/>
    <numFmt numFmtId="171" formatCode="0.000"/>
  </numFmts>
  <fonts count="19">
    <font>
      <sz val="10"/>
      <color rgb="FF00000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1"/>
      <color rgb="FF000000"/>
      <name val="Arial"/>
      <family val="2"/>
      <charset val="1"/>
    </font>
    <font>
      <sz val="11"/>
      <color rgb="FF000000"/>
      <name val="Arial"/>
      <family val="2"/>
      <charset val="1"/>
    </font>
    <font>
      <u val="single"/>
      <sz val="11"/>
      <color rgb="FF1155CC"/>
      <name val="Cambria"/>
      <family val="1"/>
      <charset val="1"/>
    </font>
    <font>
      <u val="single"/>
      <sz val="11"/>
      <color rgb="FF1155CC"/>
      <name val="Arial"/>
      <family val="2"/>
      <charset val="1"/>
    </font>
    <font>
      <b val="true"/>
      <sz val="10"/>
      <color rgb="FF000000"/>
      <name val="Arial"/>
      <family val="2"/>
      <charset val="1"/>
    </font>
    <font>
      <b val="true"/>
      <sz val="8"/>
      <color rgb="FF000000"/>
      <name val="Arial"/>
      <family val="2"/>
      <charset val="1"/>
    </font>
    <font>
      <sz val="11"/>
      <color rgb="FF000000"/>
      <name val="Calibri"/>
      <family val="2"/>
      <charset val="1"/>
    </font>
    <font>
      <sz val="8"/>
      <color rgb="FF000000"/>
      <name val="Arial"/>
      <family val="2"/>
      <charset val="1"/>
    </font>
    <font>
      <sz val="11"/>
      <color rgb="FF000000"/>
      <name val="&quot;EB Garamond&quot;"/>
      <family val="0"/>
      <charset val="1"/>
    </font>
    <font>
      <sz val="8"/>
      <color rgb="FF000000"/>
      <name val="&quot;Arial&quot;"/>
      <family val="2"/>
      <charset val="1"/>
    </font>
    <font>
      <b val="true"/>
      <i val="true"/>
      <u val="single"/>
      <sz val="10"/>
      <color rgb="FF000000"/>
      <name val="Arial"/>
      <family val="2"/>
      <charset val="1"/>
    </font>
    <font>
      <b val="true"/>
      <i val="true"/>
      <sz val="11"/>
      <color rgb="FF000000"/>
      <name val="Arial"/>
      <family val="2"/>
      <charset val="1"/>
    </font>
    <font>
      <b val="true"/>
      <sz val="11"/>
      <color rgb="FF000000"/>
      <name val="&quot;EB Garamond&quot;"/>
      <family val="0"/>
      <charset val="1"/>
    </font>
    <font>
      <sz val="11"/>
      <color rgb="FF000000"/>
      <name val="EB Garamond"/>
      <family val="0"/>
      <charset val="1"/>
    </font>
  </fonts>
  <fills count="9">
    <fill>
      <patternFill patternType="none"/>
    </fill>
    <fill>
      <patternFill patternType="gray125"/>
    </fill>
    <fill>
      <patternFill patternType="solid">
        <fgColor rgb="FFD9EAD3"/>
        <bgColor rgb="FFD0E0E3"/>
      </patternFill>
    </fill>
    <fill>
      <patternFill patternType="solid">
        <fgColor rgb="FFFFFF00"/>
        <bgColor rgb="FFFFFF00"/>
      </patternFill>
    </fill>
    <fill>
      <patternFill patternType="solid">
        <fgColor rgb="FFD0E0E3"/>
        <bgColor rgb="FFD9EAD3"/>
      </patternFill>
    </fill>
    <fill>
      <patternFill patternType="solid">
        <fgColor rgb="FFA2C4C9"/>
        <bgColor rgb="FFB6D7A8"/>
      </patternFill>
    </fill>
    <fill>
      <patternFill patternType="solid">
        <fgColor rgb="FFFFE599"/>
        <bgColor rgb="FFFFFF99"/>
      </patternFill>
    </fill>
    <fill>
      <patternFill patternType="solid">
        <fgColor rgb="FFB6D7A8"/>
        <bgColor rgb="FFA2C4C9"/>
      </patternFill>
    </fill>
    <fill>
      <patternFill patternType="solid">
        <fgColor rgb="FFFFFFFF"/>
        <bgColor rgb="FFFFFFCC"/>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4" borderId="0" xfId="0" applyFont="true" applyBorder="fals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8" fontId="6" fillId="0" borderId="0" xfId="0" applyFont="true" applyBorder="false" applyAlignment="true" applyProtection="false">
      <alignment horizontal="right" vertical="bottom" textRotation="0" wrapText="false" indent="0" shrinkToFit="false"/>
      <protection locked="true" hidden="false"/>
    </xf>
    <xf numFmtId="168" fontId="6" fillId="8"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true" applyProtection="false">
      <alignment horizontal="right" vertical="bottom" textRotation="0" wrapText="false" indent="0" shrinkToFit="false"/>
      <protection locked="true" hidden="false"/>
    </xf>
    <xf numFmtId="170" fontId="6" fillId="0" borderId="0" xfId="0" applyFont="true" applyBorder="false" applyAlignment="true" applyProtection="false">
      <alignment horizontal="right" vertical="bottom" textRotation="0" wrapText="false" indent="0" shrinkToFit="false"/>
      <protection locked="true" hidden="false"/>
    </xf>
    <xf numFmtId="169" fontId="6"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9"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5" fontId="18" fillId="0" borderId="0" xfId="0" applyFont="true" applyBorder="false" applyAlignment="true" applyProtection="false">
      <alignment horizontal="general" vertical="bottom" textRotation="0" wrapText="false" indent="0" shrinkToFit="false"/>
      <protection locked="true" hidden="false"/>
    </xf>
    <xf numFmtId="169" fontId="18" fillId="0" borderId="0" xfId="0" applyFont="true" applyBorder="false" applyAlignment="true" applyProtection="false">
      <alignment horizontal="general" vertical="bottom" textRotation="0" wrapText="false" indent="0" shrinkToFit="false"/>
      <protection locked="true" hidden="false"/>
    </xf>
    <xf numFmtId="167" fontId="18" fillId="0" borderId="0" xfId="0" applyFont="true" applyBorder="false" applyAlignment="true" applyProtection="false">
      <alignment horizontal="right" vertical="bottom" textRotation="0" wrapText="false" indent="0" shrinkToFit="false"/>
      <protection locked="true" hidden="false"/>
    </xf>
    <xf numFmtId="170" fontId="18" fillId="0" borderId="0" xfId="0" applyFont="true" applyBorder="false" applyAlignment="true" applyProtection="false">
      <alignment horizontal="right" vertical="bottom" textRotation="0" wrapText="false" indent="0" shrinkToFit="false"/>
      <protection locked="true" hidden="false"/>
    </xf>
    <xf numFmtId="169" fontId="18" fillId="0" borderId="0" xfId="0" applyFont="true" applyBorder="fals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9999FF"/>
      <rgbColor rgb="FF993366"/>
      <rgbColor rgb="FFFFFFCC"/>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B6D7A8"/>
      <rgbColor rgb="FFFF99CC"/>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30.1122448979592"/>
    <col collapsed="false" hidden="false" max="2" min="2" style="0" width="45.484693877551"/>
    <col collapsed="false" hidden="false" max="3" min="3" style="0" width="27.0612244897959"/>
    <col collapsed="false" hidden="false" max="1025" min="4" style="0" width="13.3469387755102"/>
  </cols>
  <sheetData>
    <row r="1" customFormat="false" ht="17.35" hidden="false" customHeight="false" outlineLevel="0" collapsed="false">
      <c r="A1" s="1" t="s">
        <v>0</v>
      </c>
    </row>
    <row r="2" customFormat="false" ht="15.75" hidden="false" customHeight="false" outlineLevel="0" collapsed="false">
      <c r="A2" s="2"/>
      <c r="B2" s="2"/>
      <c r="C2" s="3"/>
      <c r="D2" s="3"/>
      <c r="E2" s="3"/>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2" t="s">
        <v>1</v>
      </c>
      <c r="B3" s="2" t="s">
        <v>2</v>
      </c>
      <c r="C3" s="2" t="s">
        <v>3</v>
      </c>
      <c r="D3" s="3"/>
      <c r="E3" s="3"/>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4" t="s">
        <v>4</v>
      </c>
      <c r="B4" s="3" t="s">
        <v>5</v>
      </c>
      <c r="C4" s="5" t="s">
        <v>6</v>
      </c>
    </row>
    <row r="5" customFormat="false" ht="15.75" hidden="false" customHeight="false" outlineLevel="0" collapsed="false">
      <c r="A5" s="6" t="s">
        <v>7</v>
      </c>
      <c r="B5" s="3" t="s">
        <v>8</v>
      </c>
      <c r="C5" s="5" t="s">
        <v>9</v>
      </c>
    </row>
    <row r="6" customFormat="false" ht="15.75" hidden="false" customHeight="false" outlineLevel="0" collapsed="false">
      <c r="A6" s="7" t="s">
        <v>10</v>
      </c>
      <c r="B6" s="3"/>
    </row>
    <row r="7" customFormat="false" ht="15.75" hidden="false" customHeight="false" outlineLevel="0" collapsed="false">
      <c r="A7" s="7" t="s">
        <v>11</v>
      </c>
      <c r="B7" s="3"/>
      <c r="C7" s="5" t="s">
        <v>12</v>
      </c>
    </row>
    <row r="8" customFormat="false" ht="15.75" hidden="false" customHeight="false" outlineLevel="0" collapsed="false">
      <c r="A8" s="7" t="s">
        <v>13</v>
      </c>
      <c r="B8" s="3"/>
    </row>
    <row r="9" customFormat="false" ht="15.75" hidden="false" customHeight="false" outlineLevel="0" collapsed="false">
      <c r="A9" s="4" t="s">
        <v>14</v>
      </c>
      <c r="B9" s="3" t="s">
        <v>15</v>
      </c>
      <c r="C9" s="5" t="s">
        <v>16</v>
      </c>
    </row>
    <row r="10" customFormat="false" ht="15.75" hidden="false" customHeight="false" outlineLevel="0" collapsed="false">
      <c r="A10" s="4" t="s">
        <v>17</v>
      </c>
      <c r="B10" s="3"/>
      <c r="C10" s="5" t="s">
        <v>12</v>
      </c>
    </row>
    <row r="11" customFormat="false" ht="15.75" hidden="false" customHeight="false" outlineLevel="0" collapsed="false">
      <c r="A11" s="4" t="s">
        <v>18</v>
      </c>
      <c r="C11" s="5" t="s">
        <v>12</v>
      </c>
    </row>
    <row r="12" customFormat="false" ht="15.75" hidden="false" customHeight="false" outlineLevel="0" collapsed="false">
      <c r="A12" s="7" t="s">
        <v>19</v>
      </c>
    </row>
    <row r="13" customFormat="false" ht="15.75" hidden="false" customHeight="false" outlineLevel="0" collapsed="false">
      <c r="A13" s="7" t="s">
        <v>20</v>
      </c>
      <c r="C13" s="5" t="s">
        <v>12</v>
      </c>
    </row>
    <row r="14" customFormat="false" ht="15.75" hidden="false" customHeight="false" outlineLevel="0" collapsed="false">
      <c r="A14" s="7" t="s">
        <v>21</v>
      </c>
    </row>
    <row r="15" customFormat="false" ht="15.75" hidden="false" customHeight="false" outlineLevel="0" collapsed="false">
      <c r="A15" s="4" t="s">
        <v>22</v>
      </c>
      <c r="C15" s="5" t="s">
        <v>6</v>
      </c>
    </row>
    <row r="16" customFormat="false" ht="15.75" hidden="false" customHeight="false" outlineLevel="0" collapsed="false">
      <c r="A16" s="7" t="s">
        <v>23</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1048576" customFormat="false" ht="15.75" hidden="false" customHeight="true" outlineLevel="0" collapsed="false"/>
  </sheetData>
  <hyperlinks>
    <hyperlink ref="A4" location="Population!A1" display="Population"/>
    <hyperlink ref="A6" location="'Outdoor Crop Seasonality'!A1" display="Outdoor crop Production Seasonality"/>
    <hyperlink ref="A7" location="'Outdoor Crop Seasonality'!A1" display="Outdoor Crop Production Baseline"/>
    <hyperlink ref="A8" location="null!A1" display="Outdoor Crop Production NW"/>
    <hyperlink ref="A9" location="'Food Stocks'!A1" display="Food Stocks"/>
    <hyperlink ref="A10" location="'Seafood - excluding seaweeds'!A1" display="Seafood - excluding seaweeds"/>
    <hyperlink ref="A11" location="'Grazing Baseline'!A1" display="Grazing"/>
    <hyperlink ref="A12" location="Seaweed!A1" display="Seaweed"/>
    <hyperlink ref="A13" location="null!A1" display="Cellulosic Sugar"/>
    <hyperlink ref="A14" location="Greenhouses!A1" display="Greenhouses"/>
    <hyperlink ref="A15" location="'Methane SCP'!A1" display="Methane SCP"/>
    <hyperlink ref="A16" location="null!A1" display="Combine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tabColor rgb="FFB6D7A8"/>
    <pageSetUpPr fitToPage="false"/>
  </sheetPr>
  <dimension ref="A1:AL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3" min="3" style="0" width="13.3469387755102"/>
    <col collapsed="false" hidden="false" max="4" min="4" style="0" width="12.0663265306122"/>
    <col collapsed="false" hidden="false" max="5" min="5" style="0" width="9.1530612244898"/>
    <col collapsed="false" hidden="false" max="6" min="6" style="0" width="9.53061224489796"/>
    <col collapsed="false" hidden="false" max="8" min="7" style="0" width="14.6173469387755"/>
    <col collapsed="false" hidden="false" max="9" min="9" style="0" width="3.05102040816327"/>
    <col collapsed="false" hidden="false" max="10" min="10" style="0" width="13.3469387755102"/>
    <col collapsed="false" hidden="false" max="11" min="11" style="0" width="14.3520408163265"/>
    <col collapsed="false" hidden="false" max="25" min="12" style="0" width="15.7602040816327"/>
    <col collapsed="false" hidden="false" max="1025" min="26" style="0" width="13.3469387755102"/>
  </cols>
  <sheetData>
    <row r="1" customFormat="false" ht="15.75" hidden="false" customHeight="false" outlineLevel="0" collapsed="false">
      <c r="A1" s="9" t="s">
        <v>24</v>
      </c>
      <c r="B1" s="8" t="s">
        <v>25</v>
      </c>
      <c r="C1" s="8" t="s">
        <v>359</v>
      </c>
      <c r="D1" s="8" t="s">
        <v>360</v>
      </c>
      <c r="E1" s="8" t="s">
        <v>361</v>
      </c>
      <c r="F1" s="8" t="s">
        <v>362</v>
      </c>
      <c r="G1" s="8" t="s">
        <v>363</v>
      </c>
      <c r="H1" s="8"/>
      <c r="J1" s="8" t="s">
        <v>364</v>
      </c>
      <c r="K1" s="53"/>
      <c r="L1" s="8" t="s">
        <v>365</v>
      </c>
      <c r="M1" s="8" t="s">
        <v>366</v>
      </c>
      <c r="N1" s="8" t="s">
        <v>367</v>
      </c>
      <c r="O1" s="8" t="s">
        <v>368</v>
      </c>
      <c r="P1" s="8" t="s">
        <v>369</v>
      </c>
      <c r="Q1" s="8" t="s">
        <v>370</v>
      </c>
      <c r="R1" s="54" t="s">
        <v>371</v>
      </c>
      <c r="S1" s="55"/>
      <c r="T1" s="55"/>
      <c r="U1" s="55"/>
      <c r="V1" s="55"/>
      <c r="W1" s="55"/>
      <c r="X1" s="55" t="s">
        <v>372</v>
      </c>
      <c r="Y1" s="56"/>
      <c r="Z1" s="56"/>
      <c r="AA1" s="56"/>
      <c r="AB1" s="53"/>
      <c r="AC1" s="53"/>
      <c r="AD1" s="53"/>
      <c r="AE1" s="53"/>
      <c r="AF1" s="53"/>
      <c r="AG1" s="53"/>
      <c r="AH1" s="53"/>
      <c r="AI1" s="53"/>
      <c r="AJ1" s="5"/>
      <c r="AK1" s="2"/>
      <c r="AL1" s="2"/>
    </row>
    <row r="2" customFormat="false" ht="15.75" hidden="false" customHeight="false" outlineLevel="0" collapsed="false">
      <c r="A2" s="12" t="s">
        <v>27</v>
      </c>
      <c r="B2" s="13" t="s">
        <v>28</v>
      </c>
      <c r="C2" s="57" t="n">
        <v>30000</v>
      </c>
      <c r="D2" s="57" t="n">
        <v>8010</v>
      </c>
      <c r="E2" s="29" t="n">
        <f aca="false">C2/$C$140</f>
        <v>0.00934355310408407</v>
      </c>
      <c r="F2" s="29" t="n">
        <f aca="false">D2/$D$140</f>
        <v>0.00515094917652978</v>
      </c>
      <c r="G2" s="57" t="n">
        <f aca="false">(E2*$Y$9+F2*($Y$10+$Y$11))*$R2</f>
        <v>8138.89269192985</v>
      </c>
      <c r="H2" s="57"/>
      <c r="J2" s="57" t="n">
        <v>2112</v>
      </c>
      <c r="L2" s="58" t="n">
        <f aca="false">Feed!D2*1000</f>
        <v>730</v>
      </c>
      <c r="M2" s="58" t="n">
        <f aca="false">(('Meat Production'!C2*$Y$21)+('Meat Production'!D2*$Y$22))/1000</f>
        <v>129.6690804</v>
      </c>
      <c r="N2" s="58" t="n">
        <f aca="false">('Meat Production'!E2/1000)*$Y$23</f>
        <v>1141.717709</v>
      </c>
      <c r="O2" s="58" t="n">
        <f aca="false">MAX(0,L2-M2-N2)</f>
        <v>0</v>
      </c>
      <c r="P2" s="58" t="n">
        <f aca="false">MAX(0,(MIN((N2-L2+M2),N2)/$Y$23))</f>
        <v>55.0093934376502</v>
      </c>
      <c r="Q2" s="58" t="n">
        <f aca="false">MAX((P2*$Y$17)+((J2-(O2*$Y$20))*$Y$16),0)</f>
        <v>8138.89269192985</v>
      </c>
      <c r="R2" s="59" t="n">
        <f aca="false">Q2/(E2*$Y$9+F2*($Y$10+$Y$11))</f>
        <v>0.249152687741638</v>
      </c>
      <c r="S2" s="29"/>
      <c r="T2" s="29"/>
      <c r="U2" s="29"/>
      <c r="V2" s="29"/>
      <c r="W2" s="29"/>
      <c r="X2" s="29"/>
      <c r="Y2" s="2" t="s">
        <v>373</v>
      </c>
      <c r="Z2" s="2" t="s">
        <v>374</v>
      </c>
      <c r="AA2" s="2"/>
      <c r="AB2" s="2"/>
      <c r="AC2" s="2"/>
      <c r="AD2" s="2"/>
      <c r="AE2" s="2"/>
      <c r="AF2" s="2"/>
      <c r="AG2" s="2"/>
      <c r="AH2" s="2"/>
      <c r="AI2" s="29"/>
      <c r="AJ2" s="5"/>
      <c r="AK2" s="56"/>
      <c r="AL2" s="56"/>
    </row>
    <row r="3" customFormat="false" ht="15.75" hidden="false" customHeight="false" outlineLevel="0" collapsed="false">
      <c r="A3" s="12" t="s">
        <v>29</v>
      </c>
      <c r="B3" s="13" t="s">
        <v>30</v>
      </c>
      <c r="C3" s="57" t="n">
        <v>675</v>
      </c>
      <c r="D3" s="57" t="n">
        <v>696</v>
      </c>
      <c r="E3" s="29" t="n">
        <f aca="false">C3/$C$140</f>
        <v>0.000210229944841891</v>
      </c>
      <c r="F3" s="29" t="n">
        <f aca="false">D3/$D$140</f>
        <v>0.000447573111968131</v>
      </c>
      <c r="G3" s="57" t="n">
        <f aca="false">(E3*$Y$9+F3*($Y$10+$Y$11))*$R3</f>
        <v>1516.50817054367</v>
      </c>
      <c r="H3" s="57"/>
      <c r="J3" s="57" t="n">
        <v>1112</v>
      </c>
      <c r="L3" s="58" t="n">
        <f aca="false">Feed!D3*1000</f>
        <v>510</v>
      </c>
      <c r="M3" s="58" t="n">
        <f aca="false">(('Meat Production'!C3*$Y$21)+('Meat Production'!D3*$Y$22))/1000</f>
        <v>100.6645063</v>
      </c>
      <c r="N3" s="58" t="n">
        <f aca="false">('Meat Production'!E3/1000)*$Y$23</f>
        <v>323.4971821</v>
      </c>
      <c r="O3" s="58" t="n">
        <f aca="false">MAX(0,L3-M3-N3)</f>
        <v>85.8383116000001</v>
      </c>
      <c r="P3" s="58" t="n">
        <f aca="false">MAX(0,(MIN((N3-L3+M3),N3)/$Y$23))</f>
        <v>0</v>
      </c>
      <c r="Q3" s="58" t="n">
        <f aca="false">MAX((P3*$Y$17)+((J3-(O3*$Y$20))*$Y$16),0)</f>
        <v>1516.50817054367</v>
      </c>
      <c r="R3" s="59" t="n">
        <f aca="false">Q3/(E3*$Y$9+F3*($Y$10+$Y$11))</f>
        <v>1.20386068815926</v>
      </c>
      <c r="S3" s="29"/>
      <c r="T3" s="29"/>
      <c r="U3" s="29"/>
      <c r="V3" s="29"/>
      <c r="W3" s="29"/>
      <c r="X3" s="29"/>
      <c r="Y3" s="2"/>
      <c r="Z3" s="2" t="s">
        <v>375</v>
      </c>
      <c r="AA3" s="60" t="s">
        <v>376</v>
      </c>
      <c r="AB3" s="61" t="s">
        <v>377</v>
      </c>
      <c r="AC3" s="61" t="s">
        <v>378</v>
      </c>
      <c r="AD3" s="2" t="s">
        <v>379</v>
      </c>
      <c r="AE3" s="2" t="s">
        <v>380</v>
      </c>
      <c r="AF3" s="2" t="s">
        <v>381</v>
      </c>
      <c r="AG3" s="2" t="s">
        <v>382</v>
      </c>
      <c r="AH3" s="2" t="s">
        <v>383</v>
      </c>
      <c r="AI3" s="2" t="s">
        <v>384</v>
      </c>
      <c r="AJ3" s="29"/>
      <c r="AK3" s="2"/>
      <c r="AL3" s="5"/>
    </row>
    <row r="4" customFormat="false" ht="15.75" hidden="false" customHeight="false" outlineLevel="0" collapsed="false">
      <c r="A4" s="12" t="s">
        <v>31</v>
      </c>
      <c r="B4" s="13" t="s">
        <v>32</v>
      </c>
      <c r="C4" s="57" t="n">
        <v>32842</v>
      </c>
      <c r="D4" s="57" t="n">
        <v>8517</v>
      </c>
      <c r="E4" s="29" t="n">
        <f aca="false">C4/$C$140</f>
        <v>0.010228699034811</v>
      </c>
      <c r="F4" s="29" t="n">
        <f aca="false">D4/$D$140</f>
        <v>0.00547698303826519</v>
      </c>
      <c r="G4" s="57" t="n">
        <f aca="false">(E4*$Y$9+F4*($Y$10+$Y$11))*$R4</f>
        <v>1902.98060179833</v>
      </c>
      <c r="H4" s="57"/>
      <c r="J4" s="57" t="n">
        <v>3343</v>
      </c>
      <c r="L4" s="58" t="n">
        <f aca="false">Feed!D4*1000</f>
        <v>5520</v>
      </c>
      <c r="M4" s="58" t="n">
        <f aca="false">(('Meat Production'!C4*$Y$21)+('Meat Production'!D4*$Y$22))/1000</f>
        <v>1208.502469</v>
      </c>
      <c r="N4" s="58" t="n">
        <f aca="false">('Meat Production'!E4/1000)*$Y$23</f>
        <v>1421.478309</v>
      </c>
      <c r="O4" s="58" t="n">
        <f aca="false">MAX(0,L4-M4-N4)</f>
        <v>2890.019222</v>
      </c>
      <c r="P4" s="58" t="n">
        <f aca="false">MAX(0,(MIN((N4-L4+M4),N4)/$Y$23))</f>
        <v>0</v>
      </c>
      <c r="Q4" s="58" t="n">
        <f aca="false">MAX((P4*$Y$17)+((J4-(O4*$Y$20))*$Y$16),0)</f>
        <v>1902.98060179833</v>
      </c>
      <c r="R4" s="59" t="n">
        <f aca="false">Q4/(E4*$Y$9+F4*($Y$10+$Y$11))</f>
        <v>0.0535980012147481</v>
      </c>
      <c r="S4" s="35"/>
      <c r="T4" s="62"/>
      <c r="U4" s="35"/>
      <c r="V4" s="35"/>
      <c r="W4" s="35"/>
      <c r="X4" s="35" t="s">
        <v>385</v>
      </c>
      <c r="Y4" s="63"/>
      <c r="Z4" s="63" t="n">
        <v>0.591780821917808</v>
      </c>
      <c r="AA4" s="63" t="n">
        <v>0.205479452054794</v>
      </c>
      <c r="AB4" s="63" t="n">
        <v>0.131506849315068</v>
      </c>
      <c r="AC4" s="63" t="n">
        <v>0.106849315068493</v>
      </c>
      <c r="AD4" s="63" t="n">
        <v>0.0986301369863014</v>
      </c>
      <c r="AE4" s="63" t="n">
        <v>0.123287671232877</v>
      </c>
      <c r="AF4" s="63" t="n">
        <v>0.147945205479452</v>
      </c>
      <c r="AG4" s="63" t="n">
        <v>0.189041095890411</v>
      </c>
      <c r="AH4" s="63" t="n">
        <v>0.263013698630137</v>
      </c>
      <c r="AI4" s="63" t="n">
        <v>0.336986301369863</v>
      </c>
      <c r="AJ4" s="29"/>
      <c r="AK4" s="5"/>
      <c r="AL4" s="64"/>
    </row>
    <row r="5" customFormat="false" ht="15.75" hidden="false" customHeight="false" outlineLevel="0" collapsed="false">
      <c r="A5" s="12" t="s">
        <v>33</v>
      </c>
      <c r="B5" s="13" t="s">
        <v>34</v>
      </c>
      <c r="C5" s="57" t="n">
        <v>51737</v>
      </c>
      <c r="D5" s="57" t="n">
        <v>5215</v>
      </c>
      <c r="E5" s="29" t="n">
        <f aca="false">C5/$C$140</f>
        <v>0.0161135802315332</v>
      </c>
      <c r="F5" s="29" t="n">
        <f aca="false">D5/$D$140</f>
        <v>0.00335358301568075</v>
      </c>
      <c r="G5" s="57" t="n">
        <f aca="false">(E5*$Y$9+F5*($Y$10+$Y$11))*$R5</f>
        <v>8449.73303293895</v>
      </c>
      <c r="H5" s="57"/>
      <c r="J5" s="57" t="n">
        <v>218</v>
      </c>
      <c r="L5" s="58" t="n">
        <f aca="false">Feed!D5*1000</f>
        <v>1140</v>
      </c>
      <c r="M5" s="58" t="n">
        <f aca="false">(('Meat Production'!C5*$Y$21)+('Meat Production'!D5*$Y$22))/1000</f>
        <v>972.4544887</v>
      </c>
      <c r="N5" s="58" t="n">
        <f aca="false">('Meat Production'!E5/1000)*$Y$23</f>
        <v>1032.159734</v>
      </c>
      <c r="O5" s="58" t="n">
        <f aca="false">MAX(0,L5-M5-N5)</f>
        <v>0</v>
      </c>
      <c r="P5" s="58" t="n">
        <f aca="false">MAX(0,(MIN((N5-L5+M5),N5)/$Y$23))</f>
        <v>87.8519847168854</v>
      </c>
      <c r="Q5" s="58" t="n">
        <f aca="false">MAX((P5*$Y$17)+((J5-(O5*$Y$20))*$Y$16),0)</f>
        <v>8449.73303293895</v>
      </c>
      <c r="R5" s="59" t="n">
        <f aca="false">Q5/(E5*$Y$9+F5*($Y$10+$Y$11))</f>
        <v>0.17756239099853</v>
      </c>
      <c r="S5" s="35"/>
      <c r="T5" s="62"/>
      <c r="U5" s="35"/>
      <c r="V5" s="35"/>
      <c r="W5" s="35"/>
      <c r="X5" s="35" t="s">
        <v>386</v>
      </c>
      <c r="Y5" s="63"/>
      <c r="Z5" s="63" t="n">
        <v>0.425858290723156</v>
      </c>
      <c r="AA5" s="63" t="n">
        <v>0.160701241782323</v>
      </c>
      <c r="AB5" s="63" t="n">
        <v>0.0883856829802776</v>
      </c>
      <c r="AC5" s="63" t="n">
        <v>0.0964207450693937</v>
      </c>
      <c r="AD5" s="63" t="n">
        <v>0.120525931336742</v>
      </c>
      <c r="AE5" s="63" t="n">
        <v>0.200876552227904</v>
      </c>
      <c r="AF5" s="63" t="n">
        <v>0.281227173119065</v>
      </c>
      <c r="AG5" s="63" t="n">
        <v>0.401753104455807</v>
      </c>
      <c r="AH5" s="63" t="n">
        <v>0.538349159970782</v>
      </c>
      <c r="AI5" s="63" t="n">
        <v>0.658875091307524</v>
      </c>
      <c r="AJ5" s="29"/>
      <c r="AK5" s="5"/>
      <c r="AL5" s="64"/>
    </row>
    <row r="6" customFormat="false" ht="15.75" hidden="false" customHeight="false" outlineLevel="0" collapsed="false">
      <c r="A6" s="12" t="s">
        <v>35</v>
      </c>
      <c r="B6" s="13" t="s">
        <v>36</v>
      </c>
      <c r="C6" s="57" t="n">
        <v>78425</v>
      </c>
      <c r="D6" s="57" t="n">
        <v>33701</v>
      </c>
      <c r="E6" s="29" t="n">
        <f aca="false">C6/$C$140</f>
        <v>0.0244256050729264</v>
      </c>
      <c r="F6" s="29" t="n">
        <f aca="false">D6/$D$140</f>
        <v>0.0216719273655718</v>
      </c>
      <c r="G6" s="57" t="n">
        <f aca="false">(E6*$Y$9+F6*($Y$10+$Y$11))*$R6</f>
        <v>7517.93502860833</v>
      </c>
      <c r="H6" s="57"/>
      <c r="J6" s="57" t="n">
        <v>10340</v>
      </c>
      <c r="L6" s="58" t="n">
        <f aca="false">Feed!D6*1000</f>
        <v>52000</v>
      </c>
      <c r="M6" s="58" t="n">
        <f aca="false">(('Meat Production'!C6*$Y$21)+('Meat Production'!D6*$Y$22))/1000</f>
        <v>13495.01865</v>
      </c>
      <c r="N6" s="58" t="n">
        <f aca="false">('Meat Production'!E6/1000)*$Y$23</f>
        <v>31183.19938</v>
      </c>
      <c r="O6" s="58" t="n">
        <f aca="false">MAX(0,L6-M6-N6)</f>
        <v>7321.78197</v>
      </c>
      <c r="P6" s="58" t="n">
        <f aca="false">MAX(0,(MIN((N6-L6+M6),N6)/$Y$23))</f>
        <v>0</v>
      </c>
      <c r="Q6" s="58" t="n">
        <f aca="false">MAX((P6*$Y$17)+((J6-(O6*$Y$20))*$Y$16),0)</f>
        <v>7517.93502860833</v>
      </c>
      <c r="R6" s="59" t="n">
        <f aca="false">Q6/(E6*$Y$9+F6*($Y$10+$Y$11))</f>
        <v>0.0764190376410912</v>
      </c>
      <c r="S6" s="35"/>
      <c r="T6" s="62"/>
      <c r="U6" s="35"/>
      <c r="V6" s="35"/>
      <c r="W6" s="35"/>
      <c r="X6" s="35" t="s">
        <v>387</v>
      </c>
      <c r="Y6" s="63"/>
      <c r="Z6" s="63" t="n">
        <v>0.179308753988697</v>
      </c>
      <c r="AA6" s="63" t="n">
        <v>0.0676636807504517</v>
      </c>
      <c r="AB6" s="63" t="n">
        <v>0.0372150244127485</v>
      </c>
      <c r="AC6" s="63" t="n">
        <v>0.040598208450271</v>
      </c>
      <c r="AD6" s="63" t="n">
        <v>0.0507477605628388</v>
      </c>
      <c r="AE6" s="63" t="n">
        <v>0.0845796009380647</v>
      </c>
      <c r="AF6" s="63" t="n">
        <v>0.118411441313291</v>
      </c>
      <c r="AG6" s="63" t="n">
        <v>0.169159201876129</v>
      </c>
      <c r="AH6" s="63" t="n">
        <v>0.226673330514013</v>
      </c>
      <c r="AI6" s="63" t="n">
        <v>0.277421091076852</v>
      </c>
      <c r="AJ6" s="29"/>
      <c r="AK6" s="5"/>
      <c r="AL6" s="64"/>
    </row>
    <row r="7" customFormat="false" ht="15.75" hidden="false" customHeight="false" outlineLevel="0" collapsed="false">
      <c r="A7" s="12" t="s">
        <v>37</v>
      </c>
      <c r="B7" s="13" t="s">
        <v>38</v>
      </c>
      <c r="C7" s="57" t="n">
        <v>1172</v>
      </c>
      <c r="D7" s="57" t="n">
        <v>505</v>
      </c>
      <c r="E7" s="29" t="n">
        <f aca="false">C7/$C$140</f>
        <v>0.000365021474599551</v>
      </c>
      <c r="F7" s="29" t="n">
        <f aca="false">D7/$D$140</f>
        <v>0.000324747732103313</v>
      </c>
      <c r="G7" s="57" t="n">
        <f aca="false">(E7*$Y$9+F7*($Y$10+$Y$11))*$R7</f>
        <v>5651.22371831178</v>
      </c>
      <c r="H7" s="57"/>
      <c r="J7" s="57" t="n">
        <v>668</v>
      </c>
      <c r="K7" s="29"/>
      <c r="L7" s="58" t="n">
        <f aca="false">Feed!D7*1000</f>
        <v>310</v>
      </c>
      <c r="M7" s="58" t="n">
        <f aca="false">(('Meat Production'!C7*$Y$21)+('Meat Production'!D7*$Y$22))/1000</f>
        <v>136.0594031</v>
      </c>
      <c r="N7" s="58" t="n">
        <f aca="false">('Meat Production'!E7/1000)*$Y$23</f>
        <v>672.1891554</v>
      </c>
      <c r="O7" s="58" t="n">
        <f aca="false">MAX(0,L7-M7-N7)</f>
        <v>0</v>
      </c>
      <c r="P7" s="58" t="n">
        <f aca="false">MAX(0,(MIN((N7-L7+M7),N7)/$Y$23))</f>
        <v>50.6261909616308</v>
      </c>
      <c r="Q7" s="58" t="n">
        <f aca="false">MAX((P7*$Y$17)+((J7-(O7*$Y$20))*$Y$16),0)</f>
        <v>5651.22371831178</v>
      </c>
      <c r="R7" s="59" t="n">
        <f aca="false">Q7/(E7*$Y$9+F7*($Y$10+$Y$11))</f>
        <v>3.84027551170891</v>
      </c>
      <c r="S7" s="5"/>
      <c r="T7" s="5"/>
      <c r="U7" s="5"/>
      <c r="V7" s="5"/>
      <c r="W7" s="5"/>
      <c r="X7" s="5"/>
      <c r="Y7" s="34"/>
      <c r="Z7" s="34"/>
      <c r="AA7" s="34"/>
      <c r="AB7" s="29"/>
      <c r="AC7" s="29"/>
      <c r="AD7" s="29"/>
      <c r="AE7" s="29"/>
      <c r="AF7" s="29"/>
      <c r="AG7" s="29"/>
      <c r="AH7" s="29"/>
      <c r="AI7" s="29"/>
      <c r="AK7" s="5"/>
      <c r="AL7" s="34"/>
    </row>
    <row r="8" customFormat="false" ht="15.75" hidden="false" customHeight="false" outlineLevel="0" collapsed="false">
      <c r="A8" s="12" t="s">
        <v>39</v>
      </c>
      <c r="B8" s="13" t="s">
        <v>40</v>
      </c>
      <c r="C8" s="57" t="n">
        <v>331557</v>
      </c>
      <c r="D8" s="57" t="n">
        <v>30920</v>
      </c>
      <c r="E8" s="29" t="n">
        <f aca="false">C8/$C$140</f>
        <v>0.103264014551027</v>
      </c>
      <c r="F8" s="29" t="n">
        <f aca="false">D8/$D$140</f>
        <v>0.0198835641121474</v>
      </c>
      <c r="G8" s="57" t="n">
        <f aca="false">(E8*$Y$9+F8*($Y$10+$Y$11))*$R8</f>
        <v>192203.131401727</v>
      </c>
      <c r="H8" s="57"/>
      <c r="J8" s="57" t="n">
        <v>8795</v>
      </c>
      <c r="K8" s="29"/>
      <c r="L8" s="58" t="n">
        <f aca="false">Feed!D8*1000</f>
        <v>12010</v>
      </c>
      <c r="M8" s="58" t="n">
        <f aca="false">(('Meat Production'!C8*$Y$21)+('Meat Production'!D8*$Y$22))/1000</f>
        <v>7748.692355</v>
      </c>
      <c r="N8" s="58" t="n">
        <f aca="false">('Meat Production'!E8/1000)*$Y$23</f>
        <v>23340.61202</v>
      </c>
      <c r="O8" s="58" t="n">
        <f aca="false">MAX(0,L8-M8-N8)</f>
        <v>0</v>
      </c>
      <c r="P8" s="58" t="n">
        <f aca="false">MAX(0,(MIN((N8-L8+M8),N8)/$Y$23))</f>
        <v>1938.61575758844</v>
      </c>
      <c r="Q8" s="58" t="n">
        <f aca="false">MAX((P8*$Y$17)+((J8-(O8*$Y$20))*$Y$16),0)</f>
        <v>192203.131401727</v>
      </c>
      <c r="R8" s="59" t="n">
        <f aca="false">Q8/(E8*$Y$9+F8*($Y$10+$Y$11))</f>
        <v>0.635549128634512</v>
      </c>
      <c r="S8" s="2"/>
      <c r="T8" s="2"/>
      <c r="U8" s="2"/>
      <c r="V8" s="2"/>
      <c r="W8" s="2"/>
      <c r="X8" s="2" t="s">
        <v>388</v>
      </c>
      <c r="Y8" s="34"/>
      <c r="Z8" s="64"/>
      <c r="AA8" s="64"/>
      <c r="AB8" s="29"/>
      <c r="AC8" s="29"/>
      <c r="AD8" s="29"/>
      <c r="AE8" s="29"/>
      <c r="AF8" s="29"/>
      <c r="AG8" s="29"/>
      <c r="AH8" s="29"/>
      <c r="AI8" s="29"/>
      <c r="AK8" s="5"/>
      <c r="AL8" s="34"/>
    </row>
    <row r="9" customFormat="false" ht="15.75" hidden="false" customHeight="false" outlineLevel="0" collapsed="false">
      <c r="A9" s="12" t="s">
        <v>41</v>
      </c>
      <c r="B9" s="13" t="s">
        <v>42</v>
      </c>
      <c r="C9" s="57" t="n">
        <v>2423</v>
      </c>
      <c r="D9" s="57" t="n">
        <v>2356</v>
      </c>
      <c r="E9" s="29" t="n">
        <f aca="false">C9/$C$140</f>
        <v>0.000754647639039857</v>
      </c>
      <c r="F9" s="29" t="n">
        <f aca="false">D9/$D$140</f>
        <v>0.00151506070660476</v>
      </c>
      <c r="G9" s="57" t="n">
        <f aca="false">(E9*$Y$9+F9*($Y$10+$Y$11))*$R9</f>
        <v>4851.90537886167</v>
      </c>
      <c r="H9" s="57"/>
      <c r="J9" s="57" t="n">
        <v>2151</v>
      </c>
      <c r="K9" s="29"/>
      <c r="L9" s="58" t="n">
        <f aca="false">Feed!D9*1000</f>
        <v>1760</v>
      </c>
      <c r="M9" s="58" t="n">
        <f aca="false">(('Meat Production'!C9*$Y$21)+('Meat Production'!D9*$Y$22))/1000</f>
        <v>537.9066582</v>
      </c>
      <c r="N9" s="58" t="n">
        <f aca="false">('Meat Production'!E9/1000)*$Y$23</f>
        <v>1408.172309</v>
      </c>
      <c r="O9" s="58" t="n">
        <f aca="false">MAX(0,L9-M9-N9)</f>
        <v>0</v>
      </c>
      <c r="P9" s="58" t="n">
        <f aca="false">MAX(0,(MIN((N9-L9+M9),N9)/$Y$23))</f>
        <v>18.9071682530723</v>
      </c>
      <c r="Q9" s="58" t="n">
        <f aca="false">MAX((P9*$Y$17)+((J9-(O9*$Y$20))*$Y$16),0)</f>
        <v>4851.90537886167</v>
      </c>
      <c r="R9" s="59" t="n">
        <f aca="false">Q9/(E9*$Y$9+F9*($Y$10+$Y$11))</f>
        <v>1.10849477033418</v>
      </c>
      <c r="S9" s="56"/>
      <c r="T9" s="56"/>
      <c r="U9" s="56"/>
      <c r="V9" s="56"/>
      <c r="W9" s="56"/>
      <c r="X9" s="56" t="s">
        <v>389</v>
      </c>
      <c r="Y9" s="5" t="n">
        <f aca="false">2624*1000</f>
        <v>2624000</v>
      </c>
      <c r="Z9" s="34"/>
      <c r="AA9" s="34"/>
      <c r="AB9" s="29"/>
      <c r="AC9" s="29"/>
      <c r="AD9" s="29"/>
      <c r="AE9" s="29"/>
      <c r="AF9" s="29"/>
      <c r="AG9" s="29"/>
      <c r="AH9" s="29"/>
      <c r="AI9" s="29"/>
      <c r="AK9" s="5"/>
      <c r="AL9" s="64"/>
    </row>
    <row r="10" customFormat="false" ht="15.75" hidden="false" customHeight="false" outlineLevel="0" collapsed="false">
      <c r="A10" s="12" t="s">
        <v>43</v>
      </c>
      <c r="B10" s="13" t="s">
        <v>44</v>
      </c>
      <c r="C10" s="57" t="n">
        <v>4</v>
      </c>
      <c r="D10" s="57" t="n">
        <v>5</v>
      </c>
      <c r="E10" s="29" t="n">
        <f aca="false">C10/$C$140</f>
        <v>1.24580708054454E-006</v>
      </c>
      <c r="F10" s="29" t="n">
        <f aca="false">D10/$D$140</f>
        <v>3.21532408023082E-006</v>
      </c>
      <c r="G10" s="57" t="n">
        <f aca="false">(E10*$Y$9+F10*($Y$10+$Y$11))*$R10</f>
        <v>96.2912557549632</v>
      </c>
      <c r="H10" s="57"/>
      <c r="J10" s="57" t="n">
        <v>12</v>
      </c>
      <c r="K10" s="29"/>
      <c r="L10" s="58" t="n">
        <f aca="false">Feed!D10*1000</f>
        <v>0</v>
      </c>
      <c r="M10" s="58" t="n">
        <f aca="false">(('Meat Production'!C10*$Y$21)+('Meat Production'!D10*$Y$22))/1000</f>
        <v>42.35200655</v>
      </c>
      <c r="N10" s="58" t="n">
        <f aca="false">('Meat Production'!E10/1000)*$Y$23</f>
        <v>8.394983156</v>
      </c>
      <c r="O10" s="58" t="n">
        <f aca="false">MAX(0,L10-M10-N10)</f>
        <v>0</v>
      </c>
      <c r="P10" s="58" t="n">
        <f aca="false">MAX(0,(MIN((N10-L10+M10),N10)/$Y$23))</f>
        <v>0.852999999949483</v>
      </c>
      <c r="Q10" s="58" t="n">
        <f aca="false">MAX((P10*$Y$17)+((J10-(O10*$Y$20))*$Y$16),0)</f>
        <v>96.2912557549632</v>
      </c>
      <c r="R10" s="59" t="n">
        <f aca="false">Q10/(E10*$Y$9+F10*($Y$10+$Y$11))</f>
        <v>11.5241023176418</v>
      </c>
      <c r="S10" s="65"/>
      <c r="T10" s="65"/>
      <c r="U10" s="65"/>
      <c r="V10" s="65"/>
      <c r="W10" s="65"/>
      <c r="X10" s="65" t="s">
        <v>390</v>
      </c>
      <c r="Y10" s="5" t="n">
        <f aca="false">1113*1000</f>
        <v>1113000</v>
      </c>
      <c r="Z10" s="64"/>
      <c r="AA10" s="64"/>
      <c r="AB10" s="29"/>
      <c r="AC10" s="29"/>
      <c r="AD10" s="29"/>
      <c r="AE10" s="29"/>
      <c r="AF10" s="29"/>
      <c r="AG10" s="29"/>
      <c r="AH10" s="29"/>
      <c r="AI10" s="29"/>
      <c r="AK10" s="5"/>
      <c r="AL10" s="34"/>
    </row>
    <row r="11" customFormat="false" ht="15.75" hidden="false" customHeight="false" outlineLevel="0" collapsed="false">
      <c r="A11" s="12" t="s">
        <v>45</v>
      </c>
      <c r="B11" s="13" t="s">
        <v>46</v>
      </c>
      <c r="C11" s="57" t="n">
        <v>600</v>
      </c>
      <c r="D11" s="57" t="n">
        <v>8797</v>
      </c>
      <c r="E11" s="29" t="n">
        <f aca="false">C11/$C$140</f>
        <v>0.000186871062081681</v>
      </c>
      <c r="F11" s="29" t="n">
        <f aca="false">D11/$D$140</f>
        <v>0.00565704118675811</v>
      </c>
      <c r="G11" s="57" t="n">
        <f aca="false">(E11*$Y$9+F11*($Y$10+$Y$11))*$R11</f>
        <v>0</v>
      </c>
      <c r="H11" s="57"/>
      <c r="J11" s="57" t="n">
        <v>3650</v>
      </c>
      <c r="K11" s="29"/>
      <c r="L11" s="58" t="n">
        <f aca="false">Feed!D11*1000</f>
        <v>11700</v>
      </c>
      <c r="M11" s="58" t="n">
        <f aca="false">(('Meat Production'!C11*$Y$21)+('Meat Production'!D11*$Y$22))/1000</f>
        <v>977.5307242</v>
      </c>
      <c r="N11" s="58" t="n">
        <f aca="false">('Meat Production'!E11/1000)*$Y$23</f>
        <v>1906.054845</v>
      </c>
      <c r="O11" s="58" t="n">
        <f aca="false">MAX(0,L11-M11-N11)</f>
        <v>8816.4144308</v>
      </c>
      <c r="P11" s="58" t="n">
        <f aca="false">MAX(0,(MIN((N11-L11+M11),N11)/$Y$23))</f>
        <v>0</v>
      </c>
      <c r="Q11" s="58" t="n">
        <f aca="false">MAX((P11*$Y$17)+((J11-(O11*$Y$20))*$Y$16),0)</f>
        <v>0</v>
      </c>
      <c r="R11" s="59" t="n">
        <f aca="false">Q11/(E11*$Y$9+F11*($Y$10+$Y$11))</f>
        <v>0</v>
      </c>
      <c r="S11" s="56"/>
      <c r="T11" s="56"/>
      <c r="U11" s="56"/>
      <c r="V11" s="56"/>
      <c r="W11" s="56"/>
      <c r="X11" s="56" t="s">
        <v>391</v>
      </c>
      <c r="Y11" s="5" t="n">
        <f aca="false">469*1000</f>
        <v>469000</v>
      </c>
      <c r="Z11" s="64"/>
      <c r="AA11" s="64"/>
      <c r="AB11" s="29"/>
      <c r="AC11" s="29"/>
      <c r="AD11" s="29"/>
      <c r="AE11" s="29"/>
      <c r="AF11" s="29"/>
      <c r="AG11" s="29"/>
      <c r="AH11" s="29"/>
      <c r="AI11" s="29"/>
      <c r="AK11" s="5"/>
      <c r="AL11" s="64"/>
    </row>
    <row r="12" customFormat="false" ht="15.75" hidden="false" customHeight="false" outlineLevel="0" collapsed="false">
      <c r="A12" s="12" t="s">
        <v>47</v>
      </c>
      <c r="B12" s="13" t="s">
        <v>48</v>
      </c>
      <c r="C12" s="57" t="n">
        <v>2</v>
      </c>
      <c r="D12" s="57" t="n">
        <v>8</v>
      </c>
      <c r="E12" s="29" t="n">
        <f aca="false">C12/$C$140</f>
        <v>6.22903540272271E-007</v>
      </c>
      <c r="F12" s="29" t="n">
        <f aca="false">D12/$D$140</f>
        <v>5.14451852836932E-006</v>
      </c>
      <c r="G12" s="57" t="n">
        <f aca="false">(E12*$Y$9+F12*($Y$10+$Y$11))*$R12</f>
        <v>20.7285248255371</v>
      </c>
      <c r="H12" s="57"/>
      <c r="J12" s="57" t="n">
        <v>5</v>
      </c>
      <c r="K12" s="29"/>
      <c r="L12" s="58" t="n">
        <f aca="false">Feed!D12*1000</f>
        <v>50</v>
      </c>
      <c r="M12" s="58" t="n">
        <f aca="false">(('Meat Production'!C12*$Y$21)+('Meat Production'!D12*$Y$22))/1000</f>
        <v>86.91443917</v>
      </c>
      <c r="N12" s="58" t="n">
        <f aca="false">('Meat Production'!E12/1000)*$Y$23</f>
        <v>1.436890435</v>
      </c>
      <c r="O12" s="58" t="n">
        <f aca="false">MAX(0,L12-M12-N12)</f>
        <v>0</v>
      </c>
      <c r="P12" s="58" t="n">
        <f aca="false">MAX(0,(MIN((N12-L12+M12),N12)/$Y$23))</f>
        <v>0.146000000024588</v>
      </c>
      <c r="Q12" s="58" t="n">
        <f aca="false">MAX((P12*$Y$17)+((J12-(O12*$Y$20))*$Y$16),0)</f>
        <v>20.7285248255371</v>
      </c>
      <c r="R12" s="59" t="n">
        <f aca="false">Q12/(E12*$Y$9+F12*($Y$10+$Y$11))</f>
        <v>2.12097155782845</v>
      </c>
      <c r="S12" s="5"/>
      <c r="T12" s="5"/>
      <c r="U12" s="5"/>
      <c r="V12" s="5"/>
      <c r="W12" s="5"/>
      <c r="X12" s="5"/>
      <c r="Y12" s="34"/>
      <c r="Z12" s="64"/>
      <c r="AA12" s="64"/>
      <c r="AB12" s="29"/>
      <c r="AC12" s="29"/>
      <c r="AD12" s="29"/>
      <c r="AE12" s="29"/>
      <c r="AF12" s="29"/>
      <c r="AG12" s="29"/>
      <c r="AH12" s="29"/>
      <c r="AI12" s="29"/>
      <c r="AK12" s="5"/>
      <c r="AL12" s="34"/>
    </row>
    <row r="13" customFormat="false" ht="15.75" hidden="false" customHeight="false" outlineLevel="0" collapsed="false">
      <c r="A13" s="12" t="s">
        <v>49</v>
      </c>
      <c r="B13" s="13" t="s">
        <v>50</v>
      </c>
      <c r="C13" s="57" t="n">
        <v>2568</v>
      </c>
      <c r="D13" s="57" t="n">
        <v>5820</v>
      </c>
      <c r="E13" s="29" t="n">
        <f aca="false">C13/$C$140</f>
        <v>0.000799808145709596</v>
      </c>
      <c r="F13" s="29" t="n">
        <f aca="false">D13/$D$140</f>
        <v>0.00374263722938868</v>
      </c>
      <c r="G13" s="57" t="n">
        <f aca="false">(E13*$Y$9+F13*($Y$10+$Y$11))*$R13</f>
        <v>30823.1148464462</v>
      </c>
      <c r="H13" s="57"/>
      <c r="J13" s="57" t="n">
        <v>7394</v>
      </c>
      <c r="K13" s="29"/>
      <c r="L13" s="58" t="n">
        <f aca="false">Feed!D13*1000</f>
        <v>5550</v>
      </c>
      <c r="M13" s="58" t="n">
        <f aca="false">(('Meat Production'!C13*$Y$21)+('Meat Production'!D13*$Y$22))/1000</f>
        <v>4341.812471</v>
      </c>
      <c r="N13" s="58" t="n">
        <f aca="false">('Meat Production'!E13/1000)*$Y$23</f>
        <v>3351.104062</v>
      </c>
      <c r="O13" s="58" t="n">
        <f aca="false">MAX(0,L13-M13-N13)</f>
        <v>0</v>
      </c>
      <c r="P13" s="58" t="n">
        <f aca="false">MAX(0,(MIN((N13-L13+M13),N13)/$Y$23))</f>
        <v>217.73811436826</v>
      </c>
      <c r="Q13" s="58" t="n">
        <f aca="false">MAX((P13*$Y$17)+((J13-(O13*$Y$20))*$Y$16),0)</f>
        <v>30823.1148464462</v>
      </c>
      <c r="R13" s="59" t="n">
        <f aca="false">Q13/(E13*$Y$9+F13*($Y$10+$Y$11))</f>
        <v>3.84349744730709</v>
      </c>
      <c r="S13" s="5"/>
      <c r="T13" s="5"/>
      <c r="U13" s="5"/>
      <c r="V13" s="5"/>
      <c r="W13" s="5"/>
      <c r="X13" s="5"/>
      <c r="Y13" s="34"/>
      <c r="Z13" s="64"/>
      <c r="AA13" s="64"/>
      <c r="AB13" s="29"/>
      <c r="AC13" s="29"/>
      <c r="AD13" s="29"/>
      <c r="AE13" s="29"/>
      <c r="AF13" s="29"/>
      <c r="AG13" s="29"/>
      <c r="AH13" s="29"/>
      <c r="AI13" s="29"/>
      <c r="AK13" s="5"/>
      <c r="AL13" s="64"/>
    </row>
    <row r="14" customFormat="false" ht="15.75" hidden="false" customHeight="false" outlineLevel="0" collapsed="false">
      <c r="A14" s="12" t="s">
        <v>51</v>
      </c>
      <c r="B14" s="13" t="s">
        <v>52</v>
      </c>
      <c r="C14" s="57" t="n">
        <v>550</v>
      </c>
      <c r="D14" s="57" t="n">
        <v>3400</v>
      </c>
      <c r="E14" s="29" t="n">
        <f aca="false">C14/$C$140</f>
        <v>0.000171298473574875</v>
      </c>
      <c r="F14" s="29" t="n">
        <f aca="false">D14/$D$140</f>
        <v>0.00218642037455696</v>
      </c>
      <c r="G14" s="57" t="n">
        <f aca="false">(E14*$Y$9+F14*($Y$10+$Y$11))*$R14</f>
        <v>0</v>
      </c>
      <c r="H14" s="57"/>
      <c r="J14" s="57" t="n">
        <v>153</v>
      </c>
      <c r="K14" s="29"/>
      <c r="L14" s="58" t="n">
        <f aca="false">Feed!D14*1000</f>
        <v>1230</v>
      </c>
      <c r="M14" s="58" t="n">
        <f aca="false">(('Meat Production'!C14*$Y$21)+('Meat Production'!D14*$Y$22))/1000</f>
        <v>106.5249961</v>
      </c>
      <c r="N14" s="58" t="n">
        <f aca="false">('Meat Production'!E14/1000)*$Y$23</f>
        <v>433.6653433</v>
      </c>
      <c r="O14" s="58" t="n">
        <f aca="false">MAX(0,L14-M14-N14)</f>
        <v>689.8096606</v>
      </c>
      <c r="P14" s="58" t="n">
        <f aca="false">MAX(0,(MIN((N14-L14+M14),N14)/$Y$23))</f>
        <v>0</v>
      </c>
      <c r="Q14" s="58" t="n">
        <f aca="false">MAX((P14*$Y$17)+((J14-(O14*$Y$20))*$Y$16),0)</f>
        <v>0</v>
      </c>
      <c r="R14" s="59" t="n">
        <f aca="false">Q14/(E14*$Y$9+F14*($Y$10+$Y$11))</f>
        <v>0</v>
      </c>
      <c r="S14" s="5"/>
      <c r="T14" s="5"/>
      <c r="U14" s="5"/>
      <c r="V14" s="5"/>
      <c r="W14" s="5"/>
      <c r="X14" s="66" t="s">
        <v>392</v>
      </c>
      <c r="Y14" s="66" t="s">
        <v>393</v>
      </c>
      <c r="Z14" s="67" t="s">
        <v>394</v>
      </c>
      <c r="AA14" s="64"/>
      <c r="AB14" s="29"/>
      <c r="AC14" s="29"/>
      <c r="AD14" s="29"/>
      <c r="AE14" s="29"/>
      <c r="AF14" s="29"/>
      <c r="AG14" s="29"/>
      <c r="AH14" s="29"/>
      <c r="AI14" s="29"/>
      <c r="AK14" s="5"/>
      <c r="AL14" s="64"/>
    </row>
    <row r="15" customFormat="false" ht="15.75" hidden="false" customHeight="false" outlineLevel="0" collapsed="false">
      <c r="A15" s="12" t="s">
        <v>53</v>
      </c>
      <c r="B15" s="13" t="s">
        <v>54</v>
      </c>
      <c r="C15" s="57" t="n">
        <v>413</v>
      </c>
      <c r="D15" s="57" t="n">
        <v>100</v>
      </c>
      <c r="E15" s="29" t="n">
        <f aca="false">C15/$C$140</f>
        <v>0.000128629581066224</v>
      </c>
      <c r="F15" s="29" t="n">
        <f aca="false">D15/$D$140</f>
        <v>6.43064816046165E-005</v>
      </c>
      <c r="G15" s="57" t="n">
        <f aca="false">(E15*$Y$9+F15*($Y$10+$Y$11))*$R15</f>
        <v>637.955800114877</v>
      </c>
      <c r="H15" s="57"/>
      <c r="J15" s="57" t="n">
        <v>192</v>
      </c>
      <c r="K15" s="29"/>
      <c r="L15" s="58" t="n">
        <f aca="false">Feed!D15*1000</f>
        <v>0</v>
      </c>
      <c r="M15" s="58" t="n">
        <f aca="false">(('Meat Production'!C15*$Y$21)+('Meat Production'!D15*$Y$22))/1000</f>
        <v>12.80173431</v>
      </c>
      <c r="N15" s="58" t="n">
        <f aca="false">('Meat Production'!E15/1000)*$Y$23</f>
        <v>38.3826897</v>
      </c>
      <c r="O15" s="58" t="n">
        <f aca="false">MAX(0,L15-M15-N15)</f>
        <v>0</v>
      </c>
      <c r="P15" s="58" t="n">
        <f aca="false">MAX(0,(MIN((N15-L15+M15),N15)/$Y$23))</f>
        <v>3.90000000044801</v>
      </c>
      <c r="Q15" s="58" t="n">
        <f aca="false">MAX((P15*$Y$17)+((J15-(O15*$Y$20))*$Y$16),0)</f>
        <v>637.955800114877</v>
      </c>
      <c r="R15" s="59" t="n">
        <f aca="false">Q15/(E15*$Y$9+F15*($Y$10+$Y$11))</f>
        <v>1.45235245475027</v>
      </c>
      <c r="S15" s="5"/>
      <c r="T15" s="5"/>
      <c r="U15" s="5"/>
      <c r="V15" s="5"/>
      <c r="W15" s="5"/>
      <c r="X15" s="5"/>
      <c r="Y15" s="68" t="s">
        <v>395</v>
      </c>
      <c r="Z15" s="68" t="s">
        <v>396</v>
      </c>
      <c r="AA15" s="34"/>
      <c r="AB15" s="29"/>
      <c r="AC15" s="29"/>
      <c r="AD15" s="29"/>
      <c r="AE15" s="29"/>
      <c r="AF15" s="29"/>
      <c r="AG15" s="29"/>
      <c r="AH15" s="29"/>
      <c r="AI15" s="29"/>
      <c r="AK15" s="5"/>
      <c r="AL15" s="64"/>
    </row>
    <row r="16" customFormat="false" ht="15.75" hidden="false" customHeight="false" outlineLevel="0" collapsed="false">
      <c r="A16" s="12" t="s">
        <v>55</v>
      </c>
      <c r="B16" s="13" t="s">
        <v>56</v>
      </c>
      <c r="C16" s="57" t="n">
        <v>33000</v>
      </c>
      <c r="D16" s="57" t="n">
        <v>4787</v>
      </c>
      <c r="E16" s="29" t="n">
        <f aca="false">C16/$C$140</f>
        <v>0.0102779084144925</v>
      </c>
      <c r="F16" s="29" t="n">
        <f aca="false">D16/$D$140</f>
        <v>0.00307835127441299</v>
      </c>
      <c r="G16" s="57" t="n">
        <f aca="false">(E16*$Y$9+F16*($Y$10+$Y$11))*$R16</f>
        <v>20152.6363987227</v>
      </c>
      <c r="H16" s="57"/>
      <c r="J16" s="57" t="n">
        <v>598</v>
      </c>
      <c r="K16" s="29"/>
      <c r="L16" s="58" t="n">
        <f aca="false">Feed!D16*1000</f>
        <v>3410</v>
      </c>
      <c r="M16" s="58" t="n">
        <f aca="false">(('Meat Production'!C16*$Y$21)+('Meat Production'!D16*$Y$22))/1000</f>
        <v>2739.433091</v>
      </c>
      <c r="N16" s="58" t="n">
        <f aca="false">('Meat Production'!E16/1000)*$Y$23</f>
        <v>2720.712671</v>
      </c>
      <c r="O16" s="58" t="n">
        <f aca="false">MAX(0,L16-M16-N16)</f>
        <v>0</v>
      </c>
      <c r="P16" s="58" t="n">
        <f aca="false">MAX(0,(MIN((N16-L16+M16),N16)/$Y$23))</f>
        <v>208.311833673253</v>
      </c>
      <c r="Q16" s="58" t="n">
        <f aca="false">MAX((P16*$Y$17)+((J16-(O16*$Y$20))*$Y$16),0)</f>
        <v>20152.6363987227</v>
      </c>
      <c r="R16" s="59" t="n">
        <f aca="false">Q16/(E16*$Y$9+F16*($Y$10+$Y$11))</f>
        <v>0.632950793625347</v>
      </c>
      <c r="S16" s="5"/>
      <c r="T16" s="5"/>
      <c r="U16" s="5"/>
      <c r="V16" s="5"/>
      <c r="W16" s="5"/>
      <c r="X16" s="5" t="s">
        <v>397</v>
      </c>
      <c r="Y16" s="69" t="n">
        <v>1.44166666666667</v>
      </c>
      <c r="Z16" s="70" t="n">
        <v>879</v>
      </c>
      <c r="AA16" s="34"/>
      <c r="AB16" s="29"/>
      <c r="AC16" s="29"/>
      <c r="AD16" s="29"/>
      <c r="AE16" s="29"/>
      <c r="AF16" s="29"/>
      <c r="AG16" s="29"/>
      <c r="AH16" s="29"/>
      <c r="AI16" s="29"/>
      <c r="AK16" s="5"/>
      <c r="AL16" s="34"/>
    </row>
    <row r="17" customFormat="false" ht="15.75" hidden="false" customHeight="false" outlineLevel="0" collapsed="false">
      <c r="A17" s="12" t="s">
        <v>57</v>
      </c>
      <c r="B17" s="13" t="s">
        <v>58</v>
      </c>
      <c r="C17" s="57" t="n">
        <v>1095</v>
      </c>
      <c r="D17" s="57" t="n">
        <v>1121</v>
      </c>
      <c r="E17" s="29" t="n">
        <f aca="false">C17/$C$140</f>
        <v>0.000341039688299068</v>
      </c>
      <c r="F17" s="29" t="n">
        <f aca="false">D17/$D$140</f>
        <v>0.000720875658787751</v>
      </c>
      <c r="G17" s="57" t="n">
        <f aca="false">(E17*$Y$9+F17*($Y$10+$Y$11))*$R17</f>
        <v>416.447861138833</v>
      </c>
      <c r="H17" s="57"/>
      <c r="J17" s="57" t="n">
        <v>656</v>
      </c>
      <c r="K17" s="29"/>
      <c r="L17" s="58" t="n">
        <f aca="false">Feed!D17*1000</f>
        <v>1010</v>
      </c>
      <c r="M17" s="58" t="n">
        <f aca="false">(('Meat Production'!C17*$Y$21)+('Meat Production'!D17*$Y$22))/1000</f>
        <v>343.1618287</v>
      </c>
      <c r="N17" s="58" t="n">
        <f aca="false">('Meat Production'!E17/1000)*$Y$23</f>
        <v>142.3604119</v>
      </c>
      <c r="O17" s="58" t="n">
        <f aca="false">MAX(0,L17-M17-N17)</f>
        <v>524.4777594</v>
      </c>
      <c r="P17" s="58" t="n">
        <f aca="false">MAX(0,(MIN((N17-L17+M17),N17)/$Y$23))</f>
        <v>0</v>
      </c>
      <c r="Q17" s="58" t="n">
        <f aca="false">MAX((P17*$Y$17)+((J17-(O17*$Y$20))*$Y$16),0)</f>
        <v>416.447861138833</v>
      </c>
      <c r="R17" s="59" t="n">
        <f aca="false">Q17/(E17*$Y$9+F17*($Y$10+$Y$11))</f>
        <v>0.204611169032189</v>
      </c>
      <c r="S17" s="5"/>
      <c r="T17" s="5"/>
      <c r="U17" s="5"/>
      <c r="V17" s="5"/>
      <c r="W17" s="5"/>
      <c r="X17" s="66" t="s">
        <v>398</v>
      </c>
      <c r="Y17" s="71" t="n">
        <v>92.6040513008691</v>
      </c>
      <c r="Z17" s="71" t="n">
        <v>43.9661369412025</v>
      </c>
      <c r="AA17" s="34"/>
      <c r="AB17" s="29"/>
      <c r="AC17" s="29"/>
      <c r="AD17" s="29"/>
      <c r="AE17" s="29"/>
      <c r="AF17" s="29"/>
      <c r="AG17" s="29"/>
      <c r="AH17" s="29"/>
      <c r="AI17" s="29"/>
      <c r="AK17" s="5"/>
      <c r="AL17" s="34"/>
    </row>
    <row r="18" customFormat="false" ht="15.75" hidden="false" customHeight="false" outlineLevel="0" collapsed="false">
      <c r="A18" s="12" t="s">
        <v>59</v>
      </c>
      <c r="B18" s="13" t="s">
        <v>60</v>
      </c>
      <c r="C18" s="57" t="n">
        <v>25600</v>
      </c>
      <c r="D18" s="57" t="n">
        <v>262</v>
      </c>
      <c r="E18" s="29" t="n">
        <f aca="false">C18/$C$140</f>
        <v>0.00797316531548507</v>
      </c>
      <c r="F18" s="29" t="n">
        <f aca="false">D18/$D$140</f>
        <v>0.000168482981804095</v>
      </c>
      <c r="G18" s="57" t="n">
        <f aca="false">(E18*$Y$9+F18*($Y$10+$Y$11))*$R18</f>
        <v>2744.81211855467</v>
      </c>
      <c r="H18" s="57"/>
      <c r="J18" s="57" t="n">
        <v>291</v>
      </c>
      <c r="K18" s="29"/>
      <c r="L18" s="58" t="n">
        <f aca="false">Feed!D18*1000</f>
        <v>50</v>
      </c>
      <c r="M18" s="58" t="n">
        <f aca="false">(('Meat Production'!C18*$Y$21)+('Meat Production'!D18*$Y$22))/1000</f>
        <v>18.83122286</v>
      </c>
      <c r="N18" s="58" t="n">
        <f aca="false">('Meat Production'!E18/1000)*$Y$23</f>
        <v>278.2941837</v>
      </c>
      <c r="O18" s="58" t="n">
        <f aca="false">MAX(0,L18-M18-N18)</f>
        <v>0</v>
      </c>
      <c r="P18" s="58" t="n">
        <f aca="false">MAX(0,(MIN((N18-L18+M18),N18)/$Y$23))</f>
        <v>25.109993417025</v>
      </c>
      <c r="Q18" s="58" t="n">
        <f aca="false">MAX((P18*$Y$17)+((J18-(O18*$Y$20))*$Y$16),0)</f>
        <v>2744.81211855467</v>
      </c>
      <c r="R18" s="59" t="n">
        <f aca="false">Q18/(E18*$Y$9+F18*($Y$10+$Y$11))</f>
        <v>0.12954482789262</v>
      </c>
      <c r="S18" s="5"/>
      <c r="T18" s="5"/>
      <c r="U18" s="5"/>
      <c r="V18" s="5"/>
      <c r="W18" s="5"/>
      <c r="X18" s="72"/>
      <c r="Y18" s="5"/>
      <c r="Z18" s="5"/>
      <c r="AA18" s="34"/>
      <c r="AB18" s="29"/>
      <c r="AC18" s="29"/>
      <c r="AD18" s="29"/>
      <c r="AE18" s="29"/>
      <c r="AF18" s="29"/>
      <c r="AG18" s="29"/>
      <c r="AH18" s="29"/>
      <c r="AI18" s="29"/>
      <c r="AK18" s="5"/>
      <c r="AL18" s="64"/>
    </row>
    <row r="19" customFormat="false" ht="15.75" hidden="false" customHeight="false" outlineLevel="0" collapsed="false">
      <c r="A19" s="12" t="s">
        <v>61</v>
      </c>
      <c r="B19" s="13" t="s">
        <v>62</v>
      </c>
      <c r="C19" s="57" t="n">
        <v>173361</v>
      </c>
      <c r="D19" s="57" t="n">
        <v>63518</v>
      </c>
      <c r="E19" s="29" t="n">
        <f aca="false">C19/$C$140</f>
        <v>0.0539935903225706</v>
      </c>
      <c r="F19" s="29" t="n">
        <f aca="false">D19/$D$140</f>
        <v>0.0408461909856203</v>
      </c>
      <c r="G19" s="57" t="n">
        <f aca="false">(E19*$Y$9+F19*($Y$10+$Y$11))*$R19</f>
        <v>961703.58025256</v>
      </c>
      <c r="H19" s="57"/>
      <c r="J19" s="57" t="n">
        <v>36256</v>
      </c>
      <c r="K19" s="29"/>
      <c r="L19" s="58" t="n">
        <f aca="false">Feed!D19*1000</f>
        <v>88590</v>
      </c>
      <c r="M19" s="58" t="n">
        <f aca="false">(('Meat Production'!C19*$Y$21)+('Meat Production'!D19*$Y$22))/1000</f>
        <v>85840.98647</v>
      </c>
      <c r="N19" s="58" t="n">
        <f aca="false">('Meat Production'!E19/1000)*$Y$23</f>
        <v>99401.3246</v>
      </c>
      <c r="O19" s="58" t="n">
        <f aca="false">MAX(0,L19-M19-N19)</f>
        <v>0</v>
      </c>
      <c r="P19" s="58" t="n">
        <f aca="false">MAX(0,(MIN((N19-L19+M19),N19)/$Y$23))</f>
        <v>9820.67739813192</v>
      </c>
      <c r="Q19" s="58" t="n">
        <f aca="false">MAX((P19*$Y$17)+((J19-(O19*$Y$20))*$Y$16),0)</f>
        <v>961703.580252561</v>
      </c>
      <c r="R19" s="59" t="n">
        <f aca="false">Q19/(E19*$Y$9+F19*($Y$10+$Y$11))</f>
        <v>4.66172360140854</v>
      </c>
      <c r="S19" s="5"/>
      <c r="T19" s="5"/>
      <c r="U19" s="5"/>
      <c r="V19" s="5"/>
      <c r="W19" s="5"/>
      <c r="X19" s="73" t="s">
        <v>399</v>
      </c>
      <c r="Y19" s="5"/>
      <c r="Z19" s="19"/>
      <c r="AA19" s="64"/>
      <c r="AB19" s="29"/>
      <c r="AC19" s="29"/>
      <c r="AD19" s="29"/>
      <c r="AE19" s="29"/>
      <c r="AF19" s="29"/>
      <c r="AG19" s="29"/>
      <c r="AH19" s="29"/>
      <c r="AI19" s="29"/>
      <c r="AK19" s="5"/>
      <c r="AL19" s="34"/>
    </row>
    <row r="20" customFormat="false" ht="15.75" hidden="false" customHeight="false" outlineLevel="0" collapsed="false">
      <c r="A20" s="12" t="s">
        <v>63</v>
      </c>
      <c r="B20" s="13" t="s">
        <v>64</v>
      </c>
      <c r="C20" s="57" t="n">
        <v>3</v>
      </c>
      <c r="D20" s="57" t="n">
        <v>10</v>
      </c>
      <c r="E20" s="29" t="n">
        <f aca="false">C20/$C$140</f>
        <v>9.34355310408407E-007</v>
      </c>
      <c r="F20" s="29" t="n">
        <f aca="false">D20/$D$140</f>
        <v>6.43064816046165E-006</v>
      </c>
      <c r="G20" s="57" t="n">
        <f aca="false">(E20*$Y$9+F20*($Y$10+$Y$11))*$R20</f>
        <v>176.873738026692</v>
      </c>
      <c r="H20" s="57"/>
      <c r="J20" s="57" t="n">
        <v>0</v>
      </c>
      <c r="K20" s="29"/>
      <c r="L20" s="58" t="n">
        <f aca="false">Feed!D20*1000</f>
        <v>0</v>
      </c>
      <c r="M20" s="58" t="n">
        <f aca="false">(('Meat Production'!C20*$Y$21)+('Meat Production'!D20*$Y$22))/1000</f>
        <v>122.3383971</v>
      </c>
      <c r="N20" s="58" t="n">
        <f aca="false">('Meat Production'!E20/1000)*$Y$23</f>
        <v>18.79767624</v>
      </c>
      <c r="O20" s="58" t="n">
        <f aca="false">MAX(0,L20-M20-N20)</f>
        <v>0</v>
      </c>
      <c r="P20" s="58" t="n">
        <f aca="false">MAX(0,(MIN((N20-L20+M20),N20)/$Y$23))</f>
        <v>1.91000000045389</v>
      </c>
      <c r="Q20" s="58" t="n">
        <f aca="false">MAX((P20*$Y$17)+((J20-(O20*$Y$20))*$Y$16),0)</f>
        <v>176.873738026692</v>
      </c>
      <c r="R20" s="59" t="n">
        <f aca="false">Q20/(E20*$Y$9+F20*($Y$10+$Y$11))</f>
        <v>14.009763608424</v>
      </c>
      <c r="S20" s="5"/>
      <c r="T20" s="5"/>
      <c r="U20" s="5"/>
      <c r="V20" s="5"/>
      <c r="W20" s="5"/>
      <c r="X20" s="5" t="s">
        <v>397</v>
      </c>
      <c r="Y20" s="71" t="n">
        <v>0.7</v>
      </c>
      <c r="Z20" s="70" t="n">
        <v>879</v>
      </c>
      <c r="AA20" s="34"/>
      <c r="AB20" s="29"/>
      <c r="AC20" s="29"/>
      <c r="AD20" s="29"/>
      <c r="AE20" s="29"/>
      <c r="AF20" s="29"/>
      <c r="AG20" s="29"/>
      <c r="AH20" s="29"/>
      <c r="AI20" s="29"/>
      <c r="AK20" s="5"/>
      <c r="AL20" s="64"/>
    </row>
    <row r="21" customFormat="false" ht="15.75" hidden="false" customHeight="false" outlineLevel="0" collapsed="false">
      <c r="A21" s="12" t="s">
        <v>65</v>
      </c>
      <c r="B21" s="13" t="s">
        <v>66</v>
      </c>
      <c r="C21" s="57" t="n">
        <v>6000</v>
      </c>
      <c r="D21" s="57" t="n">
        <v>6100</v>
      </c>
      <c r="E21" s="29" t="n">
        <f aca="false">C21/$C$140</f>
        <v>0.00186871062081681</v>
      </c>
      <c r="F21" s="29" t="n">
        <f aca="false">D21/$D$140</f>
        <v>0.00392269537788161</v>
      </c>
      <c r="G21" s="57" t="n">
        <f aca="false">(E21*$Y$9+F21*($Y$10+$Y$11))*$R21</f>
        <v>8585.68078688166</v>
      </c>
      <c r="H21" s="57"/>
      <c r="J21" s="57" t="n">
        <v>449</v>
      </c>
      <c r="K21" s="29"/>
      <c r="L21" s="58" t="n">
        <f aca="false">Feed!D21*1000</f>
        <v>630</v>
      </c>
      <c r="M21" s="58" t="n">
        <f aca="false">(('Meat Production'!C21*$Y$21)+('Meat Production'!D21*$Y$22))/1000</f>
        <v>407.8509697</v>
      </c>
      <c r="N21" s="58" t="n">
        <f aca="false">('Meat Production'!E21/1000)*$Y$23</f>
        <v>1065.818401</v>
      </c>
      <c r="O21" s="58" t="n">
        <f aca="false">MAX(0,L21-M21-N21)</f>
        <v>0</v>
      </c>
      <c r="P21" s="58" t="n">
        <f aca="false">MAX(0,(MIN((N21-L21+M21),N21)/$Y$23))</f>
        <v>85.7238138292317</v>
      </c>
      <c r="Q21" s="58" t="n">
        <f aca="false">MAX((P21*$Y$17)+((J21-(O21*$Y$20))*$Y$16),0)</f>
        <v>8585.68078688166</v>
      </c>
      <c r="R21" s="59" t="n">
        <f aca="false">Q21/(E21*$Y$9+F21*($Y$10+$Y$11))</f>
        <v>0.772844147370509</v>
      </c>
      <c r="S21" s="5"/>
      <c r="T21" s="5"/>
      <c r="U21" s="5"/>
      <c r="V21" s="5"/>
      <c r="W21" s="5"/>
      <c r="X21" s="5" t="s">
        <v>400</v>
      </c>
      <c r="Y21" s="71" t="n">
        <v>4.64131578577367</v>
      </c>
      <c r="Z21" s="70" t="n">
        <v>74.8419213857143</v>
      </c>
      <c r="AA21" s="34"/>
      <c r="AB21" s="29"/>
      <c r="AC21" s="29"/>
      <c r="AD21" s="29"/>
      <c r="AE21" s="29"/>
      <c r="AF21" s="29"/>
      <c r="AG21" s="29"/>
      <c r="AH21" s="29"/>
      <c r="AI21" s="29"/>
      <c r="AK21" s="5"/>
      <c r="AL21" s="64"/>
    </row>
    <row r="22" customFormat="false" ht="15.75" hidden="false" customHeight="false" outlineLevel="0" collapsed="false">
      <c r="A22" s="12" t="s">
        <v>67</v>
      </c>
      <c r="B22" s="13" t="s">
        <v>68</v>
      </c>
      <c r="C22" s="57" t="n">
        <v>298</v>
      </c>
      <c r="D22" s="57" t="n">
        <v>12500</v>
      </c>
      <c r="E22" s="29" t="n">
        <f aca="false">C22/$C$140</f>
        <v>9.28126275005684E-005</v>
      </c>
      <c r="F22" s="29" t="n">
        <f aca="false">D22/$D$140</f>
        <v>0.00803831020057706</v>
      </c>
      <c r="G22" s="57" t="n">
        <f aca="false">(E22*$Y$9+F22*($Y$10+$Y$11))*$R22</f>
        <v>45903.9817315998</v>
      </c>
      <c r="H22" s="57"/>
      <c r="J22" s="57" t="n">
        <v>2529</v>
      </c>
      <c r="K22" s="29"/>
      <c r="L22" s="58" t="n">
        <f aca="false">Feed!D22*1000</f>
        <v>9560</v>
      </c>
      <c r="M22" s="58" t="n">
        <f aca="false">(('Meat Production'!C22*$Y$21)+('Meat Production'!D22*$Y$22))/1000</f>
        <v>12456.49373</v>
      </c>
      <c r="N22" s="58" t="n">
        <f aca="false">('Meat Production'!E22/1000)*$Y$23</f>
        <v>4491.069946</v>
      </c>
      <c r="O22" s="58" t="n">
        <f aca="false">MAX(0,L22-M22-N22)</f>
        <v>0</v>
      </c>
      <c r="P22" s="58" t="n">
        <f aca="false">MAX(0,(MIN((N22-L22+M22),N22)/$Y$23))</f>
        <v>456.330000015919</v>
      </c>
      <c r="Q22" s="58" t="n">
        <f aca="false">MAX((P22*$Y$17)+((J22-(O22*$Y$20))*$Y$16),0)</f>
        <v>45903.9817315998</v>
      </c>
      <c r="R22" s="59" t="n">
        <f aca="false">Q22/(E22*$Y$9+F22*($Y$10+$Y$11))</f>
        <v>3.54193370468911</v>
      </c>
      <c r="S22" s="5"/>
      <c r="T22" s="5"/>
      <c r="U22" s="5"/>
      <c r="V22" s="5"/>
      <c r="W22" s="5"/>
      <c r="X22" s="5" t="s">
        <v>401</v>
      </c>
      <c r="Y22" s="71" t="n">
        <v>4.8747666026552</v>
      </c>
      <c r="Z22" s="70" t="n">
        <v>77.3274781214116</v>
      </c>
      <c r="AA22" s="34"/>
      <c r="AB22" s="29"/>
      <c r="AC22" s="29"/>
      <c r="AD22" s="29"/>
      <c r="AE22" s="29"/>
      <c r="AF22" s="29"/>
      <c r="AG22" s="29"/>
      <c r="AH22" s="29"/>
      <c r="AI22" s="29"/>
      <c r="AK22" s="5"/>
      <c r="AL22" s="34"/>
    </row>
    <row r="23" customFormat="false" ht="15.75" hidden="false" customHeight="false" outlineLevel="0" collapsed="false">
      <c r="A23" s="12" t="s">
        <v>69</v>
      </c>
      <c r="B23" s="13" t="s">
        <v>70</v>
      </c>
      <c r="C23" s="57" t="n">
        <v>483</v>
      </c>
      <c r="D23" s="57" t="n">
        <v>1550</v>
      </c>
      <c r="E23" s="29" t="n">
        <f aca="false">C23/$C$140</f>
        <v>0.000150431204975753</v>
      </c>
      <c r="F23" s="29" t="n">
        <f aca="false">D23/$D$140</f>
        <v>0.000996750464871556</v>
      </c>
      <c r="G23" s="57" t="n">
        <f aca="false">(E23*$Y$9+F23*($Y$10+$Y$11))*$R23</f>
        <v>1129.33899506504</v>
      </c>
      <c r="H23" s="57"/>
      <c r="J23" s="57" t="n">
        <v>108</v>
      </c>
      <c r="K23" s="29"/>
      <c r="L23" s="58" t="n">
        <f aca="false">Feed!D23*1000</f>
        <v>0</v>
      </c>
      <c r="M23" s="58" t="n">
        <f aca="false">(('Meat Production'!C23*$Y$21)+('Meat Production'!D23*$Y$22))/1000</f>
        <v>79.92370071</v>
      </c>
      <c r="N23" s="58" t="n">
        <f aca="false">('Meat Production'!E23/1000)*$Y$23</f>
        <v>103.4757947</v>
      </c>
      <c r="O23" s="58" t="n">
        <f aca="false">MAX(0,L23-M23-N23)</f>
        <v>0</v>
      </c>
      <c r="P23" s="58" t="n">
        <f aca="false">MAX(0,(MIN((N23-L23+M23),N23)/$Y$23))</f>
        <v>10.5139999966276</v>
      </c>
      <c r="Q23" s="58" t="n">
        <f aca="false">MAX((P23*$Y$17)+((J23-(O23*$Y$20))*$Y$16),0)</f>
        <v>1129.33899506504</v>
      </c>
      <c r="R23" s="59" t="n">
        <f aca="false">Q23/(E23*$Y$9+F23*($Y$10+$Y$11))</f>
        <v>0.572806001349636</v>
      </c>
      <c r="S23" s="5"/>
      <c r="T23" s="5"/>
      <c r="U23" s="5"/>
      <c r="V23" s="5"/>
      <c r="W23" s="5"/>
      <c r="X23" s="66" t="s">
        <v>398</v>
      </c>
      <c r="Y23" s="71" t="n">
        <v>9.84171530656175</v>
      </c>
      <c r="Z23" s="71" t="n">
        <v>7.13242314922785</v>
      </c>
      <c r="AA23" s="34"/>
      <c r="AB23" s="29"/>
      <c r="AC23" s="29"/>
      <c r="AD23" s="29"/>
      <c r="AE23" s="29"/>
      <c r="AF23" s="29"/>
      <c r="AG23" s="29"/>
      <c r="AH23" s="29"/>
      <c r="AI23" s="29"/>
      <c r="AK23" s="5"/>
      <c r="AL23" s="64"/>
    </row>
    <row r="24" customFormat="false" ht="15.75" hidden="false" customHeight="false" outlineLevel="0" collapsed="false">
      <c r="A24" s="12" t="s">
        <v>71</v>
      </c>
      <c r="B24" s="13" t="s">
        <v>72</v>
      </c>
      <c r="C24" s="57" t="n">
        <v>25</v>
      </c>
      <c r="D24" s="57" t="n">
        <v>54</v>
      </c>
      <c r="E24" s="29" t="n">
        <f aca="false">C24/$C$140</f>
        <v>7.78629425340339E-006</v>
      </c>
      <c r="F24" s="29" t="n">
        <f aca="false">D24/$D$140</f>
        <v>3.47255000664929E-005</v>
      </c>
      <c r="G24" s="57" t="n">
        <f aca="false">(E24*$Y$9+F24*($Y$10+$Y$11))*$R24</f>
        <v>77.3348156535355</v>
      </c>
      <c r="H24" s="57"/>
      <c r="J24" s="57" t="n">
        <v>9</v>
      </c>
      <c r="K24" s="29"/>
      <c r="L24" s="58" t="n">
        <f aca="false">Feed!D24*1000</f>
        <v>10</v>
      </c>
      <c r="M24" s="58" t="n">
        <f aca="false">(('Meat Production'!C24*$Y$21)+('Meat Production'!D24*$Y$22))/1000</f>
        <v>15.48613628</v>
      </c>
      <c r="N24" s="58" t="n">
        <f aca="false">('Meat Production'!E24/1000)*$Y$23</f>
        <v>6.839992138</v>
      </c>
      <c r="O24" s="58" t="n">
        <f aca="false">MAX(0,L24-M24-N24)</f>
        <v>0</v>
      </c>
      <c r="P24" s="58" t="n">
        <f aca="false">MAX(0,(MIN((N24-L24+M24),N24)/$Y$23))</f>
        <v>0.694999999993861</v>
      </c>
      <c r="Q24" s="58" t="n">
        <f aca="false">MAX((P24*$Y$17)+((J24-(O24*$Y$20))*$Y$16),0)</f>
        <v>77.3348156535355</v>
      </c>
      <c r="R24" s="59" t="n">
        <f aca="false">Q24/(E24*$Y$9+F24*($Y$10+$Y$11))</f>
        <v>1.02611008826199</v>
      </c>
      <c r="S24" s="5"/>
      <c r="T24" s="5"/>
      <c r="U24" s="5"/>
      <c r="V24" s="5"/>
      <c r="W24" s="5"/>
      <c r="X24" s="5"/>
      <c r="Y24" s="34"/>
      <c r="Z24" s="64"/>
      <c r="AA24" s="64"/>
      <c r="AB24" s="29"/>
      <c r="AC24" s="29"/>
      <c r="AD24" s="29"/>
      <c r="AE24" s="29"/>
      <c r="AF24" s="29"/>
      <c r="AG24" s="29"/>
      <c r="AH24" s="29"/>
      <c r="AI24" s="29"/>
      <c r="AK24" s="5"/>
      <c r="AL24" s="34"/>
    </row>
    <row r="25" customFormat="false" ht="15.75" hidden="false" customHeight="false" outlineLevel="0" collapsed="false">
      <c r="A25" s="12" t="s">
        <v>73</v>
      </c>
      <c r="B25" s="13" t="s">
        <v>74</v>
      </c>
      <c r="C25" s="57" t="n">
        <v>1500</v>
      </c>
      <c r="D25" s="57" t="n">
        <v>4066</v>
      </c>
      <c r="E25" s="29" t="n">
        <f aca="false">C25/$C$140</f>
        <v>0.000467177655204203</v>
      </c>
      <c r="F25" s="29" t="n">
        <f aca="false">D25/$D$140</f>
        <v>0.00261470154204371</v>
      </c>
      <c r="G25" s="57" t="n">
        <f aca="false">(E25*$Y$9+F25*($Y$10+$Y$11))*$R25</f>
        <v>0</v>
      </c>
      <c r="H25" s="57"/>
      <c r="J25" s="57" t="n">
        <v>24</v>
      </c>
      <c r="K25" s="29"/>
      <c r="L25" s="58" t="n">
        <f aca="false">Feed!D25*1000</f>
        <v>1140</v>
      </c>
      <c r="M25" s="58" t="n">
        <f aca="false">(('Meat Production'!C25*$Y$21)+('Meat Production'!D25*$Y$22))/1000</f>
        <v>532.5752564</v>
      </c>
      <c r="N25" s="58" t="n">
        <f aca="false">('Meat Production'!E25/1000)*$Y$23</f>
        <v>534.6708675</v>
      </c>
      <c r="O25" s="58" t="n">
        <f aca="false">MAX(0,L25-M25-N25)</f>
        <v>72.7538761000001</v>
      </c>
      <c r="P25" s="58" t="n">
        <f aca="false">MAX(0,(MIN((N25-L25+M25),N25)/$Y$23))</f>
        <v>0</v>
      </c>
      <c r="Q25" s="58" t="n">
        <f aca="false">MAX((P25*$Y$17)+((J25-(O25*$Y$20))*$Y$16),0)</f>
        <v>0</v>
      </c>
      <c r="R25" s="59" t="n">
        <f aca="false">Q25/(E25*$Y$9+F25*($Y$10+$Y$11))</f>
        <v>0</v>
      </c>
      <c r="S25" s="5"/>
      <c r="T25" s="5"/>
      <c r="U25" s="5"/>
      <c r="V25" s="5"/>
      <c r="W25" s="5"/>
      <c r="X25" s="5"/>
      <c r="Y25" s="34"/>
      <c r="Z25" s="64"/>
      <c r="AA25" s="64"/>
      <c r="AB25" s="29"/>
      <c r="AC25" s="29"/>
      <c r="AD25" s="29"/>
      <c r="AE25" s="29"/>
      <c r="AF25" s="29"/>
      <c r="AG25" s="29"/>
      <c r="AH25" s="29"/>
      <c r="AI25" s="29"/>
      <c r="AK25" s="5"/>
      <c r="AL25" s="64"/>
    </row>
    <row r="26" customFormat="false" ht="15.75" hidden="false" customHeight="false" outlineLevel="0" collapsed="false">
      <c r="A26" s="12" t="s">
        <v>75</v>
      </c>
      <c r="B26" s="13" t="s">
        <v>76</v>
      </c>
      <c r="C26" s="57" t="n">
        <v>2000</v>
      </c>
      <c r="D26" s="57" t="n">
        <v>7750</v>
      </c>
      <c r="E26" s="29" t="n">
        <f aca="false">C26/$C$140</f>
        <v>0.000622903540272271</v>
      </c>
      <c r="F26" s="29" t="n">
        <f aca="false">D26/$D$140</f>
        <v>0.00498375232435778</v>
      </c>
      <c r="G26" s="57" t="n">
        <f aca="false">(E26*$Y$9+F26*($Y$10+$Y$11))*$R26</f>
        <v>121.765646837917</v>
      </c>
      <c r="H26" s="57"/>
      <c r="J26" s="57" t="n">
        <v>252</v>
      </c>
      <c r="K26" s="29"/>
      <c r="L26" s="58" t="n">
        <f aca="false">Feed!D26*1000</f>
        <v>1590</v>
      </c>
      <c r="M26" s="58" t="n">
        <f aca="false">(('Meat Production'!C26*$Y$21)+('Meat Production'!D26*$Y$22))/1000</f>
        <v>555.6556798</v>
      </c>
      <c r="N26" s="58" t="n">
        <f aca="false">('Meat Production'!E26/1000)*$Y$23</f>
        <v>795.0039207</v>
      </c>
      <c r="O26" s="58" t="n">
        <f aca="false">MAX(0,L26-M26-N26)</f>
        <v>239.3403995</v>
      </c>
      <c r="P26" s="58" t="n">
        <f aca="false">MAX(0,(MIN((N26-L26+M26),N26)/$Y$23))</f>
        <v>0</v>
      </c>
      <c r="Q26" s="58" t="n">
        <f aca="false">MAX((P26*$Y$17)+((J26-(O26*$Y$20))*$Y$16),0)</f>
        <v>121.765646837917</v>
      </c>
      <c r="R26" s="59" t="n">
        <f aca="false">Q26/(E26*$Y$9+F26*($Y$10+$Y$11))</f>
        <v>0.0127921282035483</v>
      </c>
      <c r="S26" s="5"/>
      <c r="T26" s="5"/>
      <c r="U26" s="5"/>
      <c r="V26" s="5"/>
      <c r="W26" s="5"/>
      <c r="X26" s="5"/>
      <c r="Y26" s="34"/>
      <c r="Z26" s="64"/>
      <c r="AA26" s="64"/>
      <c r="AB26" s="29"/>
      <c r="AC26" s="29"/>
      <c r="AD26" s="29"/>
      <c r="AE26" s="29"/>
      <c r="AF26" s="29"/>
      <c r="AG26" s="29"/>
      <c r="AH26" s="29"/>
      <c r="AI26" s="29"/>
      <c r="AK26" s="5"/>
      <c r="AL26" s="64"/>
    </row>
    <row r="27" customFormat="false" ht="15.75" hidden="false" customHeight="false" outlineLevel="0" collapsed="false">
      <c r="A27" s="12" t="s">
        <v>77</v>
      </c>
      <c r="B27" s="13" t="s">
        <v>78</v>
      </c>
      <c r="C27" s="57" t="n">
        <v>24886</v>
      </c>
      <c r="D27" s="57" t="n">
        <v>38815</v>
      </c>
      <c r="E27" s="29" t="n">
        <f aca="false">C27/$C$140</f>
        <v>0.00775078875160787</v>
      </c>
      <c r="F27" s="29" t="n">
        <f aca="false">D27/$D$140</f>
        <v>0.0249605608348319</v>
      </c>
      <c r="G27" s="57" t="n">
        <f aca="false">(E27*$Y$9+F27*($Y$10+$Y$11))*$R27</f>
        <v>38544.9903616461</v>
      </c>
      <c r="H27" s="57"/>
      <c r="J27" s="57" t="n">
        <v>9210</v>
      </c>
      <c r="K27" s="29"/>
      <c r="L27" s="58" t="n">
        <f aca="false">Feed!D27*1000</f>
        <v>28180</v>
      </c>
      <c r="M27" s="58" t="n">
        <f aca="false">(('Meat Production'!C27*$Y$21)+('Meat Production'!D27*$Y$22))/1000</f>
        <v>17264.67588</v>
      </c>
      <c r="N27" s="58" t="n">
        <f aca="false">('Meat Production'!E27/1000)*$Y$23</f>
        <v>13600.66005</v>
      </c>
      <c r="O27" s="58" t="n">
        <f aca="false">MAX(0,L27-M27-N27)</f>
        <v>0</v>
      </c>
      <c r="P27" s="58" t="n">
        <f aca="false">MAX(0,(MIN((N27-L27+M27),N27)/$Y$23))</f>
        <v>272.852429312765</v>
      </c>
      <c r="Q27" s="58" t="n">
        <f aca="false">MAX((P27*$Y$17)+((J27-(O27*$Y$20))*$Y$16),0)</f>
        <v>38544.9903616461</v>
      </c>
      <c r="R27" s="59" t="n">
        <f aca="false">Q27/(E27*$Y$9+F27*($Y$10+$Y$11))</f>
        <v>0.644288411646679</v>
      </c>
      <c r="S27" s="5"/>
      <c r="T27" s="5"/>
      <c r="U27" s="5"/>
      <c r="V27" s="5"/>
      <c r="W27" s="5"/>
      <c r="X27" s="5"/>
      <c r="Y27" s="34"/>
      <c r="Z27" s="64"/>
      <c r="AA27" s="64"/>
      <c r="AB27" s="29"/>
      <c r="AC27" s="29"/>
      <c r="AD27" s="29"/>
      <c r="AE27" s="29"/>
      <c r="AF27" s="29"/>
      <c r="AG27" s="29"/>
      <c r="AH27" s="29"/>
      <c r="AI27" s="29"/>
      <c r="AK27" s="5"/>
      <c r="AL27" s="34"/>
    </row>
    <row r="28" customFormat="false" ht="15.75" hidden="false" customHeight="false" outlineLevel="0" collapsed="false">
      <c r="A28" s="12" t="s">
        <v>79</v>
      </c>
      <c r="B28" s="13" t="s">
        <v>80</v>
      </c>
      <c r="C28" s="57" t="n">
        <v>3200</v>
      </c>
      <c r="D28" s="57" t="n">
        <v>1880</v>
      </c>
      <c r="E28" s="29" t="n">
        <f aca="false">C28/$C$140</f>
        <v>0.000996645664435634</v>
      </c>
      <c r="F28" s="29" t="n">
        <f aca="false">D28/$D$140</f>
        <v>0.00120896185416679</v>
      </c>
      <c r="G28" s="57" t="n">
        <f aca="false">(E28*$Y$9+F28*($Y$10+$Y$11))*$R28</f>
        <v>9299.2075191922</v>
      </c>
      <c r="H28" s="57"/>
      <c r="J28" s="57" t="n">
        <v>81</v>
      </c>
      <c r="K28" s="29"/>
      <c r="L28" s="58" t="n">
        <f aca="false">Feed!D28*1000</f>
        <v>30</v>
      </c>
      <c r="M28" s="58" t="n">
        <f aca="false">(('Meat Production'!C28*$Y$21)+('Meat Production'!D28*$Y$22))/1000</f>
        <v>127.9990723</v>
      </c>
      <c r="N28" s="58" t="n">
        <f aca="false">('Meat Production'!E28/1000)*$Y$23</f>
        <v>975.8848064</v>
      </c>
      <c r="O28" s="58" t="n">
        <f aca="false">MAX(0,L28-M28-N28)</f>
        <v>0</v>
      </c>
      <c r="P28" s="58" t="n">
        <f aca="false">MAX(0,(MIN((N28-L28+M28),N28)/$Y$23))</f>
        <v>99.1580000032463</v>
      </c>
      <c r="Q28" s="58" t="n">
        <f aca="false">MAX((P28*$Y$17)+((J28-(O28*$Y$20))*$Y$16),0)</f>
        <v>9299.2075191922</v>
      </c>
      <c r="R28" s="59" t="n">
        <f aca="false">Q28/(E28*$Y$9+F28*($Y$10+$Y$11))</f>
        <v>2.05381356592766</v>
      </c>
      <c r="S28" s="5"/>
      <c r="T28" s="5"/>
      <c r="U28" s="5"/>
      <c r="V28" s="5"/>
      <c r="W28" s="5"/>
      <c r="X28" s="5"/>
      <c r="Y28" s="34"/>
      <c r="Z28" s="34"/>
      <c r="AA28" s="34"/>
      <c r="AB28" s="29"/>
      <c r="AC28" s="29"/>
      <c r="AD28" s="29"/>
      <c r="AE28" s="29"/>
      <c r="AF28" s="29"/>
      <c r="AG28" s="29"/>
      <c r="AH28" s="29"/>
      <c r="AI28" s="29"/>
      <c r="AK28" s="5"/>
      <c r="AL28" s="64"/>
    </row>
    <row r="29" customFormat="false" ht="15.75" hidden="false" customHeight="false" outlineLevel="0" collapsed="false">
      <c r="A29" s="12" t="s">
        <v>81</v>
      </c>
      <c r="B29" s="13" t="s">
        <v>82</v>
      </c>
      <c r="C29" s="57" t="n">
        <v>45000</v>
      </c>
      <c r="D29" s="57" t="n">
        <v>5238</v>
      </c>
      <c r="E29" s="29" t="n">
        <f aca="false">C29/$C$140</f>
        <v>0.0140153296561261</v>
      </c>
      <c r="F29" s="29" t="n">
        <f aca="false">D29/$D$140</f>
        <v>0.00336837350644981</v>
      </c>
      <c r="G29" s="57" t="n">
        <f aca="false">(E29*$Y$9+F29*($Y$10+$Y$11))*$R29</f>
        <v>38262.0953049643</v>
      </c>
      <c r="H29" s="57"/>
      <c r="J29" s="57" t="n">
        <v>389</v>
      </c>
      <c r="K29" s="29"/>
      <c r="L29" s="58" t="n">
        <f aca="false">Feed!D29*1000</f>
        <v>690</v>
      </c>
      <c r="M29" s="58" t="n">
        <f aca="false">(('Meat Production'!C29*$Y$21)+('Meat Production'!D29*$Y$22))/1000</f>
        <v>43.00087316</v>
      </c>
      <c r="N29" s="58" t="n">
        <f aca="false">('Meat Production'!E29/1000)*$Y$23</f>
        <v>4653.792867</v>
      </c>
      <c r="O29" s="58" t="n">
        <f aca="false">MAX(0,L29-M29-N29)</f>
        <v>0</v>
      </c>
      <c r="P29" s="58" t="n">
        <f aca="false">MAX(0,(MIN((N29-L29+M29),N29)/$Y$23))</f>
        <v>407.123516109896</v>
      </c>
      <c r="Q29" s="58" t="n">
        <f aca="false">MAX((P29*$Y$17)+((J29-(O29*$Y$20))*$Y$16),0)</f>
        <v>38262.0953049643</v>
      </c>
      <c r="R29" s="59" t="n">
        <f aca="false">Q29/(E29*$Y$9+F29*($Y$10+$Y$11))</f>
        <v>0.908730617771026</v>
      </c>
      <c r="S29" s="5"/>
      <c r="T29" s="5"/>
      <c r="U29" s="5"/>
      <c r="V29" s="5"/>
      <c r="W29" s="5"/>
      <c r="X29" s="5"/>
      <c r="Y29" s="34"/>
      <c r="Z29" s="34"/>
      <c r="AA29" s="34"/>
      <c r="AB29" s="29"/>
      <c r="AC29" s="29"/>
      <c r="AD29" s="29"/>
      <c r="AE29" s="29"/>
      <c r="AF29" s="29"/>
      <c r="AG29" s="29"/>
      <c r="AH29" s="29"/>
      <c r="AI29" s="29"/>
      <c r="AK29" s="5"/>
      <c r="AL29" s="34"/>
    </row>
    <row r="30" customFormat="false" ht="15.75" hidden="false" customHeight="false" outlineLevel="0" collapsed="false">
      <c r="A30" s="12" t="s">
        <v>83</v>
      </c>
      <c r="B30" s="13" t="s">
        <v>84</v>
      </c>
      <c r="C30" s="57" t="n">
        <v>14015</v>
      </c>
      <c r="D30" s="57" t="n">
        <v>1656</v>
      </c>
      <c r="E30" s="29" t="n">
        <f aca="false">C30/$C$140</f>
        <v>0.00436499655845794</v>
      </c>
      <c r="F30" s="29" t="n">
        <f aca="false">D30/$D$140</f>
        <v>0.00106491533537245</v>
      </c>
      <c r="G30" s="57" t="n">
        <f aca="false">(E30*$Y$9+F30*($Y$10+$Y$11))*$R30</f>
        <v>23784.1398606784</v>
      </c>
      <c r="H30" s="57"/>
      <c r="J30" s="57" t="n">
        <v>2151</v>
      </c>
      <c r="K30" s="29"/>
      <c r="L30" s="58" t="n">
        <f aca="false">Feed!D30*1000</f>
        <v>4230</v>
      </c>
      <c r="M30" s="58" t="n">
        <f aca="false">(('Meat Production'!C30*$Y$21)+('Meat Production'!D30*$Y$22))/1000</f>
        <v>6028.919983</v>
      </c>
      <c r="N30" s="58" t="n">
        <f aca="false">('Meat Production'!E30/1000)*$Y$23</f>
        <v>2198.147114</v>
      </c>
      <c r="O30" s="58" t="n">
        <f aca="false">MAX(0,L30-M30-N30)</f>
        <v>0</v>
      </c>
      <c r="P30" s="58" t="n">
        <f aca="false">MAX(0,(MIN((N30-L30+M30),N30)/$Y$23))</f>
        <v>223.350000028393</v>
      </c>
      <c r="Q30" s="58" t="n">
        <f aca="false">MAX((P30*$Y$17)+((J30-(O30*$Y$20))*$Y$16),0)</f>
        <v>23784.1398606784</v>
      </c>
      <c r="R30" s="59" t="n">
        <f aca="false">Q30/(E30*$Y$9+F30*($Y$10+$Y$11))</f>
        <v>1.8102702554157</v>
      </c>
      <c r="S30" s="5"/>
      <c r="T30" s="5"/>
      <c r="U30" s="5"/>
      <c r="V30" s="5"/>
      <c r="AC30" s="29"/>
      <c r="AD30" s="29"/>
      <c r="AE30" s="29"/>
      <c r="AF30" s="29"/>
      <c r="AG30" s="29"/>
      <c r="AH30" s="29"/>
      <c r="AI30" s="29"/>
      <c r="AK30" s="5"/>
      <c r="AL30" s="34"/>
    </row>
    <row r="31" customFormat="false" ht="15.75" hidden="false" customHeight="false" outlineLevel="0" collapsed="false">
      <c r="A31" s="12" t="s">
        <v>85</v>
      </c>
      <c r="B31" s="5" t="s">
        <v>86</v>
      </c>
      <c r="C31" s="57" t="n">
        <v>392834</v>
      </c>
      <c r="D31" s="57" t="n">
        <v>135675</v>
      </c>
      <c r="E31" s="29" t="n">
        <f aca="false">C31/$C$140</f>
        <v>0.122348844669659</v>
      </c>
      <c r="F31" s="29" t="n">
        <f aca="false">D31/$D$140</f>
        <v>0.0872478189170634</v>
      </c>
      <c r="G31" s="57" t="n">
        <f aca="false">(E31*$Y$9+F31*($Y$10+$Y$11))*$R31</f>
        <v>2713.89130467498</v>
      </c>
      <c r="H31" s="57"/>
      <c r="J31" s="57" t="n">
        <v>36350</v>
      </c>
      <c r="K31" s="29"/>
      <c r="L31" s="58" t="n">
        <f aca="false">Feed!D31*1000</f>
        <v>387450</v>
      </c>
      <c r="M31" s="58" t="n">
        <f aca="false">(('Meat Production'!C31*$Y$21)+('Meat Production'!D31*$Y$22))/1000</f>
        <v>278681.7839</v>
      </c>
      <c r="N31" s="58" t="n">
        <f aca="false">('Meat Production'!E31/1000)*$Y$23</f>
        <v>59528.88461</v>
      </c>
      <c r="O31" s="58" t="n">
        <f aca="false">MAX(0,L31-M31-N31)</f>
        <v>49239.33149</v>
      </c>
      <c r="P31" s="58" t="n">
        <f aca="false">MAX(0,(MIN((N31-L31+M31),N31)/$Y$23))</f>
        <v>0</v>
      </c>
      <c r="Q31" s="58" t="n">
        <f aca="false">MAX((P31*$Y$17)+((J31-(O31*$Y$20))*$Y$16),0)</f>
        <v>2713.89130467498</v>
      </c>
      <c r="R31" s="59" t="n">
        <f aca="false">Q31/(E31*$Y$9+F31*($Y$10+$Y$11))</f>
        <v>0.00591172314821853</v>
      </c>
      <c r="S31" s="5"/>
      <c r="T31" s="5"/>
      <c r="U31" s="5"/>
      <c r="V31" s="5"/>
      <c r="W31" s="5"/>
      <c r="X31" s="5"/>
      <c r="Y31" s="34"/>
      <c r="Z31" s="64"/>
      <c r="AA31" s="64"/>
      <c r="AB31" s="29"/>
      <c r="AC31" s="29"/>
      <c r="AD31" s="29"/>
      <c r="AE31" s="29"/>
      <c r="AF31" s="29"/>
      <c r="AG31" s="29"/>
      <c r="AH31" s="29"/>
      <c r="AI31" s="29"/>
      <c r="AK31" s="5"/>
      <c r="AL31" s="64"/>
    </row>
    <row r="32" customFormat="false" ht="15.75" hidden="false" customHeight="false" outlineLevel="0" collapsed="false">
      <c r="A32" s="12" t="s">
        <v>87</v>
      </c>
      <c r="B32" s="13" t="s">
        <v>88</v>
      </c>
      <c r="C32" s="57" t="n">
        <v>39824</v>
      </c>
      <c r="D32" s="57" t="n">
        <v>9872</v>
      </c>
      <c r="E32" s="29" t="n">
        <f aca="false">C32/$C$140</f>
        <v>0.0124032552939015</v>
      </c>
      <c r="F32" s="29" t="n">
        <f aca="false">D32/$D$140</f>
        <v>0.00634833586400774</v>
      </c>
      <c r="G32" s="57" t="n">
        <f aca="false">(E32*$Y$9+F32*($Y$10+$Y$11))*$R32</f>
        <v>78727.6213642593</v>
      </c>
      <c r="H32" s="57"/>
      <c r="J32" s="57" t="n">
        <v>6825</v>
      </c>
      <c r="K32" s="29"/>
      <c r="L32" s="58" t="n">
        <f aca="false">Feed!D32*1000</f>
        <v>7020</v>
      </c>
      <c r="M32" s="58" t="n">
        <f aca="false">(('Meat Production'!C32*$Y$21)+('Meat Production'!D32*$Y$22))/1000</f>
        <v>9661.276178</v>
      </c>
      <c r="N32" s="58" t="n">
        <f aca="false">('Meat Production'!E32/1000)*$Y$23</f>
        <v>7321.261858</v>
      </c>
      <c r="O32" s="58" t="n">
        <f aca="false">MAX(0,L32-M32-N32)</f>
        <v>0</v>
      </c>
      <c r="P32" s="58" t="n">
        <f aca="false">MAX(0,(MIN((N32-L32+M32),N32)/$Y$23))</f>
        <v>743.900999972912</v>
      </c>
      <c r="Q32" s="58" t="n">
        <f aca="false">MAX((P32*$Y$17)+((J32-(O32*$Y$20))*$Y$16),0)</f>
        <v>78727.6213642593</v>
      </c>
      <c r="R32" s="59" t="n">
        <f aca="false">Q32/(E32*$Y$9+F32*($Y$10+$Y$11))</f>
        <v>1.84853447131847</v>
      </c>
      <c r="S32" s="5"/>
      <c r="T32" s="5"/>
      <c r="U32" s="5"/>
      <c r="V32" s="34"/>
      <c r="W32" s="5"/>
      <c r="X32" s="5"/>
      <c r="Y32" s="34"/>
      <c r="Z32" s="34"/>
      <c r="AA32" s="34"/>
      <c r="AB32" s="29"/>
      <c r="AC32" s="29"/>
      <c r="AD32" s="29"/>
      <c r="AE32" s="29"/>
      <c r="AF32" s="29"/>
      <c r="AG32" s="29"/>
      <c r="AH32" s="29"/>
      <c r="AI32" s="29"/>
      <c r="AK32" s="5"/>
      <c r="AL32" s="64"/>
    </row>
    <row r="33" customFormat="false" ht="15.75" hidden="false" customHeight="false" outlineLevel="0" collapsed="false">
      <c r="A33" s="12" t="s">
        <v>89</v>
      </c>
      <c r="B33" s="13" t="s">
        <v>90</v>
      </c>
      <c r="C33" s="57" t="n">
        <v>10000</v>
      </c>
      <c r="D33" s="57" t="n">
        <v>628</v>
      </c>
      <c r="E33" s="29" t="n">
        <f aca="false">C33/$C$140</f>
        <v>0.00311451770136136</v>
      </c>
      <c r="F33" s="29" t="n">
        <f aca="false">D33/$D$140</f>
        <v>0.000403844704476992</v>
      </c>
      <c r="G33" s="57" t="n">
        <f aca="false">(E33*$Y$9+F33*($Y$10+$Y$11))*$R33</f>
        <v>1951.84080506122</v>
      </c>
      <c r="H33" s="57"/>
      <c r="J33" s="57" t="n">
        <v>4</v>
      </c>
      <c r="K33" s="29"/>
      <c r="L33" s="58" t="n">
        <f aca="false">Feed!D33*1000</f>
        <v>40</v>
      </c>
      <c r="M33" s="58" t="n">
        <f aca="false">(('Meat Production'!C33*$Y$21)+('Meat Production'!D33*$Y$22))/1000</f>
        <v>173.2524244</v>
      </c>
      <c r="N33" s="58" t="n">
        <f aca="false">('Meat Production'!E33/1000)*$Y$23</f>
        <v>206.8236472</v>
      </c>
      <c r="O33" s="58" t="n">
        <f aca="false">MAX(0,L33-M33-N33)</f>
        <v>0</v>
      </c>
      <c r="P33" s="58" t="n">
        <f aca="false">MAX(0,(MIN((N33-L33+M33),N33)/$Y$23))</f>
        <v>21.0150000033129</v>
      </c>
      <c r="Q33" s="58" t="n">
        <f aca="false">MAX((P33*$Y$17)+((J33-(O33*$Y$20))*$Y$16),0)</f>
        <v>1951.84080506122</v>
      </c>
      <c r="R33" s="59" t="n">
        <f aca="false">Q33/(E33*$Y$9+F33*($Y$10+$Y$11))</f>
        <v>0.221513715259264</v>
      </c>
      <c r="S33" s="5"/>
      <c r="T33" s="5"/>
      <c r="U33" s="5"/>
      <c r="V33" s="64"/>
      <c r="W33" s="5"/>
      <c r="X33" s="5"/>
      <c r="Y33" s="34"/>
      <c r="Z33" s="34"/>
      <c r="AA33" s="34"/>
      <c r="AB33" s="29"/>
      <c r="AC33" s="29"/>
      <c r="AD33" s="29"/>
      <c r="AE33" s="29"/>
      <c r="AF33" s="29"/>
      <c r="AG33" s="29"/>
      <c r="AH33" s="29"/>
      <c r="AI33" s="29"/>
      <c r="AK33" s="5"/>
      <c r="AL33" s="64"/>
    </row>
    <row r="34" customFormat="false" ht="15.75" hidden="false" customHeight="false" outlineLevel="0" collapsed="false">
      <c r="A34" s="12" t="s">
        <v>91</v>
      </c>
      <c r="B34" s="18" t="s">
        <v>92</v>
      </c>
      <c r="C34" s="57" t="n">
        <v>18200</v>
      </c>
      <c r="D34" s="57" t="n">
        <v>13300</v>
      </c>
      <c r="E34" s="29" t="n">
        <f aca="false">C34/$C$140</f>
        <v>0.00566842221647767</v>
      </c>
      <c r="F34" s="29" t="n">
        <f aca="false">D34/$D$140</f>
        <v>0.00855276205341399</v>
      </c>
      <c r="G34" s="57" t="n">
        <f aca="false">(E34*$Y$9+F34*($Y$10+$Y$11))*$R34</f>
        <v>366.616913732519</v>
      </c>
      <c r="H34" s="57"/>
      <c r="J34" s="57" t="n">
        <v>8</v>
      </c>
      <c r="K34" s="29"/>
      <c r="L34" s="58" t="n">
        <f aca="false">Feed!D34*1000</f>
        <v>60</v>
      </c>
      <c r="M34" s="58" t="n">
        <f aca="false">(('Meat Production'!C34*$Y$21)+('Meat Production'!D34*$Y$22))/1000</f>
        <v>40.33062476</v>
      </c>
      <c r="N34" s="58" t="n">
        <f aca="false">('Meat Production'!E34/1000)*$Y$23</f>
        <v>57.40672538</v>
      </c>
      <c r="O34" s="58" t="n">
        <f aca="false">MAX(0,L34-M34-N34)</f>
        <v>0</v>
      </c>
      <c r="P34" s="58" t="n">
        <f aca="false">MAX(0,(MIN((N34-L34+M34),N34)/$Y$23))</f>
        <v>3.83442814230152</v>
      </c>
      <c r="Q34" s="58" t="n">
        <f aca="false">MAX((P34*$Y$17)+((J34-(O34*$Y$20))*$Y$16),0)</f>
        <v>366.616913732519</v>
      </c>
      <c r="R34" s="59" t="n">
        <f aca="false">Q34/(E34*$Y$9+F34*($Y$10+$Y$11))</f>
        <v>0.0129070422742013</v>
      </c>
      <c r="S34" s="5"/>
      <c r="T34" s="5"/>
      <c r="U34" s="5"/>
      <c r="V34" s="64"/>
      <c r="W34" s="5"/>
      <c r="X34" s="5"/>
      <c r="Y34" s="34"/>
      <c r="Z34" s="64"/>
      <c r="AA34" s="64"/>
      <c r="AB34" s="29"/>
      <c r="AC34" s="29"/>
      <c r="AD34" s="29"/>
      <c r="AE34" s="29"/>
      <c r="AF34" s="29"/>
      <c r="AG34" s="29"/>
      <c r="AH34" s="29"/>
      <c r="AI34" s="29"/>
      <c r="AK34" s="5"/>
      <c r="AL34" s="34"/>
    </row>
    <row r="35" customFormat="false" ht="15.75" hidden="false" customHeight="false" outlineLevel="0" collapsed="false">
      <c r="A35" s="12" t="s">
        <v>93</v>
      </c>
      <c r="B35" s="13" t="s">
        <v>94</v>
      </c>
      <c r="C35" s="57" t="n">
        <v>1200</v>
      </c>
      <c r="D35" s="57" t="n">
        <v>576</v>
      </c>
      <c r="E35" s="29" t="n">
        <f aca="false">C35/$C$140</f>
        <v>0.000373742124163363</v>
      </c>
      <c r="F35" s="29" t="n">
        <f aca="false">D35/$D$140</f>
        <v>0.000370405334042591</v>
      </c>
      <c r="G35" s="57" t="n">
        <f aca="false">(E35*$Y$9+F35*($Y$10+$Y$11))*$R35</f>
        <v>9156.78107295157</v>
      </c>
      <c r="H35" s="57"/>
      <c r="J35" s="57" t="n">
        <v>1189</v>
      </c>
      <c r="K35" s="29"/>
      <c r="L35" s="58" t="n">
        <f aca="false">Feed!D35*1000</f>
        <v>1060</v>
      </c>
      <c r="M35" s="58" t="n">
        <f aca="false">(('Meat Production'!C35*$Y$21)+('Meat Production'!D35*$Y$22))/1000</f>
        <v>967.7492662</v>
      </c>
      <c r="N35" s="58" t="n">
        <f aca="false">('Meat Production'!E35/1000)*$Y$23</f>
        <v>883.2348985</v>
      </c>
      <c r="O35" s="58" t="n">
        <f aca="false">MAX(0,L35-M35-N35)</f>
        <v>0</v>
      </c>
      <c r="P35" s="58" t="n">
        <f aca="false">MAX(0,(MIN((N35-L35+M35),N35)/$Y$23))</f>
        <v>80.3705594056991</v>
      </c>
      <c r="Q35" s="58" t="n">
        <f aca="false">MAX((P35*$Y$17)+((J35-(O35*$Y$20))*$Y$16),0)</f>
        <v>9156.78107295157</v>
      </c>
      <c r="R35" s="59" t="n">
        <f aca="false">Q35/(E35*$Y$9+F35*($Y$10+$Y$11))</f>
        <v>5.84470199929926</v>
      </c>
      <c r="S35" s="5"/>
      <c r="T35" s="5"/>
      <c r="U35" s="5"/>
      <c r="V35" s="29"/>
      <c r="W35" s="5"/>
      <c r="X35" s="5"/>
      <c r="Y35" s="34"/>
      <c r="Z35" s="64"/>
      <c r="AA35" s="64"/>
      <c r="AB35" s="29"/>
      <c r="AC35" s="29"/>
      <c r="AD35" s="29"/>
      <c r="AE35" s="29"/>
      <c r="AF35" s="29"/>
      <c r="AG35" s="29"/>
      <c r="AH35" s="29"/>
      <c r="AI35" s="29"/>
      <c r="AK35" s="5"/>
      <c r="AL35" s="64"/>
    </row>
    <row r="36" customFormat="false" ht="15.75" hidden="false" customHeight="false" outlineLevel="0" collapsed="false">
      <c r="A36" s="12" t="s">
        <v>95</v>
      </c>
      <c r="B36" s="13" t="s">
        <v>96</v>
      </c>
      <c r="C36" s="57" t="n">
        <v>13200</v>
      </c>
      <c r="D36" s="57" t="n">
        <v>8000</v>
      </c>
      <c r="E36" s="29" t="n">
        <f aca="false">C36/$C$140</f>
        <v>0.00411116336579699</v>
      </c>
      <c r="F36" s="29" t="n">
        <f aca="false">D36/$D$140</f>
        <v>0.00514451852836932</v>
      </c>
      <c r="G36" s="57" t="n">
        <f aca="false">(E36*$Y$9+F36*($Y$10+$Y$11))*$R36</f>
        <v>0</v>
      </c>
      <c r="H36" s="57"/>
      <c r="J36" s="57" t="n">
        <v>34</v>
      </c>
      <c r="K36" s="29"/>
      <c r="L36" s="58" t="n">
        <f aca="false">Feed!D36*1000</f>
        <v>1300</v>
      </c>
      <c r="M36" s="58" t="n">
        <f aca="false">(('Meat Production'!C36*$Y$21)+('Meat Production'!D36*$Y$22))/1000</f>
        <v>396.231275</v>
      </c>
      <c r="N36" s="58" t="n">
        <f aca="false">('Meat Production'!E36/1000)*$Y$23</f>
        <v>335.6910674</v>
      </c>
      <c r="O36" s="58" t="n">
        <f aca="false">MAX(0,L36-M36-N36)</f>
        <v>568.0776576</v>
      </c>
      <c r="P36" s="58" t="n">
        <f aca="false">MAX(0,(MIN((N36-L36+M36),N36)/$Y$23))</f>
        <v>0</v>
      </c>
      <c r="Q36" s="58" t="n">
        <f aca="false">MAX((P36*$Y$17)+((J36-(O36*$Y$20))*$Y$16),0)</f>
        <v>0</v>
      </c>
      <c r="R36" s="59" t="n">
        <f aca="false">Q36/(E36*$Y$9+F36*($Y$10+$Y$11))</f>
        <v>0</v>
      </c>
      <c r="S36" s="5"/>
      <c r="T36" s="5"/>
      <c r="U36" s="5"/>
      <c r="W36" s="5"/>
      <c r="X36" s="5"/>
      <c r="Y36" s="64"/>
      <c r="Z36" s="64"/>
      <c r="AA36" s="64"/>
      <c r="AB36" s="29"/>
      <c r="AC36" s="29"/>
      <c r="AD36" s="29"/>
      <c r="AE36" s="29"/>
      <c r="AF36" s="29"/>
      <c r="AG36" s="29"/>
      <c r="AH36" s="29"/>
      <c r="AI36" s="29"/>
      <c r="AK36" s="5"/>
      <c r="AL36" s="64"/>
    </row>
    <row r="37" customFormat="false" ht="15.75" hidden="false" customHeight="false" outlineLevel="0" collapsed="false">
      <c r="A37" s="12" t="s">
        <v>97</v>
      </c>
      <c r="B37" s="13" t="s">
        <v>98</v>
      </c>
      <c r="C37" s="57" t="n">
        <v>2738</v>
      </c>
      <c r="D37" s="57" t="n">
        <v>3663</v>
      </c>
      <c r="E37" s="29" t="n">
        <f aca="false">C37/$C$140</f>
        <v>0.000852754946632739</v>
      </c>
      <c r="F37" s="29" t="n">
        <f aca="false">D37/$D$140</f>
        <v>0.0023555464211771</v>
      </c>
      <c r="G37" s="57" t="n">
        <f aca="false">(E37*$Y$9+F37*($Y$10+$Y$11))*$R37</f>
        <v>398.601486772166</v>
      </c>
      <c r="H37" s="57"/>
      <c r="J37" s="57" t="n">
        <v>517</v>
      </c>
      <c r="K37" s="29"/>
      <c r="L37" s="58" t="n">
        <f aca="false">Feed!D37*1000</f>
        <v>1700</v>
      </c>
      <c r="M37" s="58" t="n">
        <f aca="false">(('Meat Production'!C37*$Y$21)+('Meat Production'!D37*$Y$22))/1000</f>
        <v>701.925491</v>
      </c>
      <c r="N37" s="58" t="n">
        <f aca="false">('Meat Production'!E37/1000)*$Y$23</f>
        <v>654.4839096</v>
      </c>
      <c r="O37" s="58" t="n">
        <f aca="false">MAX(0,L37-M37-N37)</f>
        <v>343.5905994</v>
      </c>
      <c r="P37" s="58" t="n">
        <f aca="false">MAX(0,(MIN((N37-L37+M37),N37)/$Y$23))</f>
        <v>0</v>
      </c>
      <c r="Q37" s="58" t="n">
        <f aca="false">MAX((P37*$Y$17)+((J37-(O37*$Y$20))*$Y$16),0)</f>
        <v>398.601486772166</v>
      </c>
      <c r="R37" s="59" t="n">
        <f aca="false">Q37/(E37*$Y$9+F37*($Y$10+$Y$11))</f>
        <v>0.0668334297408987</v>
      </c>
      <c r="S37" s="5"/>
      <c r="T37" s="5"/>
      <c r="U37" s="5"/>
      <c r="V37" s="5"/>
      <c r="W37" s="5"/>
      <c r="X37" s="5"/>
      <c r="Y37" s="34"/>
      <c r="Z37" s="34"/>
      <c r="AA37" s="34"/>
      <c r="AB37" s="29"/>
      <c r="AC37" s="29"/>
      <c r="AD37" s="29"/>
      <c r="AE37" s="29"/>
      <c r="AF37" s="29"/>
      <c r="AG37" s="29"/>
      <c r="AH37" s="29"/>
      <c r="AI37" s="29"/>
      <c r="AK37" s="5"/>
      <c r="AL37" s="64"/>
    </row>
    <row r="38" customFormat="false" ht="15.75" hidden="false" customHeight="false" outlineLevel="0" collapsed="false">
      <c r="A38" s="12" t="s">
        <v>99</v>
      </c>
      <c r="B38" s="13" t="s">
        <v>100</v>
      </c>
      <c r="C38" s="57" t="n">
        <v>1700</v>
      </c>
      <c r="D38" s="57" t="n">
        <v>2</v>
      </c>
      <c r="E38" s="29" t="n">
        <f aca="false">C38/$C$140</f>
        <v>0.00052946800923143</v>
      </c>
      <c r="F38" s="29" t="n">
        <f aca="false">D38/$D$140</f>
        <v>1.28612963209233E-006</v>
      </c>
      <c r="G38" s="57" t="n">
        <f aca="false">(E38*$Y$9+F38*($Y$10+$Y$11))*$R38</f>
        <v>0</v>
      </c>
      <c r="H38" s="57"/>
      <c r="J38" s="57" t="n">
        <v>15</v>
      </c>
      <c r="K38" s="29"/>
      <c r="L38" s="58" t="n">
        <f aca="false">Feed!D38*1000</f>
        <v>100</v>
      </c>
      <c r="M38" s="58" t="n">
        <f aca="false">(('Meat Production'!C38*$Y$21)+('Meat Production'!D38*$Y$22))/1000</f>
        <v>0</v>
      </c>
      <c r="N38" s="58" t="n">
        <f aca="false">('Meat Production'!E38/1000)*$Y$23</f>
        <v>59.77857877</v>
      </c>
      <c r="O38" s="58" t="n">
        <f aca="false">MAX(0,L38-M38-N38)</f>
        <v>40.22142123</v>
      </c>
      <c r="P38" s="58" t="n">
        <f aca="false">MAX(0,(MIN((N38-L38+M38),N38)/$Y$23))</f>
        <v>0</v>
      </c>
      <c r="Q38" s="58" t="n">
        <f aca="false">MAX((P38*$Y$17)+((J38-(O38*$Y$20))*$Y$16),0)</f>
        <v>0</v>
      </c>
      <c r="R38" s="59" t="n">
        <f aca="false">Q38/(E38*$Y$9+F38*($Y$10+$Y$11))</f>
        <v>0</v>
      </c>
      <c r="S38" s="5"/>
      <c r="T38" s="5"/>
      <c r="U38" s="5"/>
      <c r="V38" s="5"/>
      <c r="W38" s="5"/>
      <c r="X38" s="5"/>
      <c r="Y38" s="34"/>
      <c r="Z38" s="64"/>
      <c r="AA38" s="64"/>
      <c r="AB38" s="29"/>
      <c r="AC38" s="29"/>
      <c r="AD38" s="29"/>
      <c r="AE38" s="29"/>
      <c r="AF38" s="29"/>
      <c r="AG38" s="29"/>
      <c r="AH38" s="29"/>
      <c r="AI38" s="29"/>
      <c r="AK38" s="5"/>
      <c r="AL38" s="34"/>
    </row>
    <row r="39" customFormat="false" ht="15.75" hidden="false" customHeight="false" outlineLevel="0" collapsed="false">
      <c r="A39" s="12" t="s">
        <v>101</v>
      </c>
      <c r="B39" s="13" t="s">
        <v>102</v>
      </c>
      <c r="C39" s="57" t="n">
        <v>1197</v>
      </c>
      <c r="D39" s="57" t="n">
        <v>1232</v>
      </c>
      <c r="E39" s="29" t="n">
        <f aca="false">C39/$C$140</f>
        <v>0.000372807768852954</v>
      </c>
      <c r="F39" s="29" t="n">
        <f aca="false">D39/$D$140</f>
        <v>0.000792255853368875</v>
      </c>
      <c r="G39" s="57" t="n">
        <f aca="false">(E39*$Y$9+F39*($Y$10+$Y$11))*$R39</f>
        <v>7284.97415455757</v>
      </c>
      <c r="H39" s="57"/>
      <c r="J39" s="57" t="n">
        <v>917</v>
      </c>
      <c r="K39" s="29"/>
      <c r="L39" s="58" t="n">
        <f aca="false">Feed!D39*1000</f>
        <v>1770</v>
      </c>
      <c r="M39" s="58" t="n">
        <f aca="false">(('Meat Production'!C39*$Y$21)+('Meat Production'!D39*$Y$22))/1000</f>
        <v>1749.746361</v>
      </c>
      <c r="N39" s="58" t="n">
        <f aca="false">('Meat Production'!E39/1000)*$Y$23</f>
        <v>653.9819821</v>
      </c>
      <c r="O39" s="58" t="n">
        <f aca="false">MAX(0,L39-M39-N39)</f>
        <v>0</v>
      </c>
      <c r="P39" s="58" t="n">
        <f aca="false">MAX(0,(MIN((N39-L39+M39),N39)/$Y$23))</f>
        <v>64.3920620907897</v>
      </c>
      <c r="Q39" s="58" t="n">
        <f aca="false">MAX((P39*$Y$17)+((J39-(O39*$Y$20))*$Y$16),0)</f>
        <v>7284.97415455757</v>
      </c>
      <c r="R39" s="59" t="n">
        <f aca="false">Q39/(E39*$Y$9+F39*($Y$10+$Y$11))</f>
        <v>3.26446768442179</v>
      </c>
      <c r="S39" s="5"/>
      <c r="T39" s="5"/>
      <c r="U39" s="5"/>
      <c r="V39" s="5"/>
      <c r="W39" s="5"/>
      <c r="X39" s="5"/>
      <c r="Y39" s="34"/>
      <c r="Z39" s="64"/>
      <c r="AA39" s="64"/>
      <c r="AB39" s="29"/>
      <c r="AC39" s="29"/>
      <c r="AD39" s="29"/>
      <c r="AE39" s="29"/>
      <c r="AF39" s="29"/>
      <c r="AG39" s="29"/>
      <c r="AH39" s="29"/>
      <c r="AI39" s="29"/>
      <c r="AK39" s="5"/>
      <c r="AL39" s="64"/>
    </row>
    <row r="40" customFormat="false" ht="15.75" hidden="false" customHeight="false" outlineLevel="0" collapsed="false">
      <c r="A40" s="12" t="s">
        <v>103</v>
      </c>
      <c r="B40" s="13" t="s">
        <v>104</v>
      </c>
      <c r="C40" s="57" t="n">
        <v>2901</v>
      </c>
      <c r="D40" s="57" t="n">
        <v>2429</v>
      </c>
      <c r="E40" s="29" t="n">
        <f aca="false">C40/$C$140</f>
        <v>0.000903521585164929</v>
      </c>
      <c r="F40" s="29" t="n">
        <f aca="false">D40/$D$140</f>
        <v>0.00156200443817613</v>
      </c>
      <c r="G40" s="57" t="n">
        <f aca="false">(E40*$Y$9+F40*($Y$10+$Y$11))*$R40</f>
        <v>24294.7173374867</v>
      </c>
      <c r="H40" s="57"/>
      <c r="J40" s="57" t="n">
        <v>1858</v>
      </c>
      <c r="K40" s="29"/>
      <c r="L40" s="58" t="n">
        <f aca="false">Feed!D40*1000</f>
        <v>930</v>
      </c>
      <c r="M40" s="58" t="n">
        <f aca="false">(('Meat Production'!C40*$Y$21)+('Meat Production'!D40*$Y$22))/1000</f>
        <v>2638.698884</v>
      </c>
      <c r="N40" s="58" t="n">
        <f aca="false">('Meat Production'!E40/1000)*$Y$23</f>
        <v>2297.302395</v>
      </c>
      <c r="O40" s="58" t="n">
        <f aca="false">MAX(0,L40-M40-N40)</f>
        <v>0</v>
      </c>
      <c r="P40" s="58" t="n">
        <f aca="false">MAX(0,(MIN((N40-L40+M40),N40)/$Y$23))</f>
        <v>233.424999955884</v>
      </c>
      <c r="Q40" s="58" t="n">
        <f aca="false">MAX((P40*$Y$17)+((J40-(O40*$Y$20))*$Y$16),0)</f>
        <v>24294.7173374867</v>
      </c>
      <c r="R40" s="59" t="n">
        <f aca="false">Q40/(E40*$Y$9+F40*($Y$10+$Y$11))</f>
        <v>5.01756716949158</v>
      </c>
      <c r="S40" s="5"/>
      <c r="T40" s="5"/>
      <c r="U40" s="5"/>
      <c r="V40" s="5"/>
      <c r="W40" s="5"/>
      <c r="X40" s="5"/>
      <c r="Y40" s="34"/>
      <c r="Z40" s="34"/>
      <c r="AA40" s="34"/>
      <c r="AB40" s="29"/>
      <c r="AC40" s="29"/>
      <c r="AD40" s="29"/>
      <c r="AE40" s="29"/>
      <c r="AF40" s="29"/>
      <c r="AG40" s="29"/>
      <c r="AH40" s="29"/>
      <c r="AI40" s="29"/>
      <c r="AK40" s="5"/>
      <c r="AL40" s="64"/>
    </row>
    <row r="41" customFormat="false" ht="15.75" hidden="false" customHeight="false" outlineLevel="0" collapsed="false">
      <c r="A41" s="12" t="s">
        <v>105</v>
      </c>
      <c r="B41" s="13" t="s">
        <v>106</v>
      </c>
      <c r="C41" s="57" t="n">
        <v>0</v>
      </c>
      <c r="D41" s="57" t="n">
        <v>3836</v>
      </c>
      <c r="E41" s="29" t="n">
        <f aca="false">C41/$C$140</f>
        <v>0</v>
      </c>
      <c r="F41" s="29" t="n">
        <f aca="false">D41/$D$140</f>
        <v>0.00246679663435309</v>
      </c>
      <c r="G41" s="57" t="n">
        <f aca="false">(E41*$Y$9+F41*($Y$10+$Y$11))*$R41</f>
        <v>1813.2777534675</v>
      </c>
      <c r="H41" s="57"/>
      <c r="J41" s="57" t="n">
        <v>5251</v>
      </c>
      <c r="K41" s="29"/>
      <c r="L41" s="58" t="n">
        <f aca="false">Feed!D41*1000</f>
        <v>14980</v>
      </c>
      <c r="M41" s="58" t="n">
        <f aca="false">(('Meat Production'!C41*$Y$21)+('Meat Production'!D41*$Y$22))/1000</f>
        <v>6218.0988</v>
      </c>
      <c r="N41" s="58" t="n">
        <f aca="false">('Meat Production'!E41/1000)*$Y$23</f>
        <v>3057.279651</v>
      </c>
      <c r="O41" s="58" t="n">
        <f aca="false">MAX(0,L41-M41-N41)</f>
        <v>5704.621549</v>
      </c>
      <c r="P41" s="58" t="n">
        <f aca="false">MAX(0,(MIN((N41-L41+M41),N41)/$Y$23))</f>
        <v>0</v>
      </c>
      <c r="Q41" s="58" t="n">
        <f aca="false">MAX((P41*$Y$17)+((J41-(O41*$Y$20))*$Y$16),0)</f>
        <v>1813.2777534675</v>
      </c>
      <c r="R41" s="59" t="n">
        <f aca="false">Q41/(E41*$Y$9+F41*($Y$10+$Y$11))</f>
        <v>0.464648465238239</v>
      </c>
      <c r="S41" s="5"/>
      <c r="T41" s="5"/>
      <c r="U41" s="5"/>
      <c r="V41" s="5"/>
      <c r="W41" s="5"/>
      <c r="X41" s="5"/>
      <c r="Y41" s="34"/>
      <c r="Z41" s="64"/>
      <c r="AA41" s="64"/>
      <c r="AB41" s="29"/>
      <c r="AC41" s="29"/>
      <c r="AD41" s="29"/>
      <c r="AE41" s="29"/>
      <c r="AF41" s="29"/>
      <c r="AG41" s="29"/>
      <c r="AH41" s="29"/>
      <c r="AI41" s="29"/>
      <c r="AK41" s="5"/>
      <c r="AL41" s="34"/>
    </row>
    <row r="42" customFormat="false" ht="15.75" hidden="false" customHeight="false" outlineLevel="0" collapsed="false">
      <c r="A42" s="12" t="s">
        <v>107</v>
      </c>
      <c r="B42" s="13" t="s">
        <v>108</v>
      </c>
      <c r="C42" s="57" t="n">
        <v>582</v>
      </c>
      <c r="D42" s="57" t="n">
        <v>881</v>
      </c>
      <c r="E42" s="29" t="n">
        <f aca="false">C42/$C$140</f>
        <v>0.000181264930219231</v>
      </c>
      <c r="F42" s="29" t="n">
        <f aca="false">D42/$D$140</f>
        <v>0.000566540102936671</v>
      </c>
      <c r="G42" s="57" t="n">
        <f aca="false">(E42*$Y$9+F42*($Y$10+$Y$11))*$R42</f>
        <v>651.908140796307</v>
      </c>
      <c r="H42" s="57"/>
      <c r="J42" s="57" t="n">
        <v>357</v>
      </c>
      <c r="K42" s="29"/>
      <c r="L42" s="58" t="n">
        <f aca="false">Feed!D42*1000</f>
        <v>890</v>
      </c>
      <c r="M42" s="58" t="n">
        <f aca="false">(('Meat Production'!C42*$Y$21)+('Meat Production'!D42*$Y$22))/1000</f>
        <v>738.2991559</v>
      </c>
      <c r="N42" s="58" t="n">
        <f aca="false">('Meat Production'!E42/1000)*$Y$23</f>
        <v>166.2856218</v>
      </c>
      <c r="O42" s="58" t="n">
        <f aca="false">MAX(0,L42-M42-N42)</f>
        <v>0</v>
      </c>
      <c r="P42" s="58" t="n">
        <f aca="false">MAX(0,(MIN((N42-L42+M42),N42)/$Y$23))</f>
        <v>1.4819345252017</v>
      </c>
      <c r="Q42" s="58" t="n">
        <f aca="false">MAX((P42*$Y$17)+((J42-(O42*$Y$20))*$Y$16),0)</f>
        <v>651.908140796307</v>
      </c>
      <c r="R42" s="59" t="n">
        <f aca="false">Q42/(E42*$Y$9+F42*($Y$10+$Y$11))</f>
        <v>0.475184394185472</v>
      </c>
      <c r="S42" s="5"/>
      <c r="T42" s="5"/>
      <c r="U42" s="5"/>
      <c r="V42" s="5"/>
      <c r="W42" s="5"/>
      <c r="X42" s="5"/>
      <c r="Y42" s="34"/>
      <c r="Z42" s="64"/>
      <c r="AA42" s="64"/>
      <c r="AB42" s="29"/>
      <c r="AC42" s="29"/>
      <c r="AD42" s="29"/>
      <c r="AE42" s="29"/>
      <c r="AF42" s="29"/>
      <c r="AG42" s="29"/>
      <c r="AH42" s="29"/>
      <c r="AI42" s="29"/>
      <c r="AK42" s="5"/>
      <c r="AL42" s="64"/>
    </row>
    <row r="43" customFormat="false" ht="15.75" hidden="false" customHeight="false" outlineLevel="0" collapsed="false">
      <c r="A43" s="12" t="s">
        <v>109</v>
      </c>
      <c r="B43" s="13" t="s">
        <v>110</v>
      </c>
      <c r="C43" s="57" t="n">
        <v>6900</v>
      </c>
      <c r="D43" s="57" t="n">
        <v>692</v>
      </c>
      <c r="E43" s="29" t="n">
        <f aca="false">C43/$C$140</f>
        <v>0.00214901721393934</v>
      </c>
      <c r="F43" s="29" t="n">
        <f aca="false">D43/$D$140</f>
        <v>0.000445000852703946</v>
      </c>
      <c r="G43" s="57" t="n">
        <f aca="false">(E43*$Y$9+F43*($Y$10+$Y$11))*$R43</f>
        <v>2346.67358881925</v>
      </c>
      <c r="H43" s="57"/>
      <c r="J43" s="57" t="n">
        <v>146</v>
      </c>
      <c r="K43" s="29"/>
      <c r="L43" s="58" t="n">
        <f aca="false">Feed!D43*1000</f>
        <v>0</v>
      </c>
      <c r="M43" s="58" t="n">
        <f aca="false">(('Meat Production'!C43*$Y$21)+('Meat Production'!D43*$Y$22))/1000</f>
        <v>5.75987289</v>
      </c>
      <c r="N43" s="58" t="n">
        <f aca="false">('Meat Production'!E43/1000)*$Y$23</f>
        <v>227.0286887</v>
      </c>
      <c r="O43" s="58" t="n">
        <f aca="false">MAX(0,L43-M43-N43)</f>
        <v>0</v>
      </c>
      <c r="P43" s="58" t="n">
        <f aca="false">MAX(0,(MIN((N43-L43+M43),N43)/$Y$23))</f>
        <v>23.0680000008366</v>
      </c>
      <c r="Q43" s="58" t="n">
        <f aca="false">MAX((P43*$Y$17)+((J43-(O43*$Y$20))*$Y$16),0)</f>
        <v>2346.67358881925</v>
      </c>
      <c r="R43" s="59" t="n">
        <f aca="false">Q43/(E43*$Y$9+F43*($Y$10+$Y$11))</f>
        <v>0.369961998660542</v>
      </c>
      <c r="S43" s="5"/>
      <c r="T43" s="5"/>
      <c r="U43" s="5"/>
      <c r="V43" s="5"/>
      <c r="W43" s="5"/>
      <c r="X43" s="5"/>
      <c r="Y43" s="34"/>
      <c r="Z43" s="34"/>
      <c r="AA43" s="34"/>
      <c r="AB43" s="29"/>
      <c r="AC43" s="29"/>
      <c r="AD43" s="29"/>
      <c r="AE43" s="29"/>
      <c r="AF43" s="29"/>
      <c r="AG43" s="29"/>
      <c r="AH43" s="29"/>
      <c r="AI43" s="29"/>
      <c r="AK43" s="5"/>
      <c r="AL43" s="64"/>
    </row>
    <row r="44" customFormat="false" ht="15.75" hidden="false" customHeight="false" outlineLevel="0" collapsed="false">
      <c r="A44" s="12" t="s">
        <v>111</v>
      </c>
      <c r="B44" s="13" t="s">
        <v>112</v>
      </c>
      <c r="C44" s="57" t="n">
        <v>1032</v>
      </c>
      <c r="D44" s="57" t="n">
        <v>190</v>
      </c>
      <c r="E44" s="29" t="n">
        <f aca="false">C44/$C$140</f>
        <v>0.000321418226780492</v>
      </c>
      <c r="F44" s="29" t="n">
        <f aca="false">D44/$D$140</f>
        <v>0.000122182315048771</v>
      </c>
      <c r="G44" s="57" t="n">
        <f aca="false">(E44*$Y$9+F44*($Y$10+$Y$11))*$R44</f>
        <v>1546.33544903523</v>
      </c>
      <c r="H44" s="57"/>
      <c r="J44" s="57" t="n">
        <v>40</v>
      </c>
      <c r="K44" s="29"/>
      <c r="L44" s="58" t="n">
        <f aca="false">Feed!D44*1000</f>
        <v>40</v>
      </c>
      <c r="M44" s="58" t="n">
        <f aca="false">(('Meat Production'!C44*$Y$21)+('Meat Production'!D44*$Y$22))/1000</f>
        <v>34.65234084</v>
      </c>
      <c r="N44" s="58" t="n">
        <f aca="false">('Meat Production'!E44/1000)*$Y$23</f>
        <v>163.5594667</v>
      </c>
      <c r="O44" s="58" t="n">
        <f aca="false">MAX(0,L44-M44-N44)</f>
        <v>0</v>
      </c>
      <c r="P44" s="58" t="n">
        <f aca="false">MAX(0,(MIN((N44-L44+M44),N44)/$Y$23))</f>
        <v>16.0756334248478</v>
      </c>
      <c r="Q44" s="58" t="n">
        <f aca="false">MAX((P44*$Y$17)+((J44-(O44*$Y$20))*$Y$16),0)</f>
        <v>1546.33544903523</v>
      </c>
      <c r="R44" s="59" t="n">
        <f aca="false">Q44/(E44*$Y$9+F44*($Y$10+$Y$11))</f>
        <v>1.49160280039484</v>
      </c>
      <c r="S44" s="5"/>
      <c r="T44" s="5"/>
      <c r="U44" s="5"/>
      <c r="V44" s="5"/>
      <c r="W44" s="5"/>
      <c r="X44" s="5"/>
      <c r="Y44" s="34"/>
      <c r="Z44" s="64"/>
      <c r="AA44" s="64"/>
      <c r="AB44" s="29"/>
      <c r="AC44" s="29"/>
      <c r="AD44" s="29"/>
      <c r="AE44" s="29"/>
      <c r="AF44" s="29"/>
      <c r="AG44" s="29"/>
      <c r="AH44" s="29"/>
      <c r="AI44" s="29"/>
      <c r="AK44" s="5"/>
      <c r="AL44" s="34"/>
    </row>
    <row r="45" customFormat="false" ht="15.75" hidden="false" customHeight="false" outlineLevel="0" collapsed="false">
      <c r="A45" s="12" t="s">
        <v>113</v>
      </c>
      <c r="B45" s="13" t="s">
        <v>114</v>
      </c>
      <c r="C45" s="57" t="n">
        <v>21764</v>
      </c>
      <c r="D45" s="57" t="n">
        <v>17903</v>
      </c>
      <c r="E45" s="29" t="n">
        <f aca="false">C45/$C$140</f>
        <v>0.00677843632524286</v>
      </c>
      <c r="F45" s="29" t="n">
        <f aca="false">D45/$D$140</f>
        <v>0.0115127894016745</v>
      </c>
      <c r="G45" s="57" t="n">
        <f aca="false">(E45*$Y$9+F45*($Y$10+$Y$11))*$R45</f>
        <v>27379.8111385842</v>
      </c>
      <c r="H45" s="57"/>
      <c r="J45" s="57" t="n">
        <v>4196</v>
      </c>
      <c r="K45" s="29"/>
      <c r="L45" s="58" t="n">
        <f aca="false">Feed!D45*1000</f>
        <v>2320</v>
      </c>
      <c r="M45" s="58" t="n">
        <f aca="false">(('Meat Production'!C45*$Y$21)+('Meat Production'!D45*$Y$22))/1000</f>
        <v>325.2490039</v>
      </c>
      <c r="N45" s="58" t="n">
        <f aca="false">('Meat Production'!E45/1000)*$Y$23</f>
        <v>4261.708771</v>
      </c>
      <c r="O45" s="58" t="n">
        <f aca="false">MAX(0,L45-M45-N45)</f>
        <v>0</v>
      </c>
      <c r="P45" s="58" t="n">
        <f aca="false">MAX(0,(MIN((N45-L45+M45),N45)/$Y$23))</f>
        <v>230.341734574313</v>
      </c>
      <c r="Q45" s="58" t="n">
        <f aca="false">MAX((P45*$Y$17)+((J45-(O45*$Y$20))*$Y$16),0)</f>
        <v>27379.8111385842</v>
      </c>
      <c r="R45" s="59" t="n">
        <f aca="false">Q45/(E45*$Y$9+F45*($Y$10+$Y$11))</f>
        <v>0.760553483640861</v>
      </c>
      <c r="S45" s="5"/>
      <c r="T45" s="5"/>
      <c r="U45" s="5"/>
      <c r="V45" s="5"/>
      <c r="W45" s="5"/>
      <c r="X45" s="5"/>
      <c r="Y45" s="34"/>
      <c r="Z45" s="64"/>
      <c r="AA45" s="64"/>
      <c r="AB45" s="29"/>
      <c r="AC45" s="29"/>
      <c r="AD45" s="29"/>
      <c r="AE45" s="29"/>
      <c r="AF45" s="29"/>
      <c r="AG45" s="29"/>
      <c r="AH45" s="29"/>
      <c r="AI45" s="29"/>
      <c r="AK45" s="5"/>
      <c r="AL45" s="64"/>
    </row>
    <row r="46" customFormat="false" ht="15.75" hidden="false" customHeight="false" outlineLevel="0" collapsed="false">
      <c r="A46" s="12" t="s">
        <v>115</v>
      </c>
      <c r="B46" s="13" t="s">
        <v>116</v>
      </c>
      <c r="C46" s="57" t="n">
        <v>66141</v>
      </c>
      <c r="D46" s="57" t="n">
        <v>117497</v>
      </c>
      <c r="E46" s="29" t="n">
        <f aca="false">C46/$C$140</f>
        <v>0.0205997315285741</v>
      </c>
      <c r="F46" s="29" t="n">
        <f aca="false">D46/$D$140</f>
        <v>0.0755581866909762</v>
      </c>
      <c r="G46" s="57" t="n">
        <f aca="false">(E46*$Y$9+F46*($Y$10+$Y$11))*$R46</f>
        <v>771999.764437669</v>
      </c>
      <c r="H46" s="57"/>
      <c r="J46" s="57" t="n">
        <v>173837</v>
      </c>
      <c r="K46" s="29"/>
      <c r="L46" s="58" t="n">
        <f aca="false">Feed!D46*1000</f>
        <v>199180</v>
      </c>
      <c r="M46" s="58" t="n">
        <f aca="false">(('Meat Production'!C46*$Y$21)+('Meat Production'!D46*$Y$22))/1000</f>
        <v>177488.452</v>
      </c>
      <c r="N46" s="58" t="n">
        <f aca="false">('Meat Production'!E46/1000)*$Y$23</f>
        <v>77102.95023</v>
      </c>
      <c r="O46" s="58" t="n">
        <f aca="false">MAX(0,L46-M46-N46)</f>
        <v>0</v>
      </c>
      <c r="P46" s="58" t="n">
        <f aca="false">MAX(0,(MIN((N46-L46+M46),N46)/$Y$23))</f>
        <v>5630.25859862616</v>
      </c>
      <c r="Q46" s="58" t="n">
        <f aca="false">MAX((P46*$Y$17)+((J46-(O46*$Y$20))*$Y$16),0)</f>
        <v>771999.764437669</v>
      </c>
      <c r="R46" s="59" t="n">
        <f aca="false">Q46/(E46*$Y$9+F46*($Y$10+$Y$11))</f>
        <v>4.44734277432298</v>
      </c>
      <c r="S46" s="5"/>
      <c r="T46" s="5"/>
      <c r="U46" s="5"/>
      <c r="V46" s="5"/>
      <c r="W46" s="5"/>
      <c r="X46" s="5"/>
      <c r="Y46" s="34"/>
      <c r="Z46" s="34"/>
      <c r="AA46" s="34"/>
      <c r="AB46" s="29"/>
      <c r="AC46" s="29"/>
      <c r="AD46" s="29"/>
      <c r="AE46" s="29"/>
      <c r="AF46" s="29"/>
      <c r="AG46" s="29"/>
      <c r="AH46" s="29"/>
      <c r="AI46" s="29"/>
      <c r="AK46" s="5"/>
      <c r="AL46" s="64"/>
    </row>
    <row r="47" customFormat="false" ht="15.75" hidden="false" customHeight="false" outlineLevel="0" collapsed="false">
      <c r="A47" s="12" t="s">
        <v>117</v>
      </c>
      <c r="B47" s="13" t="s">
        <v>118</v>
      </c>
      <c r="C47" s="57" t="n">
        <v>175</v>
      </c>
      <c r="D47" s="57" t="n">
        <v>250</v>
      </c>
      <c r="E47" s="29" t="n">
        <f aca="false">C47/$C$140</f>
        <v>5.45040597738237E-005</v>
      </c>
      <c r="F47" s="29" t="n">
        <f aca="false">D47/$D$140</f>
        <v>0.000160766204011541</v>
      </c>
      <c r="G47" s="57" t="n">
        <f aca="false">(E47*$Y$9+F47*($Y$10+$Y$11))*$R47</f>
        <v>248.016689911206</v>
      </c>
      <c r="H47" s="57"/>
      <c r="J47" s="57" t="n">
        <v>11</v>
      </c>
      <c r="K47" s="29"/>
      <c r="L47" s="58" t="n">
        <f aca="false">Feed!D47*1000</f>
        <v>30</v>
      </c>
      <c r="M47" s="58" t="n">
        <f aca="false">(('Meat Production'!C47*$Y$21)+('Meat Production'!D47*$Y$22))/1000</f>
        <v>137.6543204</v>
      </c>
      <c r="N47" s="58" t="n">
        <f aca="false">('Meat Production'!E47/1000)*$Y$23</f>
        <v>24.67318027</v>
      </c>
      <c r="O47" s="58" t="n">
        <f aca="false">MAX(0,L47-M47-N47)</f>
        <v>0</v>
      </c>
      <c r="P47" s="58" t="n">
        <f aca="false">MAX(0,(MIN((N47-L47+M47),N47)/$Y$23))</f>
        <v>2.50699999963926</v>
      </c>
      <c r="Q47" s="58" t="n">
        <f aca="false">MAX((P47*$Y$17)+((J47-(O47*$Y$20))*$Y$16),0)</f>
        <v>248.016689911206</v>
      </c>
      <c r="R47" s="59" t="n">
        <f aca="false">Q47/(E47*$Y$9+F47*($Y$10+$Y$11))</f>
        <v>0.624175659531819</v>
      </c>
      <c r="S47" s="5"/>
      <c r="T47" s="5"/>
      <c r="U47" s="5"/>
      <c r="V47" s="5"/>
      <c r="W47" s="5"/>
      <c r="X47" s="5"/>
      <c r="Y47" s="34"/>
      <c r="Z47" s="64"/>
      <c r="AA47" s="64"/>
      <c r="AB47" s="29"/>
      <c r="AC47" s="29"/>
      <c r="AD47" s="29"/>
      <c r="AE47" s="29"/>
      <c r="AF47" s="29"/>
      <c r="AG47" s="29"/>
      <c r="AH47" s="29"/>
      <c r="AI47" s="29"/>
      <c r="AK47" s="5"/>
      <c r="AL47" s="34"/>
    </row>
    <row r="48" customFormat="false" ht="15.75" hidden="false" customHeight="false" outlineLevel="0" collapsed="false">
      <c r="A48" s="12" t="s">
        <v>119</v>
      </c>
      <c r="B48" s="13" t="s">
        <v>120</v>
      </c>
      <c r="C48" s="57" t="n">
        <v>1718</v>
      </c>
      <c r="D48" s="57" t="n">
        <v>495</v>
      </c>
      <c r="E48" s="29" t="n">
        <f aca="false">C48/$C$140</f>
        <v>0.000535074141093881</v>
      </c>
      <c r="F48" s="29" t="n">
        <f aca="false">D48/$D$140</f>
        <v>0.000318317083942852</v>
      </c>
      <c r="G48" s="57" t="n">
        <f aca="false">(E48*$Y$9+F48*($Y$10+$Y$11))*$R48</f>
        <v>0</v>
      </c>
      <c r="H48" s="57"/>
      <c r="J48" s="57" t="n">
        <v>14</v>
      </c>
      <c r="K48" s="29"/>
      <c r="L48" s="58" t="n">
        <f aca="false">Feed!D48*1000</f>
        <v>80</v>
      </c>
      <c r="M48" s="58" t="n">
        <f aca="false">(('Meat Production'!C48*$Y$21)+('Meat Production'!D48*$Y$22))/1000</f>
        <v>35.93639106</v>
      </c>
      <c r="N48" s="58" t="n">
        <f aca="false">('Meat Production'!E48/1000)*$Y$23</f>
        <v>9.684247862</v>
      </c>
      <c r="O48" s="58" t="n">
        <f aca="false">MAX(0,L48-M48-N48)</f>
        <v>34.379361078</v>
      </c>
      <c r="P48" s="58" t="n">
        <f aca="false">MAX(0,(MIN((N48-L48+M48),N48)/$Y$23))</f>
        <v>0</v>
      </c>
      <c r="Q48" s="58" t="n">
        <f aca="false">MAX((P48*$Y$17)+((J48-(O48*$Y$20))*$Y$16),0)</f>
        <v>0</v>
      </c>
      <c r="R48" s="59" t="n">
        <f aca="false">Q48/(E48*$Y$9+F48*($Y$10+$Y$11))</f>
        <v>0</v>
      </c>
      <c r="S48" s="5"/>
      <c r="T48" s="5"/>
      <c r="U48" s="5"/>
      <c r="V48" s="5"/>
      <c r="W48" s="5"/>
      <c r="X48" s="5"/>
      <c r="Y48" s="34"/>
      <c r="Z48" s="64"/>
      <c r="AA48" s="64"/>
      <c r="AB48" s="29"/>
      <c r="AC48" s="29"/>
      <c r="AD48" s="29"/>
      <c r="AE48" s="29"/>
      <c r="AF48" s="29"/>
      <c r="AG48" s="29"/>
      <c r="AH48" s="29"/>
      <c r="AI48" s="29"/>
      <c r="AK48" s="5"/>
      <c r="AL48" s="34"/>
    </row>
    <row r="49" customFormat="false" ht="15.75" hidden="false" customHeight="false" outlineLevel="0" collapsed="false">
      <c r="A49" s="12" t="s">
        <v>121</v>
      </c>
      <c r="B49" s="13" t="s">
        <v>122</v>
      </c>
      <c r="C49" s="57" t="n">
        <v>160</v>
      </c>
      <c r="D49" s="57" t="n">
        <v>445</v>
      </c>
      <c r="E49" s="29" t="n">
        <f aca="false">C49/$C$140</f>
        <v>4.98322832217817E-005</v>
      </c>
      <c r="F49" s="29" t="n">
        <f aca="false">D49/$D$140</f>
        <v>0.000286163843140543</v>
      </c>
      <c r="G49" s="57" t="n">
        <f aca="false">(E49*$Y$9+F49*($Y$10+$Y$11))*$R49</f>
        <v>505.057078998591</v>
      </c>
      <c r="H49" s="57"/>
      <c r="J49" s="57" t="n">
        <v>78</v>
      </c>
      <c r="K49" s="29"/>
      <c r="L49" s="58" t="n">
        <f aca="false">Feed!D49*1000</f>
        <v>10</v>
      </c>
      <c r="M49" s="58" t="n">
        <f aca="false">(('Meat Production'!C49*$Y$21)+('Meat Production'!D49*$Y$22))/1000</f>
        <v>9.907800659</v>
      </c>
      <c r="N49" s="58" t="n">
        <f aca="false">('Meat Production'!E49/1000)*$Y$23</f>
        <v>41.81744834</v>
      </c>
      <c r="O49" s="58" t="n">
        <f aca="false">MAX(0,L49-M49-N49)</f>
        <v>0</v>
      </c>
      <c r="P49" s="58" t="n">
        <f aca="false">MAX(0,(MIN((N49-L49+M49),N49)/$Y$23))</f>
        <v>4.23963178158391</v>
      </c>
      <c r="Q49" s="58" t="n">
        <f aca="false">MAX((P49*$Y$17)+((J49-(O49*$Y$20))*$Y$16),0)</f>
        <v>505.057078998591</v>
      </c>
      <c r="R49" s="59" t="n">
        <f aca="false">Q49/(E49*$Y$9+F49*($Y$10+$Y$11))</f>
        <v>0.865607687266101</v>
      </c>
      <c r="S49" s="5"/>
      <c r="T49" s="5"/>
      <c r="U49" s="5"/>
      <c r="V49" s="5"/>
      <c r="W49" s="5"/>
      <c r="X49" s="5"/>
      <c r="Y49" s="34"/>
      <c r="Z49" s="64"/>
      <c r="AA49" s="64"/>
      <c r="AB49" s="29"/>
      <c r="AC49" s="29"/>
      <c r="AD49" s="29"/>
      <c r="AE49" s="29"/>
      <c r="AF49" s="29"/>
      <c r="AG49" s="29"/>
      <c r="AH49" s="29"/>
      <c r="AI49" s="29"/>
      <c r="AK49" s="5"/>
      <c r="AL49" s="64"/>
    </row>
    <row r="50" customFormat="false" ht="15.75" hidden="false" customHeight="false" outlineLevel="0" collapsed="false">
      <c r="A50" s="12" t="s">
        <v>123</v>
      </c>
      <c r="B50" s="13" t="s">
        <v>124</v>
      </c>
      <c r="C50" s="57" t="n">
        <v>1940</v>
      </c>
      <c r="D50" s="57" t="n">
        <v>428</v>
      </c>
      <c r="E50" s="29" t="n">
        <f aca="false">C50/$C$140</f>
        <v>0.000604216434064103</v>
      </c>
      <c r="F50" s="29" t="n">
        <f aca="false">D50/$D$140</f>
        <v>0.000275231741267759</v>
      </c>
      <c r="G50" s="57" t="n">
        <f aca="false">(E50*$Y$9+F50*($Y$10+$Y$11))*$R50</f>
        <v>2657.55114676637</v>
      </c>
      <c r="H50" s="57"/>
      <c r="J50" s="57" t="n">
        <v>575</v>
      </c>
      <c r="K50" s="29"/>
      <c r="L50" s="58" t="n">
        <f aca="false">Feed!D50*1000</f>
        <v>210</v>
      </c>
      <c r="M50" s="58" t="n">
        <f aca="false">(('Meat Production'!C50*$Y$21)+('Meat Production'!D50*$Y$22))/1000</f>
        <v>206.5195629</v>
      </c>
      <c r="N50" s="58" t="n">
        <f aca="false">('Meat Production'!E50/1000)*$Y$23</f>
        <v>197.8184777</v>
      </c>
      <c r="O50" s="58" t="n">
        <f aca="false">MAX(0,L50-M50-N50)</f>
        <v>0</v>
      </c>
      <c r="P50" s="58" t="n">
        <f aca="false">MAX(0,(MIN((N50-L50+M50),N50)/$Y$23))</f>
        <v>19.7463586932279</v>
      </c>
      <c r="Q50" s="58" t="n">
        <f aca="false">MAX((P50*$Y$17)+((J50-(O50*$Y$20))*$Y$16),0)</f>
        <v>2657.55114676637</v>
      </c>
      <c r="R50" s="59" t="n">
        <f aca="false">Q50/(E50*$Y$9+F50*($Y$10+$Y$11))</f>
        <v>1.31504613817039</v>
      </c>
      <c r="S50" s="5"/>
      <c r="T50" s="5"/>
      <c r="U50" s="5"/>
      <c r="V50" s="5"/>
      <c r="W50" s="5"/>
      <c r="X50" s="5"/>
      <c r="Y50" s="34"/>
      <c r="Z50" s="34"/>
      <c r="AA50" s="34"/>
      <c r="AB50" s="29"/>
      <c r="AC50" s="29"/>
      <c r="AD50" s="29"/>
      <c r="AE50" s="29"/>
      <c r="AF50" s="29"/>
      <c r="AG50" s="29"/>
      <c r="AH50" s="29"/>
      <c r="AI50" s="29"/>
      <c r="AK50" s="5"/>
      <c r="AL50" s="64"/>
    </row>
    <row r="51" customFormat="false" ht="15.75" hidden="false" customHeight="false" outlineLevel="0" collapsed="false">
      <c r="A51" s="12" t="s">
        <v>125</v>
      </c>
      <c r="B51" s="13" t="s">
        <v>126</v>
      </c>
      <c r="C51" s="57" t="n">
        <v>7383</v>
      </c>
      <c r="D51" s="57" t="n">
        <v>5221</v>
      </c>
      <c r="E51" s="29" t="n">
        <f aca="false">C51/$C$140</f>
        <v>0.00229944841891509</v>
      </c>
      <c r="F51" s="29" t="n">
        <f aca="false">D51/$D$140</f>
        <v>0.00335744140457703</v>
      </c>
      <c r="G51" s="57" t="n">
        <f aca="false">(E51*$Y$9+F51*($Y$10+$Y$11))*$R51</f>
        <v>0</v>
      </c>
      <c r="H51" s="57"/>
      <c r="J51" s="57" t="n">
        <v>46</v>
      </c>
      <c r="K51" s="29"/>
      <c r="L51" s="58" t="n">
        <f aca="false">Feed!D51*1000</f>
        <v>2710</v>
      </c>
      <c r="M51" s="58" t="n">
        <f aca="false">(('Meat Production'!C51*$Y$21)+('Meat Production'!D51*$Y$22))/1000</f>
        <v>458.4295697</v>
      </c>
      <c r="N51" s="58" t="n">
        <f aca="false">('Meat Production'!E51/1000)*$Y$23</f>
        <v>302.4260697</v>
      </c>
      <c r="O51" s="58" t="n">
        <f aca="false">MAX(0,L51-M51-N51)</f>
        <v>1949.1443606</v>
      </c>
      <c r="P51" s="58" t="n">
        <f aca="false">MAX(0,(MIN((N51-L51+M51),N51)/$Y$23))</f>
        <v>0</v>
      </c>
      <c r="Q51" s="58" t="n">
        <f aca="false">MAX((P51*$Y$17)+((J51-(O51*$Y$20))*$Y$16),0)</f>
        <v>0</v>
      </c>
      <c r="R51" s="59" t="n">
        <f aca="false">Q51/(E51*$Y$9+F51*($Y$10+$Y$11))</f>
        <v>0</v>
      </c>
      <c r="S51" s="5"/>
      <c r="T51" s="5"/>
      <c r="U51" s="5"/>
      <c r="V51" s="5"/>
      <c r="W51" s="5"/>
      <c r="X51" s="5"/>
      <c r="Y51" s="34"/>
      <c r="Z51" s="64"/>
      <c r="AA51" s="64"/>
      <c r="AB51" s="29"/>
      <c r="AC51" s="29"/>
      <c r="AD51" s="29"/>
      <c r="AE51" s="29"/>
      <c r="AF51" s="29"/>
      <c r="AG51" s="29"/>
      <c r="AH51" s="29"/>
      <c r="AI51" s="29"/>
      <c r="AK51" s="5"/>
      <c r="AL51" s="34"/>
    </row>
    <row r="52" customFormat="false" ht="15.75" hidden="false" customHeight="false" outlineLevel="0" collapsed="false">
      <c r="A52" s="12" t="s">
        <v>127</v>
      </c>
      <c r="B52" s="13" t="s">
        <v>128</v>
      </c>
      <c r="C52" s="57" t="n">
        <v>1811</v>
      </c>
      <c r="D52" s="57" t="n">
        <v>2045</v>
      </c>
      <c r="E52" s="29" t="n">
        <f aca="false">C52/$C$140</f>
        <v>0.000564039155716542</v>
      </c>
      <c r="F52" s="29" t="n">
        <f aca="false">D52/$D$140</f>
        <v>0.00131506754881441</v>
      </c>
      <c r="G52" s="57" t="n">
        <f aca="false">(E52*$Y$9+F52*($Y$10+$Y$11))*$R52</f>
        <v>21729.7494800952</v>
      </c>
      <c r="H52" s="57"/>
      <c r="J52" s="57" t="n">
        <v>507</v>
      </c>
      <c r="K52" s="29"/>
      <c r="L52" s="58" t="n">
        <f aca="false">Feed!D52*1000</f>
        <v>1410</v>
      </c>
      <c r="M52" s="58" t="n">
        <f aca="false">(('Meat Production'!C52*$Y$21)+('Meat Production'!D52*$Y$22))/1000</f>
        <v>1403.182073</v>
      </c>
      <c r="N52" s="58" t="n">
        <f aca="false">('Meat Production'!E52/1000)*$Y$23</f>
        <v>2238.51783</v>
      </c>
      <c r="O52" s="58" t="n">
        <f aca="false">MAX(0,L52-M52-N52)</f>
        <v>0</v>
      </c>
      <c r="P52" s="58" t="n">
        <f aca="false">MAX(0,(MIN((N52-L52+M52),N52)/$Y$23))</f>
        <v>226.759242010594</v>
      </c>
      <c r="Q52" s="58" t="n">
        <f aca="false">MAX((P52*$Y$17)+((J52-(O52*$Y$20))*$Y$16),0)</f>
        <v>21729.7494800952</v>
      </c>
      <c r="R52" s="59" t="n">
        <f aca="false">Q52/(E52*$Y$9+F52*($Y$10+$Y$11))</f>
        <v>6.10304686217885</v>
      </c>
      <c r="S52" s="5"/>
      <c r="T52" s="5"/>
      <c r="U52" s="5"/>
      <c r="V52" s="5"/>
      <c r="W52" s="5"/>
      <c r="X52" s="5"/>
      <c r="Y52" s="34"/>
      <c r="Z52" s="34"/>
      <c r="AA52" s="34"/>
      <c r="AB52" s="29"/>
      <c r="AC52" s="29"/>
      <c r="AD52" s="29"/>
      <c r="AE52" s="29"/>
      <c r="AF52" s="29"/>
      <c r="AG52" s="29"/>
      <c r="AH52" s="29"/>
      <c r="AI52" s="29"/>
      <c r="AK52" s="5"/>
      <c r="AL52" s="64"/>
    </row>
    <row r="53" customFormat="false" ht="15.75" hidden="false" customHeight="false" outlineLevel="0" collapsed="false">
      <c r="A53" s="12" t="s">
        <v>129</v>
      </c>
      <c r="B53" s="13" t="s">
        <v>130</v>
      </c>
      <c r="C53" s="57" t="n">
        <v>10700</v>
      </c>
      <c r="D53" s="57" t="n">
        <v>3800</v>
      </c>
      <c r="E53" s="29" t="n">
        <f aca="false">C53/$C$140</f>
        <v>0.00333253394045665</v>
      </c>
      <c r="F53" s="29" t="n">
        <f aca="false">D53/$D$140</f>
        <v>0.00244364630097543</v>
      </c>
      <c r="G53" s="57" t="n">
        <f aca="false">(E53*$Y$9+F53*($Y$10+$Y$11))*$R53</f>
        <v>277.132296558991</v>
      </c>
      <c r="H53" s="57"/>
      <c r="J53" s="57" t="n">
        <v>279</v>
      </c>
      <c r="K53" s="29"/>
      <c r="L53" s="58" t="n">
        <f aca="false">Feed!D53*1000</f>
        <v>1230</v>
      </c>
      <c r="M53" s="58" t="n">
        <f aca="false">(('Meat Production'!C53*$Y$21)+('Meat Production'!D53*$Y$22))/1000</f>
        <v>70.52780489</v>
      </c>
      <c r="N53" s="58" t="n">
        <f aca="false">('Meat Production'!E53/1000)*$Y$23</f>
        <v>1035.515759</v>
      </c>
      <c r="O53" s="58" t="n">
        <f aca="false">MAX(0,L53-M53-N53)</f>
        <v>123.95643611</v>
      </c>
      <c r="P53" s="58" t="n">
        <f aca="false">MAX(0,(MIN((N53-L53+M53),N53)/$Y$23))</f>
        <v>0</v>
      </c>
      <c r="Q53" s="58" t="n">
        <f aca="false">MAX((P53*$Y$17)+((J53-(O53*$Y$20))*$Y$16),0)</f>
        <v>277.132296558991</v>
      </c>
      <c r="R53" s="59" t="n">
        <f aca="false">Q53/(E53*$Y$9+F53*($Y$10+$Y$11))</f>
        <v>0.0219764568766535</v>
      </c>
      <c r="S53" s="5"/>
      <c r="T53" s="5"/>
      <c r="U53" s="5"/>
      <c r="V53" s="5"/>
      <c r="W53" s="5"/>
      <c r="X53" s="5"/>
      <c r="Y53" s="34"/>
      <c r="Z53" s="34"/>
      <c r="AA53" s="64"/>
      <c r="AB53" s="29"/>
      <c r="AC53" s="29"/>
      <c r="AD53" s="29"/>
      <c r="AE53" s="29"/>
      <c r="AF53" s="29"/>
      <c r="AG53" s="29"/>
      <c r="AH53" s="29"/>
      <c r="AI53" s="29"/>
      <c r="AK53" s="5"/>
      <c r="AL53" s="34"/>
    </row>
    <row r="54" customFormat="false" ht="15.75" hidden="false" customHeight="false" outlineLevel="0" collapsed="false">
      <c r="A54" s="12" t="s">
        <v>131</v>
      </c>
      <c r="B54" s="13" t="s">
        <v>132</v>
      </c>
      <c r="C54" s="57" t="n">
        <v>265</v>
      </c>
      <c r="D54" s="57" t="n">
        <v>550</v>
      </c>
      <c r="E54" s="29" t="n">
        <f aca="false">C54/$C$140</f>
        <v>8.25347190860759E-005</v>
      </c>
      <c r="F54" s="29" t="n">
        <f aca="false">D54/$D$140</f>
        <v>0.000353685648825391</v>
      </c>
      <c r="G54" s="57" t="n">
        <f aca="false">(E54*$Y$9+F54*($Y$10+$Y$11))*$R54</f>
        <v>734.191867271173</v>
      </c>
      <c r="H54" s="57"/>
      <c r="J54" s="57" t="n">
        <v>41</v>
      </c>
      <c r="K54" s="29"/>
      <c r="L54" s="58" t="n">
        <f aca="false">Feed!D54*1000</f>
        <v>20</v>
      </c>
      <c r="M54" s="58" t="n">
        <f aca="false">(('Meat Production'!C54*$Y$21)+('Meat Production'!D54*$Y$22))/1000</f>
        <v>83.34343704</v>
      </c>
      <c r="N54" s="58" t="n">
        <f aca="false">('Meat Production'!E54/1000)*$Y$23</f>
        <v>71.74610458</v>
      </c>
      <c r="O54" s="58" t="n">
        <f aca="false">MAX(0,L54-M54-N54)</f>
        <v>0</v>
      </c>
      <c r="P54" s="58" t="n">
        <f aca="false">MAX(0,(MIN((N54-L54+M54),N54)/$Y$23))</f>
        <v>7.2899999995087</v>
      </c>
      <c r="Q54" s="58" t="n">
        <f aca="false">MAX((P54*$Y$17)+((J54-(O54*$Y$20))*$Y$16),0)</f>
        <v>734.191867271173</v>
      </c>
      <c r="R54" s="59" t="n">
        <f aca="false">Q54/(E54*$Y$9+F54*($Y$10+$Y$11))</f>
        <v>0.945999439649563</v>
      </c>
      <c r="S54" s="5"/>
      <c r="T54" s="5"/>
      <c r="U54" s="5"/>
      <c r="V54" s="5"/>
      <c r="W54" s="5"/>
      <c r="X54" s="5"/>
      <c r="Y54" s="34"/>
      <c r="Z54" s="34"/>
      <c r="AA54" s="34"/>
      <c r="AB54" s="29"/>
      <c r="AC54" s="29"/>
      <c r="AD54" s="29"/>
      <c r="AE54" s="29"/>
      <c r="AF54" s="29"/>
      <c r="AG54" s="29"/>
      <c r="AH54" s="29"/>
      <c r="AI54" s="29"/>
      <c r="AK54" s="5"/>
      <c r="AL54" s="64"/>
    </row>
    <row r="55" customFormat="false" ht="15.75" hidden="false" customHeight="false" outlineLevel="0" collapsed="false">
      <c r="A55" s="12" t="s">
        <v>133</v>
      </c>
      <c r="B55" s="13" t="s">
        <v>134</v>
      </c>
      <c r="C55" s="57" t="n">
        <v>781</v>
      </c>
      <c r="D55" s="57" t="n">
        <v>460</v>
      </c>
      <c r="E55" s="29" t="n">
        <f aca="false">C55/$C$140</f>
        <v>0.000243243832476322</v>
      </c>
      <c r="F55" s="29" t="n">
        <f aca="false">D55/$D$140</f>
        <v>0.000295809815381236</v>
      </c>
      <c r="G55" s="57" t="n">
        <f aca="false">(E55*$Y$9+F55*($Y$10+$Y$11))*$R55</f>
        <v>40.2712887824167</v>
      </c>
      <c r="H55" s="57"/>
      <c r="J55" s="57" t="n">
        <v>55</v>
      </c>
      <c r="K55" s="29"/>
      <c r="L55" s="58" t="n">
        <f aca="false">Feed!D55*1000</f>
        <v>290</v>
      </c>
      <c r="M55" s="58" t="n">
        <f aca="false">(('Meat Production'!C55*$Y$21)+('Meat Production'!D55*$Y$22))/1000</f>
        <v>222.5273592</v>
      </c>
      <c r="N55" s="58" t="n">
        <f aca="false">('Meat Production'!E55/1000)*$Y$23</f>
        <v>28.8067007</v>
      </c>
      <c r="O55" s="58" t="n">
        <f aca="false">MAX(0,L55-M55-N55)</f>
        <v>38.6659401</v>
      </c>
      <c r="P55" s="58" t="n">
        <f aca="false">MAX(0,(MIN((N55-L55+M55),N55)/$Y$23))</f>
        <v>0</v>
      </c>
      <c r="Q55" s="58" t="n">
        <f aca="false">MAX((P55*$Y$17)+((J55-(O55*$Y$20))*$Y$16),0)</f>
        <v>40.2712887824167</v>
      </c>
      <c r="R55" s="59" t="n">
        <f aca="false">Q55/(E55*$Y$9+F55*($Y$10+$Y$11))</f>
        <v>0.0364036570701413</v>
      </c>
      <c r="S55" s="5"/>
      <c r="T55" s="5"/>
      <c r="U55" s="5"/>
      <c r="V55" s="5"/>
      <c r="W55" s="5"/>
      <c r="X55" s="5"/>
      <c r="Y55" s="34"/>
      <c r="Z55" s="64"/>
      <c r="AA55" s="64"/>
      <c r="AB55" s="29"/>
      <c r="AC55" s="29"/>
      <c r="AD55" s="29"/>
      <c r="AE55" s="29"/>
      <c r="AF55" s="29"/>
      <c r="AG55" s="29"/>
      <c r="AH55" s="29"/>
      <c r="AI55" s="29"/>
      <c r="AK55" s="5"/>
      <c r="AL55" s="64"/>
    </row>
    <row r="56" customFormat="false" ht="15.75" hidden="false" customHeight="false" outlineLevel="0" collapsed="false">
      <c r="A56" s="12" t="s">
        <v>135</v>
      </c>
      <c r="B56" s="13" t="s">
        <v>136</v>
      </c>
      <c r="C56" s="57" t="n">
        <v>490</v>
      </c>
      <c r="D56" s="57" t="n">
        <v>1350</v>
      </c>
      <c r="E56" s="29" t="n">
        <f aca="false">C56/$C$140</f>
        <v>0.000152611367366706</v>
      </c>
      <c r="F56" s="29" t="n">
        <f aca="false">D56/$D$140</f>
        <v>0.000868137501662322</v>
      </c>
      <c r="G56" s="57" t="n">
        <f aca="false">(E56*$Y$9+F56*($Y$10+$Y$11))*$R56</f>
        <v>4617.18015842362</v>
      </c>
      <c r="H56" s="57"/>
      <c r="J56" s="57" t="n">
        <v>101</v>
      </c>
      <c r="K56" s="29"/>
      <c r="L56" s="58" t="n">
        <f aca="false">Feed!D56*1000</f>
        <v>160</v>
      </c>
      <c r="M56" s="58" t="n">
        <f aca="false">(('Meat Production'!C56*$Y$21)+('Meat Production'!D56*$Y$22))/1000</f>
        <v>195.4782622</v>
      </c>
      <c r="N56" s="58" t="n">
        <f aca="false">('Meat Production'!E56/1000)*$Y$23</f>
        <v>475.226907</v>
      </c>
      <c r="O56" s="58" t="n">
        <f aca="false">MAX(0,L56-M56-N56)</f>
        <v>0</v>
      </c>
      <c r="P56" s="58" t="n">
        <f aca="false">MAX(0,(MIN((N56-L56+M56),N56)/$Y$23))</f>
        <v>48.2869999991925</v>
      </c>
      <c r="Q56" s="58" t="n">
        <f aca="false">MAX((P56*$Y$17)+((J56-(O56*$Y$20))*$Y$16),0)</f>
        <v>4617.18015842362</v>
      </c>
      <c r="R56" s="59" t="n">
        <f aca="false">Q56/(E56*$Y$9+F56*($Y$10+$Y$11))</f>
        <v>2.6029208818451</v>
      </c>
      <c r="S56" s="5"/>
      <c r="T56" s="5"/>
      <c r="U56" s="5"/>
      <c r="V56" s="5"/>
      <c r="W56" s="5"/>
      <c r="X56" s="5"/>
      <c r="Y56" s="34"/>
      <c r="Z56" s="34"/>
      <c r="AA56" s="34"/>
      <c r="AB56" s="29"/>
      <c r="AC56" s="29"/>
      <c r="AD56" s="29"/>
      <c r="AE56" s="29"/>
      <c r="AF56" s="29"/>
      <c r="AG56" s="29"/>
      <c r="AH56" s="29"/>
      <c r="AI56" s="29"/>
      <c r="AK56" s="5"/>
      <c r="AL56" s="64"/>
    </row>
    <row r="57" customFormat="false" ht="15.75" hidden="false" customHeight="false" outlineLevel="0" collapsed="false">
      <c r="A57" s="12" t="s">
        <v>137</v>
      </c>
      <c r="B57" s="13" t="s">
        <v>138</v>
      </c>
      <c r="C57" s="57" t="n">
        <v>1915</v>
      </c>
      <c r="D57" s="57" t="n">
        <v>1596</v>
      </c>
      <c r="E57" s="29" t="n">
        <f aca="false">C57/$C$140</f>
        <v>0.0005964301398107</v>
      </c>
      <c r="F57" s="29" t="n">
        <f aca="false">D57/$D$140</f>
        <v>0.00102633144640968</v>
      </c>
      <c r="G57" s="57" t="n">
        <f aca="false">(E57*$Y$9+F57*($Y$10+$Y$11))*$R57</f>
        <v>6878.893590541</v>
      </c>
      <c r="H57" s="57"/>
      <c r="J57" s="57" t="n">
        <v>681</v>
      </c>
      <c r="K57" s="29"/>
      <c r="L57" s="58" t="n">
        <f aca="false">Feed!D57*1000</f>
        <v>650</v>
      </c>
      <c r="M57" s="58" t="n">
        <f aca="false">(('Meat Production'!C57*$Y$21)+('Meat Production'!D57*$Y$22))/1000</f>
        <v>946.4947337</v>
      </c>
      <c r="N57" s="58" t="n">
        <f aca="false">('Meat Production'!E57/1000)*$Y$23</f>
        <v>626.7302724</v>
      </c>
      <c r="O57" s="58" t="n">
        <f aca="false">MAX(0,L57-M57-N57)</f>
        <v>0</v>
      </c>
      <c r="P57" s="58" t="n">
        <f aca="false">MAX(0,(MIN((N57-L57+M57),N57)/$Y$23))</f>
        <v>63.6809999962243</v>
      </c>
      <c r="Q57" s="58" t="n">
        <f aca="false">MAX((P57*$Y$17)+((J57-(O57*$Y$20))*$Y$16),0)</f>
        <v>6878.893590541</v>
      </c>
      <c r="R57" s="59" t="n">
        <f aca="false">Q57/(E57*$Y$9+F57*($Y$10+$Y$11))</f>
        <v>2.15727953238975</v>
      </c>
      <c r="S57" s="5"/>
      <c r="T57" s="5"/>
      <c r="U57" s="5"/>
      <c r="V57" s="5"/>
      <c r="W57" s="5"/>
      <c r="X57" s="5"/>
      <c r="Y57" s="34"/>
      <c r="Z57" s="64"/>
      <c r="AA57" s="64"/>
      <c r="AB57" s="29"/>
      <c r="AC57" s="29"/>
      <c r="AD57" s="29"/>
      <c r="AE57" s="29"/>
      <c r="AF57" s="29"/>
      <c r="AG57" s="29"/>
      <c r="AH57" s="29"/>
      <c r="AI57" s="29"/>
      <c r="AK57" s="5"/>
      <c r="AL57" s="64"/>
    </row>
    <row r="58" customFormat="false" ht="15.75" hidden="false" customHeight="false" outlineLevel="0" collapsed="false">
      <c r="A58" s="12" t="s">
        <v>139</v>
      </c>
      <c r="B58" s="13" t="s">
        <v>140</v>
      </c>
      <c r="C58" s="57" t="n">
        <v>10261</v>
      </c>
      <c r="D58" s="57" t="n">
        <v>169317</v>
      </c>
      <c r="E58" s="29" t="n">
        <f aca="false">C58/$C$140</f>
        <v>0.00319580661336689</v>
      </c>
      <c r="F58" s="29" t="n">
        <f aca="false">D58/$D$140</f>
        <v>0.108881805458489</v>
      </c>
      <c r="G58" s="57" t="n">
        <f aca="false">(E58*$Y$9+F58*($Y$10+$Y$11))*$R58</f>
        <v>247823.306737781</v>
      </c>
      <c r="H58" s="57"/>
      <c r="J58" s="57" t="n">
        <v>187631</v>
      </c>
      <c r="K58" s="29"/>
      <c r="L58" s="58" t="n">
        <f aca="false">Feed!D58*1000</f>
        <v>49610</v>
      </c>
      <c r="M58" s="58" t="n">
        <f aca="false">(('Meat Production'!C58*$Y$21)+('Meat Production'!D58*$Y$22))/1000</f>
        <v>18117.21301</v>
      </c>
      <c r="N58" s="58" t="n">
        <f aca="false">('Meat Production'!E58/1000)*$Y$23</f>
        <v>9020.729257</v>
      </c>
      <c r="O58" s="58" t="n">
        <f aca="false">MAX(0,L58-M58-N58)</f>
        <v>22472.057733</v>
      </c>
      <c r="P58" s="58" t="n">
        <f aca="false">MAX(0,(MIN((N58-L58+M58),N58)/$Y$23))</f>
        <v>0</v>
      </c>
      <c r="Q58" s="58" t="n">
        <f aca="false">MAX((P58*$Y$17)+((J58-(O58*$Y$20))*$Y$16),0)</f>
        <v>247823.306737781</v>
      </c>
      <c r="R58" s="59" t="n">
        <f aca="false">Q58/(E58*$Y$9+F58*($Y$10+$Y$11))</f>
        <v>1.37194242364944</v>
      </c>
      <c r="S58" s="5"/>
      <c r="T58" s="5"/>
      <c r="U58" s="5"/>
      <c r="V58" s="5"/>
      <c r="W58" s="5"/>
      <c r="X58" s="5"/>
      <c r="Y58" s="34"/>
      <c r="Z58" s="34"/>
      <c r="AA58" s="34"/>
      <c r="AB58" s="29"/>
      <c r="AC58" s="29"/>
      <c r="AD58" s="29"/>
      <c r="AE58" s="29"/>
      <c r="AF58" s="29"/>
      <c r="AG58" s="29"/>
      <c r="AH58" s="29"/>
      <c r="AI58" s="29"/>
      <c r="AK58" s="5"/>
      <c r="AL58" s="34"/>
    </row>
    <row r="59" customFormat="false" ht="15.75" hidden="false" customHeight="false" outlineLevel="0" collapsed="false">
      <c r="A59" s="12" t="s">
        <v>141</v>
      </c>
      <c r="B59" s="13" t="s">
        <v>142</v>
      </c>
      <c r="C59" s="57" t="n">
        <v>11000</v>
      </c>
      <c r="D59" s="57" t="n">
        <v>51300</v>
      </c>
      <c r="E59" s="29" t="n">
        <f aca="false">C59/$C$140</f>
        <v>0.00342596947149749</v>
      </c>
      <c r="F59" s="29" t="n">
        <f aca="false">D59/$D$140</f>
        <v>0.0329892250631683</v>
      </c>
      <c r="G59" s="57" t="n">
        <f aca="false">(E59*$Y$9+F59*($Y$10+$Y$11))*$R59</f>
        <v>38198.6259660224</v>
      </c>
      <c r="H59" s="57"/>
      <c r="J59" s="57" t="n">
        <v>1560</v>
      </c>
      <c r="K59" s="29"/>
      <c r="L59" s="58" t="n">
        <f aca="false">Feed!D59*1000</f>
        <v>19640</v>
      </c>
      <c r="M59" s="58" t="n">
        <f aca="false">(('Meat Production'!C59*$Y$21)+('Meat Production'!D59*$Y$22))/1000</f>
        <v>18385.96783</v>
      </c>
      <c r="N59" s="58" t="n">
        <f aca="false">('Meat Production'!E59/1000)*$Y$23</f>
        <v>5074.66398</v>
      </c>
      <c r="O59" s="58" t="n">
        <f aca="false">MAX(0,L59-M59-N59)</f>
        <v>0</v>
      </c>
      <c r="P59" s="58" t="n">
        <f aca="false">MAX(0,(MIN((N59-L59+M59),N59)/$Y$23))</f>
        <v>388.207918131169</v>
      </c>
      <c r="Q59" s="58" t="n">
        <f aca="false">MAX((P59*$Y$17)+((J59-(O59*$Y$20))*$Y$16),0)</f>
        <v>38198.6259660224</v>
      </c>
      <c r="R59" s="59" t="n">
        <f aca="false">Q59/(E59*$Y$9+F59*($Y$10+$Y$11))</f>
        <v>0.624377883973986</v>
      </c>
      <c r="S59" s="5"/>
      <c r="T59" s="5"/>
      <c r="U59" s="5"/>
      <c r="V59" s="5"/>
      <c r="W59" s="5"/>
      <c r="X59" s="5"/>
      <c r="Y59" s="34"/>
      <c r="Z59" s="64"/>
      <c r="AA59" s="64"/>
      <c r="AB59" s="29"/>
      <c r="AC59" s="29"/>
      <c r="AD59" s="29"/>
      <c r="AE59" s="29"/>
      <c r="AF59" s="29"/>
      <c r="AG59" s="29"/>
      <c r="AH59" s="29"/>
      <c r="AI59" s="29"/>
      <c r="AK59" s="5"/>
      <c r="AL59" s="34"/>
    </row>
    <row r="60" customFormat="false" ht="15.75" hidden="false" customHeight="false" outlineLevel="0" collapsed="false">
      <c r="A60" s="12" t="s">
        <v>143</v>
      </c>
      <c r="B60" s="13" t="s">
        <v>144</v>
      </c>
      <c r="C60" s="57" t="n">
        <v>29477</v>
      </c>
      <c r="D60" s="57" t="n">
        <v>17536</v>
      </c>
      <c r="E60" s="29" t="n">
        <f aca="false">C60/$C$140</f>
        <v>0.00918066382830287</v>
      </c>
      <c r="F60" s="29" t="n">
        <f aca="false">D60/$D$140</f>
        <v>0.0112767846141855</v>
      </c>
      <c r="G60" s="57" t="n">
        <f aca="false">(E60*$Y$9+F60*($Y$10+$Y$11))*$R60</f>
        <v>8789.17047553917</v>
      </c>
      <c r="H60" s="57"/>
      <c r="J60" s="57" t="n">
        <v>7531</v>
      </c>
      <c r="K60" s="29"/>
      <c r="L60" s="58" t="n">
        <f aca="false">Feed!D60*1000</f>
        <v>17530</v>
      </c>
      <c r="M60" s="58" t="n">
        <f aca="false">(('Meat Production'!C60*$Y$21)+('Meat Production'!D60*$Y$22))/1000</f>
        <v>10299.79913</v>
      </c>
      <c r="N60" s="58" t="n">
        <f aca="false">('Meat Production'!E60/1000)*$Y$23</f>
        <v>5180.964347</v>
      </c>
      <c r="O60" s="58" t="n">
        <f aca="false">MAX(0,L60-M60-N60)</f>
        <v>2049.236523</v>
      </c>
      <c r="P60" s="58" t="n">
        <f aca="false">MAX(0,(MIN((N60-L60+M60),N60)/$Y$23))</f>
        <v>0</v>
      </c>
      <c r="Q60" s="58" t="n">
        <f aca="false">MAX((P60*$Y$17)+((J60-(O60*$Y$20))*$Y$16),0)</f>
        <v>8789.17047553917</v>
      </c>
      <c r="R60" s="59" t="n">
        <f aca="false">Q60/(E60*$Y$9+F60*($Y$10+$Y$11))</f>
        <v>0.209615646795594</v>
      </c>
      <c r="S60" s="5"/>
      <c r="T60" s="5"/>
      <c r="U60" s="5"/>
      <c r="V60" s="5"/>
      <c r="W60" s="5"/>
      <c r="X60" s="5"/>
      <c r="Y60" s="34"/>
      <c r="Z60" s="64"/>
      <c r="AA60" s="64"/>
      <c r="AB60" s="29"/>
      <c r="AC60" s="29"/>
      <c r="AD60" s="29"/>
      <c r="AE60" s="29"/>
      <c r="AF60" s="29"/>
      <c r="AG60" s="29"/>
      <c r="AH60" s="29"/>
      <c r="AI60" s="29"/>
      <c r="AK60" s="5"/>
      <c r="AL60" s="64"/>
    </row>
    <row r="61" customFormat="false" ht="15.75" hidden="false" customHeight="false" outlineLevel="0" collapsed="false">
      <c r="A61" s="12" t="s">
        <v>145</v>
      </c>
      <c r="B61" s="13" t="s">
        <v>146</v>
      </c>
      <c r="C61" s="57" t="n">
        <v>4000</v>
      </c>
      <c r="D61" s="57" t="n">
        <v>5250</v>
      </c>
      <c r="E61" s="29" t="n">
        <f aca="false">C61/$C$140</f>
        <v>0.00124580708054454</v>
      </c>
      <c r="F61" s="29" t="n">
        <f aca="false">D61/$D$140</f>
        <v>0.00337609028424237</v>
      </c>
      <c r="G61" s="57" t="n">
        <f aca="false">(E61*$Y$9+F61*($Y$10+$Y$11))*$R61</f>
        <v>11.1532794655</v>
      </c>
      <c r="H61" s="57"/>
      <c r="J61" s="57" t="n">
        <v>397</v>
      </c>
      <c r="K61" s="29"/>
      <c r="L61" s="58" t="n">
        <f aca="false">Feed!D61*1000</f>
        <v>1610</v>
      </c>
      <c r="M61" s="58" t="n">
        <f aca="false">(('Meat Production'!C61*$Y$21)+('Meat Production'!D61*$Y$22))/1000</f>
        <v>726.5933449</v>
      </c>
      <c r="N61" s="58" t="n">
        <f aca="false">('Meat Production'!E61/1000)*$Y$23</f>
        <v>327.3157677</v>
      </c>
      <c r="O61" s="58" t="n">
        <f aca="false">MAX(0,L61-M61-N61)</f>
        <v>556.0908874</v>
      </c>
      <c r="P61" s="58" t="n">
        <f aca="false">MAX(0,(MIN((N61-L61+M61),N61)/$Y$23))</f>
        <v>0</v>
      </c>
      <c r="Q61" s="58" t="n">
        <f aca="false">MAX((P61*$Y$17)+((J61-(O61*$Y$20))*$Y$16),0)</f>
        <v>11.1532794655</v>
      </c>
      <c r="R61" s="59" t="n">
        <f aca="false">Q61/(E61*$Y$9+F61*($Y$10+$Y$11))</f>
        <v>0.00129539081852772</v>
      </c>
      <c r="S61" s="5"/>
      <c r="T61" s="5"/>
      <c r="U61" s="5"/>
      <c r="V61" s="5"/>
      <c r="W61" s="5"/>
      <c r="X61" s="5"/>
      <c r="Y61" s="34"/>
      <c r="Z61" s="34"/>
      <c r="AA61" s="34"/>
      <c r="AB61" s="29"/>
      <c r="AC61" s="29"/>
      <c r="AD61" s="29"/>
      <c r="AE61" s="29"/>
      <c r="AF61" s="29"/>
      <c r="AG61" s="29"/>
      <c r="AH61" s="29"/>
      <c r="AI61" s="29"/>
      <c r="AK61" s="5"/>
      <c r="AL61" s="64"/>
    </row>
    <row r="62" customFormat="false" ht="15.75" hidden="false" customHeight="false" outlineLevel="0" collapsed="false">
      <c r="A62" s="12" t="s">
        <v>147</v>
      </c>
      <c r="B62" s="13" t="s">
        <v>148</v>
      </c>
      <c r="C62" s="57" t="n">
        <v>160</v>
      </c>
      <c r="D62" s="57" t="n">
        <v>478</v>
      </c>
      <c r="E62" s="29" t="n">
        <f aca="false">C62/$C$140</f>
        <v>4.98322832217817E-005</v>
      </c>
      <c r="F62" s="29" t="n">
        <f aca="false">D62/$D$140</f>
        <v>0.000307384982070067</v>
      </c>
      <c r="G62" s="57" t="n">
        <f aca="false">(E62*$Y$9+F62*($Y$10+$Y$11))*$R62</f>
        <v>15002.3844800503</v>
      </c>
      <c r="H62" s="57"/>
      <c r="J62" s="57" t="n">
        <v>1584</v>
      </c>
      <c r="K62" s="29"/>
      <c r="L62" s="58" t="n">
        <f aca="false">Feed!D62*1000</f>
        <v>2840</v>
      </c>
      <c r="M62" s="58" t="n">
        <f aca="false">(('Meat Production'!C62*$Y$21)+('Meat Production'!D62*$Y$22))/1000</f>
        <v>2756.826436</v>
      </c>
      <c r="N62" s="58" t="n">
        <f aca="false">('Meat Production'!E62/1000)*$Y$23</f>
        <v>1434.892567</v>
      </c>
      <c r="O62" s="58" t="n">
        <f aca="false">MAX(0,L62-M62-N62)</f>
        <v>0</v>
      </c>
      <c r="P62" s="58" t="n">
        <f aca="false">MAX(0,(MIN((N62-L62+M62),N62)/$Y$23))</f>
        <v>137.345875276312</v>
      </c>
      <c r="Q62" s="58" t="n">
        <f aca="false">MAX((P62*$Y$17)+((J62-(O62*$Y$20))*$Y$16),0)</f>
        <v>15002.3844800503</v>
      </c>
      <c r="R62" s="59" t="n">
        <f aca="false">Q62/(E62*$Y$9+F62*($Y$10+$Y$11))</f>
        <v>24.3133551914968</v>
      </c>
      <c r="S62" s="5"/>
      <c r="T62" s="5"/>
      <c r="U62" s="5"/>
      <c r="V62" s="5"/>
      <c r="W62" s="5"/>
      <c r="X62" s="5"/>
      <c r="Y62" s="34"/>
      <c r="Z62" s="34"/>
      <c r="AA62" s="34"/>
      <c r="AB62" s="29"/>
      <c r="AC62" s="29"/>
      <c r="AD62" s="29"/>
      <c r="AE62" s="29"/>
      <c r="AF62" s="29"/>
      <c r="AG62" s="29"/>
      <c r="AH62" s="29"/>
      <c r="AI62" s="29"/>
      <c r="AK62" s="5"/>
      <c r="AL62" s="34"/>
    </row>
    <row r="63" customFormat="false" ht="15.75" hidden="false" customHeight="false" outlineLevel="0" collapsed="false">
      <c r="A63" s="12" t="s">
        <v>149</v>
      </c>
      <c r="B63" s="13" t="s">
        <v>150</v>
      </c>
      <c r="C63" s="57" t="n">
        <v>229</v>
      </c>
      <c r="D63" s="57" t="n">
        <v>215</v>
      </c>
      <c r="E63" s="29" t="n">
        <f aca="false">C63/$C$140</f>
        <v>7.1322455361175E-005</v>
      </c>
      <c r="F63" s="29" t="n">
        <f aca="false">D63/$D$140</f>
        <v>0.000138258935449925</v>
      </c>
      <c r="G63" s="57" t="n">
        <f aca="false">(E63*$Y$9+F63*($Y$10+$Y$11))*$R63</f>
        <v>950.927928096929</v>
      </c>
      <c r="H63" s="57"/>
      <c r="J63" s="57" t="n">
        <v>202</v>
      </c>
      <c r="K63" s="29"/>
      <c r="L63" s="58" t="n">
        <f aca="false">Feed!D63*1000</f>
        <v>300</v>
      </c>
      <c r="M63" s="58" t="n">
        <f aca="false">(('Meat Production'!C63*$Y$21)+('Meat Production'!D63*$Y$22))/1000</f>
        <v>612.7636046</v>
      </c>
      <c r="N63" s="58" t="n">
        <f aca="false">('Meat Production'!E63/1000)*$Y$23</f>
        <v>70.11237984</v>
      </c>
      <c r="O63" s="58" t="n">
        <f aca="false">MAX(0,L63-M63-N63)</f>
        <v>0</v>
      </c>
      <c r="P63" s="58" t="n">
        <f aca="false">MAX(0,(MIN((N63-L63+M63),N63)/$Y$23))</f>
        <v>7.12399999959906</v>
      </c>
      <c r="Q63" s="58" t="n">
        <f aca="false">MAX((P63*$Y$17)+((J63-(O63*$Y$20))*$Y$16),0)</f>
        <v>950.927928096929</v>
      </c>
      <c r="R63" s="59" t="n">
        <f aca="false">Q63/(E63*$Y$9+F63*($Y$10+$Y$11))</f>
        <v>2.34290397393212</v>
      </c>
      <c r="S63" s="5"/>
      <c r="T63" s="5"/>
      <c r="U63" s="5"/>
      <c r="V63" s="5"/>
      <c r="W63" s="5"/>
      <c r="X63" s="5"/>
      <c r="Y63" s="34"/>
      <c r="Z63" s="64"/>
      <c r="AA63" s="64"/>
      <c r="AB63" s="29"/>
      <c r="AC63" s="29"/>
      <c r="AD63" s="29"/>
      <c r="AE63" s="29"/>
      <c r="AF63" s="29"/>
      <c r="AG63" s="29"/>
      <c r="AH63" s="29"/>
      <c r="AI63" s="29"/>
      <c r="AK63" s="5"/>
      <c r="AL63" s="34"/>
    </row>
    <row r="64" customFormat="false" ht="15.75" hidden="false" customHeight="false" outlineLevel="0" collapsed="false">
      <c r="A64" s="12" t="s">
        <v>151</v>
      </c>
      <c r="B64" s="13" t="s">
        <v>152</v>
      </c>
      <c r="C64" s="57" t="n">
        <v>962</v>
      </c>
      <c r="D64" s="57" t="n">
        <v>4397</v>
      </c>
      <c r="E64" s="29" t="n">
        <f aca="false">C64/$C$140</f>
        <v>0.000299616602870962</v>
      </c>
      <c r="F64" s="29" t="n">
        <f aca="false">D64/$D$140</f>
        <v>0.00282755599615499</v>
      </c>
      <c r="G64" s="57" t="n">
        <f aca="false">(E64*$Y$9+F64*($Y$10+$Y$11))*$R64</f>
        <v>52614.0432897798</v>
      </c>
      <c r="H64" s="57"/>
      <c r="J64" s="57" t="n">
        <v>7316</v>
      </c>
      <c r="K64" s="29"/>
      <c r="L64" s="58" t="n">
        <f aca="false">Feed!D64*1000</f>
        <v>17490</v>
      </c>
      <c r="M64" s="58" t="n">
        <f aca="false">(('Meat Production'!C64*$Y$21)+('Meat Production'!D64*$Y$22))/1000</f>
        <v>17261.69514</v>
      </c>
      <c r="N64" s="58" t="n">
        <f aca="false">('Meat Production'!E64/1000)*$Y$23</f>
        <v>4699.054915</v>
      </c>
      <c r="O64" s="58" t="n">
        <f aca="false">MAX(0,L64-M64-N64)</f>
        <v>0</v>
      </c>
      <c r="P64" s="58" t="n">
        <f aca="false">MAX(0,(MIN((N64-L64+M64),N64)/$Y$23))</f>
        <v>454.265330355494</v>
      </c>
      <c r="Q64" s="58" t="n">
        <f aca="false">MAX((P64*$Y$17)+((J64-(O64*$Y$20))*$Y$16),0)</f>
        <v>52614.0432897798</v>
      </c>
      <c r="R64" s="59" t="n">
        <f aca="false">Q64/(E64*$Y$9+F64*($Y$10+$Y$11))</f>
        <v>10.0038346235327</v>
      </c>
      <c r="S64" s="5"/>
      <c r="T64" s="5"/>
      <c r="U64" s="5"/>
      <c r="V64" s="5"/>
      <c r="W64" s="5"/>
      <c r="X64" s="5"/>
      <c r="Y64" s="34"/>
      <c r="Z64" s="34"/>
      <c r="AA64" s="34"/>
      <c r="AB64" s="29"/>
      <c r="AC64" s="29"/>
      <c r="AD64" s="29"/>
      <c r="AE64" s="29"/>
      <c r="AF64" s="29"/>
      <c r="AG64" s="29"/>
      <c r="AH64" s="29"/>
      <c r="AI64" s="29"/>
      <c r="AK64" s="5"/>
      <c r="AL64" s="34"/>
    </row>
    <row r="65" customFormat="false" ht="15.75" hidden="false" customHeight="false" outlineLevel="0" collapsed="false">
      <c r="A65" s="12" t="s">
        <v>153</v>
      </c>
      <c r="B65" s="13" t="s">
        <v>154</v>
      </c>
      <c r="C65" s="57" t="n">
        <v>742</v>
      </c>
      <c r="D65" s="57" t="n">
        <v>288</v>
      </c>
      <c r="E65" s="29" t="n">
        <f aca="false">C65/$C$140</f>
        <v>0.000231097213441013</v>
      </c>
      <c r="F65" s="29" t="n">
        <f aca="false">D65/$D$140</f>
        <v>0.000185202667021296</v>
      </c>
      <c r="G65" s="57" t="n">
        <f aca="false">(E65*$Y$9+F65*($Y$10+$Y$11))*$R65</f>
        <v>548.727857052</v>
      </c>
      <c r="H65" s="57"/>
      <c r="J65" s="57" t="n">
        <v>457</v>
      </c>
      <c r="K65" s="29"/>
      <c r="L65" s="58" t="n">
        <f aca="false">Feed!D65*1000</f>
        <v>1340</v>
      </c>
      <c r="M65" s="58" t="n">
        <f aca="false">(('Meat Production'!C65*$Y$21)+('Meat Production'!D65*$Y$22))/1000</f>
        <v>928.4209619</v>
      </c>
      <c r="N65" s="58" t="n">
        <f aca="false">('Meat Production'!E65/1000)*$Y$23</f>
        <v>302.4654365</v>
      </c>
      <c r="O65" s="58" t="n">
        <f aca="false">MAX(0,L65-M65-N65)</f>
        <v>109.1136016</v>
      </c>
      <c r="P65" s="58" t="n">
        <f aca="false">MAX(0,(MIN((N65-L65+M65),N65)/$Y$23))</f>
        <v>0</v>
      </c>
      <c r="Q65" s="58" t="n">
        <f aca="false">MAX((P65*$Y$17)+((J65-(O65*$Y$20))*$Y$16),0)</f>
        <v>548.727857052</v>
      </c>
      <c r="R65" s="59" t="n">
        <f aca="false">Q65/(E65*$Y$9+F65*($Y$10+$Y$11))</f>
        <v>0.610111337276905</v>
      </c>
      <c r="S65" s="5"/>
      <c r="T65" s="5"/>
      <c r="U65" s="5"/>
      <c r="V65" s="5"/>
      <c r="W65" s="5"/>
      <c r="X65" s="5"/>
      <c r="Y65" s="34"/>
      <c r="Z65" s="64"/>
      <c r="AA65" s="64"/>
      <c r="AB65" s="29"/>
      <c r="AC65" s="29"/>
      <c r="AD65" s="29"/>
      <c r="AE65" s="29"/>
      <c r="AF65" s="29"/>
      <c r="AG65" s="29"/>
      <c r="AH65" s="29"/>
      <c r="AI65" s="29"/>
      <c r="AK65" s="5"/>
      <c r="AL65" s="34"/>
    </row>
    <row r="66" customFormat="false" ht="15.75" hidden="false" customHeight="false" outlineLevel="0" collapsed="false">
      <c r="A66" s="12" t="s">
        <v>155</v>
      </c>
      <c r="B66" s="13" t="s">
        <v>156</v>
      </c>
      <c r="C66" s="57" t="n">
        <v>184464</v>
      </c>
      <c r="D66" s="57" t="n">
        <v>29989</v>
      </c>
      <c r="E66" s="29" t="n">
        <f aca="false">C66/$C$140</f>
        <v>0.0574516393263921</v>
      </c>
      <c r="F66" s="29" t="n">
        <f aca="false">D66/$D$140</f>
        <v>0.0192848707684084</v>
      </c>
      <c r="G66" s="57" t="n">
        <f aca="false">(E66*$Y$9+F66*($Y$10+$Y$11))*$R66</f>
        <v>29834.0509566977</v>
      </c>
      <c r="H66" s="57"/>
      <c r="J66" s="57" t="n">
        <v>5856</v>
      </c>
      <c r="K66" s="29"/>
      <c r="L66" s="58" t="n">
        <f aca="false">Feed!D66*1000</f>
        <v>4350</v>
      </c>
      <c r="M66" s="58" t="n">
        <f aca="false">(('Meat Production'!C66*$Y$21)+('Meat Production'!D66*$Y$22))/1000</f>
        <v>1487.578861</v>
      </c>
      <c r="N66" s="58" t="n">
        <f aca="false">('Meat Production'!E66/1000)*$Y$23</f>
        <v>5135.869608</v>
      </c>
      <c r="O66" s="58" t="n">
        <f aca="false">MAX(0,L66-M66-N66)</f>
        <v>0</v>
      </c>
      <c r="P66" s="58" t="n">
        <f aca="false">MAX(0,(MIN((N66-L66+M66),N66)/$Y$23))</f>
        <v>231.001242993102</v>
      </c>
      <c r="Q66" s="58" t="n">
        <f aca="false">MAX((P66*$Y$17)+((J66-(O66*$Y$20))*$Y$16),0)</f>
        <v>29834.0509566977</v>
      </c>
      <c r="R66" s="59" t="n">
        <f aca="false">Q66/(E66*$Y$9+F66*($Y$10+$Y$11))</f>
        <v>0.164590974843172</v>
      </c>
      <c r="S66" s="5"/>
      <c r="T66" s="5"/>
      <c r="U66" s="5"/>
      <c r="V66" s="5"/>
      <c r="W66" s="5"/>
      <c r="X66" s="5"/>
      <c r="Y66" s="64"/>
      <c r="Z66" s="64"/>
      <c r="AA66" s="64"/>
      <c r="AB66" s="29"/>
      <c r="AC66" s="29"/>
      <c r="AD66" s="29"/>
      <c r="AE66" s="29"/>
      <c r="AF66" s="29"/>
      <c r="AG66" s="29"/>
      <c r="AH66" s="29"/>
      <c r="AI66" s="29"/>
      <c r="AK66" s="5"/>
      <c r="AL66" s="34"/>
    </row>
    <row r="67" customFormat="false" ht="15.75" hidden="false" customHeight="false" outlineLevel="0" collapsed="false">
      <c r="A67" s="12" t="s">
        <v>157</v>
      </c>
      <c r="B67" s="13" t="s">
        <v>158</v>
      </c>
      <c r="C67" s="57" t="n">
        <v>21300</v>
      </c>
      <c r="D67" s="57" t="n">
        <v>6330</v>
      </c>
      <c r="E67" s="29" t="n">
        <f aca="false">C67/$C$140</f>
        <v>0.00663392270389969</v>
      </c>
      <c r="F67" s="29" t="n">
        <f aca="false">D67/$D$140</f>
        <v>0.00407060028557222</v>
      </c>
      <c r="G67" s="57" t="n">
        <f aca="false">(E67*$Y$9+F67*($Y$10+$Y$11))*$R67</f>
        <v>26878.228189498</v>
      </c>
      <c r="H67" s="57"/>
      <c r="J67" s="57" t="n">
        <v>5457</v>
      </c>
      <c r="K67" s="29"/>
      <c r="L67" s="58" t="n">
        <f aca="false">Feed!D67*1000</f>
        <v>830</v>
      </c>
      <c r="M67" s="58" t="n">
        <f aca="false">(('Meat Production'!C67*$Y$21)+('Meat Production'!D67*$Y$22))/1000</f>
        <v>446.930605</v>
      </c>
      <c r="N67" s="58" t="n">
        <f aca="false">('Meat Production'!E67/1000)*$Y$23</f>
        <v>2403.514187</v>
      </c>
      <c r="O67" s="58" t="n">
        <f aca="false">MAX(0,L67-M67-N67)</f>
        <v>0</v>
      </c>
      <c r="P67" s="58" t="n">
        <f aca="false">MAX(0,(MIN((N67-L67+M67),N67)/$Y$23))</f>
        <v>205.293968486663</v>
      </c>
      <c r="Q67" s="58" t="n">
        <f aca="false">MAX((P67*$Y$17)+((J67-(O67*$Y$20))*$Y$16),0)</f>
        <v>26878.228189498</v>
      </c>
      <c r="R67" s="59" t="n">
        <f aca="false">Q67/(E67*$Y$9+F67*($Y$10+$Y$11))</f>
        <v>1.12710665042642</v>
      </c>
      <c r="S67" s="5"/>
      <c r="T67" s="5"/>
      <c r="U67" s="5"/>
      <c r="V67" s="5"/>
      <c r="W67" s="5"/>
      <c r="X67" s="5"/>
      <c r="Y67" s="34"/>
      <c r="Z67" s="64"/>
      <c r="AA67" s="64"/>
      <c r="AB67" s="29"/>
      <c r="AC67" s="29"/>
      <c r="AD67" s="29"/>
      <c r="AE67" s="29"/>
      <c r="AF67" s="29"/>
      <c r="AG67" s="29"/>
      <c r="AH67" s="29"/>
      <c r="AI67" s="29"/>
      <c r="AK67" s="5"/>
      <c r="AL67" s="64"/>
    </row>
    <row r="68" customFormat="false" ht="15.75" hidden="false" customHeight="false" outlineLevel="0" collapsed="false">
      <c r="A68" s="12" t="s">
        <v>159</v>
      </c>
      <c r="B68" s="13" t="s">
        <v>160</v>
      </c>
      <c r="C68" s="57" t="n">
        <v>50</v>
      </c>
      <c r="D68" s="57" t="n">
        <v>2580</v>
      </c>
      <c r="E68" s="29" t="n">
        <f aca="false">C68/$C$140</f>
        <v>1.55725885068068E-005</v>
      </c>
      <c r="F68" s="29" t="n">
        <f aca="false">D68/$D$140</f>
        <v>0.00165910722539911</v>
      </c>
      <c r="G68" s="57" t="n">
        <f aca="false">(E68*$Y$9+F68*($Y$10+$Y$11))*$R68</f>
        <v>2058.93237747389</v>
      </c>
      <c r="H68" s="57"/>
      <c r="J68" s="57" t="n">
        <v>84</v>
      </c>
      <c r="K68" s="29"/>
      <c r="L68" s="58" t="n">
        <f aca="false">Feed!D68*1000</f>
        <v>630</v>
      </c>
      <c r="M68" s="58" t="n">
        <f aca="false">(('Meat Production'!C68*$Y$21)+('Meat Production'!D68*$Y$22))/1000</f>
        <v>684.7122567</v>
      </c>
      <c r="N68" s="58" t="n">
        <f aca="false">('Meat Production'!E68/1000)*$Y$23</f>
        <v>205.9477345</v>
      </c>
      <c r="O68" s="58" t="n">
        <f aca="false">MAX(0,L68-M68-N68)</f>
        <v>0</v>
      </c>
      <c r="P68" s="58" t="n">
        <f aca="false">MAX(0,(MIN((N68-L68+M68),N68)/$Y$23))</f>
        <v>20.9259999994806</v>
      </c>
      <c r="Q68" s="58" t="n">
        <f aca="false">MAX((P68*$Y$17)+((J68-(O68*$Y$20))*$Y$16),0)</f>
        <v>2058.93237747389</v>
      </c>
      <c r="R68" s="59" t="n">
        <f aca="false">Q68/(E68*$Y$9+F68*($Y$10+$Y$11))</f>
        <v>0.772417268370908</v>
      </c>
      <c r="S68" s="5"/>
      <c r="T68" s="5"/>
      <c r="U68" s="5"/>
      <c r="V68" s="5"/>
      <c r="W68" s="5"/>
      <c r="X68" s="5"/>
      <c r="Y68" s="34"/>
      <c r="Z68" s="34"/>
      <c r="AA68" s="34"/>
      <c r="AB68" s="29"/>
      <c r="AC68" s="29"/>
      <c r="AD68" s="29"/>
      <c r="AE68" s="29"/>
      <c r="AF68" s="29"/>
      <c r="AG68" s="29"/>
      <c r="AH68" s="29"/>
      <c r="AI68" s="29"/>
      <c r="AK68" s="5"/>
      <c r="AL68" s="34"/>
    </row>
    <row r="69" customFormat="false" ht="15.75" hidden="false" customHeight="false" outlineLevel="0" collapsed="false">
      <c r="A69" s="12" t="s">
        <v>161</v>
      </c>
      <c r="B69" s="13" t="s">
        <v>162</v>
      </c>
      <c r="C69" s="57" t="n">
        <v>56</v>
      </c>
      <c r="D69" s="57" t="n">
        <v>1581</v>
      </c>
      <c r="E69" s="29" t="n">
        <f aca="false">C69/$C$140</f>
        <v>1.74412991276236E-005</v>
      </c>
      <c r="F69" s="29" t="n">
        <f aca="false">D69/$D$140</f>
        <v>0.00101668547416899</v>
      </c>
      <c r="G69" s="57" t="n">
        <f aca="false">(E69*$Y$9+F69*($Y$10+$Y$11))*$R69</f>
        <v>29198.3127235073</v>
      </c>
      <c r="H69" s="57"/>
      <c r="J69" s="57" t="n">
        <v>1818</v>
      </c>
      <c r="K69" s="29"/>
      <c r="L69" s="58" t="n">
        <f aca="false">Feed!D69*1000</f>
        <v>9940</v>
      </c>
      <c r="M69" s="58" t="n">
        <f aca="false">(('Meat Production'!C69*$Y$21)+('Meat Production'!D69*$Y$22))/1000</f>
        <v>11304.24333</v>
      </c>
      <c r="N69" s="58" t="n">
        <f aca="false">('Meat Production'!E69/1000)*$Y$23</f>
        <v>2824.572293</v>
      </c>
      <c r="O69" s="58" t="n">
        <f aca="false">MAX(0,L69-M69-N69)</f>
        <v>0</v>
      </c>
      <c r="P69" s="58" t="n">
        <f aca="false">MAX(0,(MIN((N69-L69+M69),N69)/$Y$23))</f>
        <v>287.000000001705</v>
      </c>
      <c r="Q69" s="58" t="n">
        <f aca="false">MAX((P69*$Y$17)+((J69-(O69*$Y$20))*$Y$16),0)</f>
        <v>29198.3127235073</v>
      </c>
      <c r="R69" s="59" t="n">
        <f aca="false">Q69/(E69*$Y$9+F69*($Y$10+$Y$11))</f>
        <v>17.6514185770738</v>
      </c>
      <c r="S69" s="5"/>
      <c r="T69" s="5"/>
      <c r="U69" s="5"/>
      <c r="V69" s="5"/>
      <c r="W69" s="5"/>
      <c r="X69" s="5"/>
      <c r="Y69" s="34"/>
      <c r="Z69" s="34"/>
      <c r="AA69" s="34"/>
      <c r="AB69" s="29"/>
      <c r="AC69" s="29"/>
      <c r="AD69" s="29"/>
      <c r="AE69" s="29"/>
      <c r="AF69" s="29"/>
      <c r="AG69" s="29"/>
      <c r="AH69" s="29"/>
      <c r="AI69" s="29"/>
      <c r="AK69" s="5"/>
      <c r="AL69" s="34"/>
    </row>
    <row r="70" customFormat="false" ht="15.75" hidden="false" customHeight="false" outlineLevel="0" collapsed="false">
      <c r="A70" s="12" t="s">
        <v>163</v>
      </c>
      <c r="B70" s="13" t="s">
        <v>164</v>
      </c>
      <c r="C70" s="57" t="n">
        <v>136</v>
      </c>
      <c r="D70" s="57" t="n">
        <v>14</v>
      </c>
      <c r="E70" s="29" t="n">
        <f aca="false">C70/$C$140</f>
        <v>4.23574407385144E-005</v>
      </c>
      <c r="F70" s="29" t="n">
        <f aca="false">D70/$D$140</f>
        <v>9.00290742464631E-006</v>
      </c>
      <c r="G70" s="57" t="n">
        <f aca="false">(E70*$Y$9+F70*($Y$10+$Y$11))*$R70</f>
        <v>0</v>
      </c>
      <c r="H70" s="57"/>
      <c r="J70" s="57" t="n">
        <v>77</v>
      </c>
      <c r="K70" s="29"/>
      <c r="L70" s="58" t="n">
        <f aca="false">Feed!D70*1000</f>
        <v>630</v>
      </c>
      <c r="M70" s="58" t="n">
        <f aca="false">(('Meat Production'!C70*$Y$21)+('Meat Production'!D70*$Y$22))/1000</f>
        <v>290.3282263</v>
      </c>
      <c r="N70" s="58" t="n">
        <f aca="false">('Meat Production'!E70/1000)*$Y$23</f>
        <v>18.69925908</v>
      </c>
      <c r="O70" s="58" t="n">
        <f aca="false">MAX(0,L70-M70-N70)</f>
        <v>320.97251462</v>
      </c>
      <c r="P70" s="58" t="n">
        <f aca="false">MAX(0,(MIN((N70-L70+M70),N70)/$Y$23))</f>
        <v>0</v>
      </c>
      <c r="Q70" s="58" t="n">
        <f aca="false">MAX((P70*$Y$17)+((J70-(O70*$Y$20))*$Y$16),0)</f>
        <v>0</v>
      </c>
      <c r="R70" s="59" t="n">
        <f aca="false">Q70/(E70*$Y$9+F70*($Y$10+$Y$11))</f>
        <v>0</v>
      </c>
      <c r="S70" s="5"/>
      <c r="T70" s="5"/>
      <c r="U70" s="5"/>
      <c r="V70" s="5"/>
      <c r="W70" s="5"/>
      <c r="X70" s="5"/>
      <c r="Y70" s="64"/>
      <c r="Z70" s="64"/>
      <c r="AA70" s="64"/>
      <c r="AB70" s="29"/>
      <c r="AC70" s="29"/>
      <c r="AD70" s="29"/>
      <c r="AE70" s="29"/>
      <c r="AF70" s="29"/>
      <c r="AG70" s="29"/>
      <c r="AH70" s="29"/>
      <c r="AI70" s="29"/>
      <c r="AK70" s="5"/>
      <c r="AL70" s="64"/>
    </row>
    <row r="71" customFormat="false" ht="15.75" hidden="false" customHeight="false" outlineLevel="0" collapsed="false">
      <c r="A71" s="12" t="s">
        <v>165</v>
      </c>
      <c r="B71" s="13" t="s">
        <v>166</v>
      </c>
      <c r="C71" s="57" t="n">
        <v>9004</v>
      </c>
      <c r="D71" s="57" t="n">
        <v>1364</v>
      </c>
      <c r="E71" s="29" t="n">
        <f aca="false">C71/$C$140</f>
        <v>0.00280431173830576</v>
      </c>
      <c r="F71" s="29" t="n">
        <f aca="false">D71/$D$140</f>
        <v>0.000877140409086969</v>
      </c>
      <c r="G71" s="57" t="n">
        <f aca="false">(E71*$Y$9+F71*($Y$10+$Y$11))*$R71</f>
        <v>2355.52583858808</v>
      </c>
      <c r="H71" s="57"/>
      <c r="J71" s="57" t="n">
        <v>1667</v>
      </c>
      <c r="K71" s="29"/>
      <c r="L71" s="58" t="n">
        <f aca="false">Feed!D71*1000</f>
        <v>1280</v>
      </c>
      <c r="M71" s="58" t="n">
        <f aca="false">(('Meat Production'!C71*$Y$21)+('Meat Production'!D71*$Y$22))/1000</f>
        <v>114.5739607</v>
      </c>
      <c r="N71" s="58" t="n">
        <f aca="false">('Meat Production'!E71/1000)*$Y$23</f>
        <v>1118.127118</v>
      </c>
      <c r="O71" s="58" t="n">
        <f aca="false">MAX(0,L71-M71-N71)</f>
        <v>47.2989212999998</v>
      </c>
      <c r="P71" s="58" t="n">
        <f aca="false">MAX(0,(MIN((N71-L71+M71),N71)/$Y$23))</f>
        <v>0</v>
      </c>
      <c r="Q71" s="58" t="n">
        <f aca="false">MAX((P71*$Y$17)+((J71-(O71*$Y$20))*$Y$16),0)</f>
        <v>2355.52583858808</v>
      </c>
      <c r="R71" s="59" t="n">
        <f aca="false">Q71/(E71*$Y$9+F71*($Y$10+$Y$11))</f>
        <v>0.269321450464832</v>
      </c>
      <c r="S71" s="5"/>
      <c r="T71" s="5"/>
      <c r="U71" s="5"/>
      <c r="V71" s="5"/>
      <c r="W71" s="5"/>
      <c r="X71" s="5"/>
      <c r="Y71" s="34"/>
      <c r="Z71" s="34"/>
      <c r="AA71" s="34"/>
      <c r="AB71" s="29"/>
      <c r="AC71" s="29"/>
      <c r="AD71" s="29"/>
      <c r="AE71" s="29"/>
      <c r="AF71" s="29"/>
      <c r="AG71" s="29"/>
      <c r="AH71" s="29"/>
      <c r="AI71" s="29"/>
      <c r="AK71" s="5"/>
      <c r="AL71" s="64"/>
    </row>
    <row r="72" customFormat="false" ht="15.75" hidden="false" customHeight="false" outlineLevel="0" collapsed="false">
      <c r="A72" s="12" t="s">
        <v>167</v>
      </c>
      <c r="B72" s="13" t="s">
        <v>168</v>
      </c>
      <c r="C72" s="57" t="n">
        <v>675</v>
      </c>
      <c r="D72" s="57" t="n">
        <v>1719</v>
      </c>
      <c r="E72" s="29" t="n">
        <f aca="false">C72/$C$140</f>
        <v>0.000210229944841891</v>
      </c>
      <c r="F72" s="29" t="n">
        <f aca="false">D72/$D$140</f>
        <v>0.00110542841878336</v>
      </c>
      <c r="G72" s="57" t="n">
        <f aca="false">(E72*$Y$9+F72*($Y$10+$Y$11))*$R72</f>
        <v>475.945956027974</v>
      </c>
      <c r="H72" s="57"/>
      <c r="J72" s="57" t="n">
        <v>7</v>
      </c>
      <c r="K72" s="29"/>
      <c r="L72" s="58" t="n">
        <f aca="false">Feed!D72*1000</f>
        <v>960</v>
      </c>
      <c r="M72" s="58" t="n">
        <f aca="false">(('Meat Production'!C72*$Y$21)+('Meat Production'!D72*$Y$22))/1000</f>
        <v>641.3410422</v>
      </c>
      <c r="N72" s="58" t="n">
        <f aca="false">('Meat Production'!E72/1000)*$Y$23</f>
        <v>368.1687279</v>
      </c>
      <c r="O72" s="58" t="n">
        <f aca="false">MAX(0,L72-M72-N72)</f>
        <v>0</v>
      </c>
      <c r="P72" s="58" t="n">
        <f aca="false">MAX(0,(MIN((N72-L72+M72),N72)/$Y$23))</f>
        <v>5.03060376751504</v>
      </c>
      <c r="Q72" s="58" t="n">
        <f aca="false">MAX((P72*$Y$17)+((J72-(O72*$Y$20))*$Y$16),0)</f>
        <v>475.945956027974</v>
      </c>
      <c r="R72" s="59" t="n">
        <f aca="false">Q72/(E72*$Y$9+F72*($Y$10+$Y$11))</f>
        <v>0.206894242144007</v>
      </c>
      <c r="S72" s="5"/>
      <c r="T72" s="5"/>
      <c r="U72" s="5"/>
      <c r="V72" s="5"/>
      <c r="W72" s="5"/>
      <c r="X72" s="5"/>
      <c r="Y72" s="34"/>
      <c r="Z72" s="34"/>
      <c r="AA72" s="34"/>
      <c r="AB72" s="29"/>
      <c r="AC72" s="29"/>
      <c r="AD72" s="29"/>
      <c r="AE72" s="29"/>
      <c r="AF72" s="29"/>
      <c r="AG72" s="29"/>
      <c r="AH72" s="29"/>
      <c r="AI72" s="29"/>
      <c r="AK72" s="5"/>
      <c r="AL72" s="34"/>
    </row>
    <row r="73" customFormat="false" ht="15.75" hidden="false" customHeight="false" outlineLevel="0" collapsed="false">
      <c r="A73" s="12" t="s">
        <v>169</v>
      </c>
      <c r="B73" s="13" t="s">
        <v>170</v>
      </c>
      <c r="C73" s="57" t="n">
        <v>400</v>
      </c>
      <c r="D73" s="57" t="n">
        <v>258</v>
      </c>
      <c r="E73" s="29" t="n">
        <f aca="false">C73/$C$140</f>
        <v>0.000124580708054454</v>
      </c>
      <c r="F73" s="29" t="n">
        <f aca="false">D73/$D$140</f>
        <v>0.000165910722539911</v>
      </c>
      <c r="G73" s="57" t="n">
        <f aca="false">(E73*$Y$9+F73*($Y$10+$Y$11))*$R73</f>
        <v>438.24959682875</v>
      </c>
      <c r="H73" s="57"/>
      <c r="J73" s="57" t="n">
        <v>399</v>
      </c>
      <c r="K73" s="29"/>
      <c r="L73" s="58" t="n">
        <f aca="false">Feed!D73*1000</f>
        <v>1160</v>
      </c>
      <c r="M73" s="58" t="n">
        <f aca="false">(('Meat Production'!C73*$Y$21)+('Meat Production'!D73*$Y$22))/1000</f>
        <v>588.6252715</v>
      </c>
      <c r="N73" s="58" t="n">
        <f aca="false">('Meat Production'!E73/1000)*$Y$23</f>
        <v>435.643528</v>
      </c>
      <c r="O73" s="58" t="n">
        <f aca="false">MAX(0,L73-M73-N73)</f>
        <v>135.7312005</v>
      </c>
      <c r="P73" s="58" t="n">
        <f aca="false">MAX(0,(MIN((N73-L73+M73),N73)/$Y$23))</f>
        <v>0</v>
      </c>
      <c r="Q73" s="58" t="n">
        <f aca="false">MAX((P73*$Y$17)+((J73-(O73*$Y$20))*$Y$16),0)</f>
        <v>438.24959682875</v>
      </c>
      <c r="R73" s="59" t="n">
        <f aca="false">Q73/(E73*$Y$9+F73*($Y$10+$Y$11))</f>
        <v>0.743589247081041</v>
      </c>
      <c r="S73" s="5"/>
      <c r="T73" s="5"/>
      <c r="U73" s="5"/>
      <c r="V73" s="5"/>
      <c r="W73" s="5"/>
      <c r="X73" s="5"/>
      <c r="Y73" s="34"/>
      <c r="Z73" s="64"/>
      <c r="AA73" s="64"/>
      <c r="AB73" s="29"/>
      <c r="AC73" s="29"/>
      <c r="AD73" s="29"/>
      <c r="AE73" s="29"/>
      <c r="AF73" s="29"/>
      <c r="AG73" s="29"/>
      <c r="AH73" s="29"/>
      <c r="AI73" s="29"/>
      <c r="AK73" s="5"/>
      <c r="AL73" s="34"/>
    </row>
    <row r="74" customFormat="false" ht="15.75" hidden="false" customHeight="false" outlineLevel="0" collapsed="false">
      <c r="A74" s="12" t="s">
        <v>171</v>
      </c>
      <c r="B74" s="13" t="s">
        <v>172</v>
      </c>
      <c r="C74" s="57" t="n">
        <v>2000</v>
      </c>
      <c r="D74" s="57" t="n">
        <v>142</v>
      </c>
      <c r="E74" s="29" t="n">
        <f aca="false">C74/$C$140</f>
        <v>0.000622903540272271</v>
      </c>
      <c r="F74" s="29" t="n">
        <f aca="false">D74/$D$140</f>
        <v>9.13152038785554E-005</v>
      </c>
      <c r="G74" s="57" t="n">
        <f aca="false">(E74*$Y$9+F74*($Y$10+$Y$11))*$R74</f>
        <v>344.2663297557</v>
      </c>
      <c r="H74" s="57"/>
      <c r="J74" s="57" t="n">
        <v>180</v>
      </c>
      <c r="K74" s="29"/>
      <c r="L74" s="58" t="n">
        <f aca="false">Feed!D74*1000</f>
        <v>20</v>
      </c>
      <c r="M74" s="58" t="n">
        <f aca="false">(('Meat Production'!C74*$Y$21)+('Meat Production'!D74*$Y$22))/1000</f>
        <v>12.41561084</v>
      </c>
      <c r="N74" s="58" t="n">
        <f aca="false">('Meat Production'!E74/1000)*$Y$23</f>
        <v>16.59313201</v>
      </c>
      <c r="O74" s="58" t="n">
        <f aca="false">MAX(0,L74-M74-N74)</f>
        <v>0</v>
      </c>
      <c r="P74" s="58" t="n">
        <f aca="false">MAX(0,(MIN((N74-L74+M74),N74)/$Y$23))</f>
        <v>0.915363081473573</v>
      </c>
      <c r="Q74" s="58" t="n">
        <f aca="false">MAX((P74*$Y$17)+((J74-(O74*$Y$20))*$Y$16),0)</f>
        <v>344.2663297557</v>
      </c>
      <c r="R74" s="59" t="n">
        <f aca="false">Q74/(E74*$Y$9+F74*($Y$10+$Y$11))</f>
        <v>0.193521168743364</v>
      </c>
      <c r="S74" s="5"/>
      <c r="T74" s="5"/>
      <c r="U74" s="5"/>
      <c r="V74" s="5"/>
      <c r="W74" s="5"/>
      <c r="X74" s="5"/>
      <c r="Y74" s="34"/>
      <c r="Z74" s="34"/>
      <c r="AA74" s="34"/>
      <c r="AB74" s="29"/>
      <c r="AC74" s="29"/>
      <c r="AD74" s="29"/>
      <c r="AE74" s="29"/>
      <c r="AF74" s="29"/>
      <c r="AG74" s="29"/>
      <c r="AH74" s="29"/>
      <c r="AI74" s="29"/>
      <c r="AK74" s="5"/>
      <c r="AL74" s="34"/>
    </row>
    <row r="75" customFormat="false" ht="15.75" hidden="false" customHeight="false" outlineLevel="0" collapsed="false">
      <c r="A75" s="12" t="s">
        <v>173</v>
      </c>
      <c r="B75" s="13" t="s">
        <v>174</v>
      </c>
      <c r="C75" s="57" t="n">
        <v>1254</v>
      </c>
      <c r="D75" s="57" t="n">
        <v>700</v>
      </c>
      <c r="E75" s="29" t="n">
        <f aca="false">C75/$C$140</f>
        <v>0.000390560519750714</v>
      </c>
      <c r="F75" s="29" t="n">
        <f aca="false">D75/$D$140</f>
        <v>0.000450145371232315</v>
      </c>
      <c r="G75" s="57" t="n">
        <f aca="false">(E75*$Y$9+F75*($Y$10+$Y$11))*$R75</f>
        <v>121.969968420424</v>
      </c>
      <c r="H75" s="57"/>
      <c r="J75" s="57" t="n">
        <v>9</v>
      </c>
      <c r="K75" s="29"/>
      <c r="L75" s="58" t="n">
        <f aca="false">Feed!D75*1000</f>
        <v>30</v>
      </c>
      <c r="M75" s="58" t="n">
        <f aca="false">(('Meat Production'!C75*$Y$21)+('Meat Production'!D75*$Y$22))/1000</f>
        <v>138.9108879</v>
      </c>
      <c r="N75" s="58" t="n">
        <f aca="false">('Meat Production'!E75/1000)*$Y$23</f>
        <v>11.58369892</v>
      </c>
      <c r="O75" s="58" t="n">
        <f aca="false">MAX(0,L75-M75-N75)</f>
        <v>0</v>
      </c>
      <c r="P75" s="58" t="n">
        <f aca="false">MAX(0,(MIN((N75-L75+M75),N75)/$Y$23))</f>
        <v>1.1770000004244</v>
      </c>
      <c r="Q75" s="58" t="n">
        <f aca="false">MAX((P75*$Y$17)+((J75-(O75*$Y$20))*$Y$16),0)</f>
        <v>121.969968420424</v>
      </c>
      <c r="R75" s="59" t="n">
        <f aca="false">Q75/(E75*$Y$9+F75*($Y$10+$Y$11))</f>
        <v>0.0702203352813185</v>
      </c>
      <c r="S75" s="5"/>
      <c r="T75" s="5"/>
      <c r="U75" s="5"/>
      <c r="V75" s="5"/>
      <c r="W75" s="5"/>
      <c r="X75" s="5"/>
      <c r="Y75" s="34"/>
      <c r="Z75" s="64"/>
      <c r="AA75" s="64"/>
      <c r="AB75" s="29"/>
      <c r="AC75" s="29"/>
      <c r="AD75" s="29"/>
      <c r="AE75" s="29"/>
      <c r="AF75" s="29"/>
      <c r="AG75" s="29"/>
      <c r="AH75" s="29"/>
      <c r="AI75" s="29"/>
      <c r="AK75" s="5"/>
      <c r="AL75" s="34"/>
    </row>
    <row r="76" customFormat="false" ht="15.75" hidden="false" customHeight="false" outlineLevel="0" collapsed="false">
      <c r="A76" s="12" t="s">
        <v>175</v>
      </c>
      <c r="B76" s="13" t="s">
        <v>176</v>
      </c>
      <c r="C76" s="57" t="n">
        <v>13300</v>
      </c>
      <c r="D76" s="57" t="n">
        <v>2050</v>
      </c>
      <c r="E76" s="29" t="n">
        <f aca="false">C76/$C$140</f>
        <v>0.0041423085428106</v>
      </c>
      <c r="F76" s="29" t="n">
        <f aca="false">D76/$D$140</f>
        <v>0.00131828287289464</v>
      </c>
      <c r="G76" s="57" t="n">
        <f aca="false">(E76*$Y$9+F76*($Y$10+$Y$11))*$R76</f>
        <v>976.412732961854</v>
      </c>
      <c r="H76" s="57"/>
      <c r="J76" s="57" t="n">
        <v>227</v>
      </c>
      <c r="K76" s="29"/>
      <c r="L76" s="58" t="n">
        <f aca="false">Feed!D76*1000</f>
        <v>0</v>
      </c>
      <c r="M76" s="58" t="n">
        <f aca="false">(('Meat Production'!C76*$Y$21)+('Meat Production'!D76*$Y$22))/1000</f>
        <v>602.2014406</v>
      </c>
      <c r="N76" s="58" t="n">
        <f aca="false">('Meat Production'!E76/1000)*$Y$23</f>
        <v>68.9904243</v>
      </c>
      <c r="O76" s="58" t="n">
        <f aca="false">MAX(0,L76-M76-N76)</f>
        <v>0</v>
      </c>
      <c r="P76" s="58" t="n">
        <f aca="false">MAX(0,(MIN((N76-L76+M76),N76)/$Y$23))</f>
        <v>7.01000000010182</v>
      </c>
      <c r="Q76" s="58" t="n">
        <f aca="false">MAX((P76*$Y$17)+((J76-(O76*$Y$20))*$Y$16),0)</f>
        <v>976.412732961855</v>
      </c>
      <c r="R76" s="59" t="n">
        <f aca="false">Q76/(E76*$Y$9+F76*($Y$10+$Y$11))</f>
        <v>0.0753699089654616</v>
      </c>
      <c r="S76" s="5"/>
      <c r="T76" s="5"/>
      <c r="U76" s="5"/>
      <c r="V76" s="5"/>
      <c r="W76" s="5"/>
      <c r="X76" s="5"/>
      <c r="Y76" s="64"/>
      <c r="Z76" s="64"/>
      <c r="AA76" s="64"/>
      <c r="AB76" s="29"/>
      <c r="AC76" s="29"/>
      <c r="AD76" s="29"/>
      <c r="AE76" s="29"/>
      <c r="AF76" s="29"/>
      <c r="AG76" s="29"/>
      <c r="AH76" s="29"/>
      <c r="AI76" s="29"/>
      <c r="AK76" s="5"/>
      <c r="AL76" s="34"/>
    </row>
    <row r="77" customFormat="false" ht="15.75" hidden="false" customHeight="false" outlineLevel="0" collapsed="false">
      <c r="A77" s="12" t="s">
        <v>177</v>
      </c>
      <c r="B77" s="13" t="s">
        <v>178</v>
      </c>
      <c r="C77" s="57" t="n">
        <v>37295</v>
      </c>
      <c r="D77" s="57" t="n">
        <v>3600</v>
      </c>
      <c r="E77" s="29" t="n">
        <f aca="false">C77/$C$140</f>
        <v>0.0116155937672272</v>
      </c>
      <c r="F77" s="29" t="n">
        <f aca="false">D77/$D$140</f>
        <v>0.00231503333776619</v>
      </c>
      <c r="G77" s="57" t="n">
        <f aca="false">(E77*$Y$9+F77*($Y$10+$Y$11))*$R77</f>
        <v>1572.81550620552</v>
      </c>
      <c r="H77" s="57"/>
      <c r="J77" s="57" t="n">
        <v>481</v>
      </c>
      <c r="K77" s="29"/>
      <c r="L77" s="58" t="n">
        <f aca="false">Feed!D77*1000</f>
        <v>620</v>
      </c>
      <c r="M77" s="58" t="n">
        <f aca="false">(('Meat Production'!C77*$Y$21)+('Meat Production'!D77*$Y$22))/1000</f>
        <v>370.1096197</v>
      </c>
      <c r="N77" s="58" t="n">
        <f aca="false">('Meat Production'!E77/1000)*$Y$23</f>
        <v>343.3479219</v>
      </c>
      <c r="O77" s="58" t="n">
        <f aca="false">MAX(0,L77-M77-N77)</f>
        <v>0</v>
      </c>
      <c r="P77" s="58" t="n">
        <f aca="false">MAX(0,(MIN((N77-L77+M77),N77)/$Y$23))</f>
        <v>9.49606229085789</v>
      </c>
      <c r="Q77" s="58" t="n">
        <f aca="false">MAX((P77*$Y$17)+((J77-(O77*$Y$20))*$Y$16),0)</f>
        <v>1572.81550620552</v>
      </c>
      <c r="R77" s="59" t="n">
        <f aca="false">Q77/(E77*$Y$9+F77*($Y$10+$Y$11))</f>
        <v>0.0460672863395013</v>
      </c>
      <c r="S77" s="5"/>
      <c r="T77" s="5"/>
      <c r="U77" s="5"/>
      <c r="V77" s="5"/>
      <c r="W77" s="5"/>
      <c r="X77" s="5"/>
      <c r="Y77" s="34"/>
      <c r="Z77" s="64"/>
      <c r="AA77" s="64"/>
      <c r="AB77" s="29"/>
      <c r="AC77" s="29"/>
      <c r="AD77" s="29"/>
      <c r="AE77" s="29"/>
      <c r="AF77" s="29"/>
      <c r="AG77" s="29"/>
      <c r="AH77" s="29"/>
      <c r="AI77" s="29"/>
      <c r="AK77" s="5"/>
      <c r="AL77" s="64"/>
    </row>
    <row r="78" customFormat="false" ht="15.75" hidden="false" customHeight="false" outlineLevel="0" collapsed="false">
      <c r="A78" s="12" t="s">
        <v>179</v>
      </c>
      <c r="B78" s="13" t="s">
        <v>180</v>
      </c>
      <c r="C78" s="57" t="n">
        <v>1850</v>
      </c>
      <c r="D78" s="57" t="n">
        <v>3800</v>
      </c>
      <c r="E78" s="29" t="n">
        <f aca="false">C78/$C$140</f>
        <v>0.000576185774751851</v>
      </c>
      <c r="F78" s="29" t="n">
        <f aca="false">D78/$D$140</f>
        <v>0.00244364630097543</v>
      </c>
      <c r="G78" s="57" t="n">
        <f aca="false">(E78*$Y$9+F78*($Y$10+$Y$11))*$R78</f>
        <v>209.976284634667</v>
      </c>
      <c r="H78" s="57"/>
      <c r="J78" s="57" t="n">
        <v>203</v>
      </c>
      <c r="K78" s="29"/>
      <c r="L78" s="58" t="n">
        <f aca="false">Feed!D78*1000</f>
        <v>2240</v>
      </c>
      <c r="M78" s="58" t="n">
        <f aca="false">(('Meat Production'!C78*$Y$21)+('Meat Production'!D78*$Y$22))/1000</f>
        <v>1610.61373</v>
      </c>
      <c r="N78" s="58" t="n">
        <f aca="false">('Meat Production'!E78/1000)*$Y$23</f>
        <v>547.4552556</v>
      </c>
      <c r="O78" s="58" t="n">
        <f aca="false">MAX(0,L78-M78-N78)</f>
        <v>81.9310144</v>
      </c>
      <c r="P78" s="58" t="n">
        <f aca="false">MAX(0,(MIN((N78-L78+M78),N78)/$Y$23))</f>
        <v>0</v>
      </c>
      <c r="Q78" s="58" t="n">
        <f aca="false">MAX((P78*$Y$17)+((J78-(O78*$Y$20))*$Y$16),0)</f>
        <v>209.976284634667</v>
      </c>
      <c r="R78" s="59" t="n">
        <f aca="false">Q78/(E78*$Y$9+F78*($Y$10+$Y$11))</f>
        <v>0.0390453065431805</v>
      </c>
      <c r="S78" s="5"/>
      <c r="T78" s="5"/>
      <c r="U78" s="5"/>
      <c r="V78" s="5"/>
      <c r="W78" s="5"/>
      <c r="X78" s="5"/>
      <c r="Y78" s="34"/>
      <c r="Z78" s="64"/>
      <c r="AA78" s="64"/>
      <c r="AB78" s="29"/>
      <c r="AC78" s="29"/>
      <c r="AD78" s="29"/>
      <c r="AE78" s="29"/>
      <c r="AF78" s="29"/>
      <c r="AG78" s="29"/>
      <c r="AH78" s="29"/>
      <c r="AI78" s="29"/>
      <c r="AK78" s="5"/>
      <c r="AL78" s="64"/>
    </row>
    <row r="79" customFormat="false" ht="15.75" hidden="false" customHeight="false" outlineLevel="0" collapsed="false">
      <c r="A79" s="12" t="s">
        <v>181</v>
      </c>
      <c r="B79" s="13" t="s">
        <v>182</v>
      </c>
      <c r="C79" s="57" t="n">
        <v>377</v>
      </c>
      <c r="D79" s="57" t="n">
        <v>8286</v>
      </c>
      <c r="E79" s="29" t="n">
        <f aca="false">C79/$C$140</f>
        <v>0.000117417317341323</v>
      </c>
      <c r="F79" s="29" t="n">
        <f aca="false">D79/$D$140</f>
        <v>0.00532843506575852</v>
      </c>
      <c r="G79" s="57" t="n">
        <f aca="false">(E79*$Y$9+F79*($Y$10+$Y$11))*$R79</f>
        <v>3490.36407139464</v>
      </c>
      <c r="H79" s="57"/>
      <c r="J79" s="57" t="n">
        <v>48</v>
      </c>
      <c r="K79" s="29"/>
      <c r="L79" s="58" t="n">
        <f aca="false">Feed!D79*1000</f>
        <v>6800</v>
      </c>
      <c r="M79" s="58" t="n">
        <f aca="false">(('Meat Production'!C79*$Y$21)+('Meat Production'!D79*$Y$22))/1000</f>
        <v>8189.533459</v>
      </c>
      <c r="N79" s="58" t="n">
        <f aca="false">('Meat Production'!E79/1000)*$Y$23</f>
        <v>363.5923303</v>
      </c>
      <c r="O79" s="58" t="n">
        <f aca="false">MAX(0,L79-M79-N79)</f>
        <v>0</v>
      </c>
      <c r="P79" s="58" t="n">
        <f aca="false">MAX(0,(MIN((N79-L79+M79),N79)/$Y$23))</f>
        <v>36.9440000014614</v>
      </c>
      <c r="Q79" s="58" t="n">
        <f aca="false">MAX((P79*$Y$17)+((J79-(O79*$Y$20))*$Y$16),0)</f>
        <v>3490.36407139464</v>
      </c>
      <c r="R79" s="59" t="n">
        <f aca="false">Q79/(E79*$Y$9+F79*($Y$10+$Y$11))</f>
        <v>0.399460857967432</v>
      </c>
      <c r="S79" s="5"/>
      <c r="T79" s="5"/>
      <c r="U79" s="5"/>
      <c r="V79" s="5"/>
      <c r="W79" s="5"/>
      <c r="X79" s="5"/>
      <c r="Y79" s="34"/>
      <c r="Z79" s="34"/>
      <c r="AA79" s="34"/>
      <c r="AB79" s="29"/>
      <c r="AC79" s="29"/>
      <c r="AD79" s="29"/>
      <c r="AE79" s="29"/>
      <c r="AF79" s="29"/>
      <c r="AG79" s="29"/>
      <c r="AH79" s="29"/>
      <c r="AI79" s="29"/>
      <c r="AK79" s="5"/>
      <c r="AL79" s="64"/>
    </row>
    <row r="80" customFormat="false" ht="15.75" hidden="false" customHeight="false" outlineLevel="0" collapsed="false">
      <c r="A80" s="12" t="s">
        <v>183</v>
      </c>
      <c r="B80" s="13" t="s">
        <v>184</v>
      </c>
      <c r="C80" s="57" t="n">
        <v>35001</v>
      </c>
      <c r="D80" s="57" t="n">
        <v>6561</v>
      </c>
      <c r="E80" s="29" t="n">
        <f aca="false">C80/$C$140</f>
        <v>0.0109011234065349</v>
      </c>
      <c r="F80" s="29" t="n">
        <f aca="false">D80/$D$140</f>
        <v>0.00421914825807889</v>
      </c>
      <c r="G80" s="57" t="n">
        <f aca="false">(E80*$Y$9+F80*($Y$10+$Y$11))*$R80</f>
        <v>680.0497756205</v>
      </c>
      <c r="H80" s="57"/>
      <c r="J80" s="57" t="n">
        <v>967</v>
      </c>
      <c r="K80" s="29"/>
      <c r="L80" s="58" t="n">
        <f aca="false">Feed!D80*1000</f>
        <v>1680</v>
      </c>
      <c r="M80" s="58" t="n">
        <f aca="false">(('Meat Production'!C80*$Y$21)+('Meat Production'!D80*$Y$22))/1000</f>
        <v>271.2021396</v>
      </c>
      <c r="N80" s="58" t="n">
        <f aca="false">('Meat Production'!E80/1000)*$Y$23</f>
        <v>701.241899</v>
      </c>
      <c r="O80" s="58" t="n">
        <f aca="false">MAX(0,L80-M80-N80)</f>
        <v>707.5559614</v>
      </c>
      <c r="P80" s="58" t="n">
        <f aca="false">MAX(0,(MIN((N80-L80+M80),N80)/$Y$23))</f>
        <v>0</v>
      </c>
      <c r="Q80" s="58" t="n">
        <f aca="false">MAX((P80*$Y$17)+((J80-(O80*$Y$20))*$Y$16),0)</f>
        <v>680.0497756205</v>
      </c>
      <c r="R80" s="59" t="n">
        <f aca="false">Q80/(E80*$Y$9+F80*($Y$10+$Y$11))</f>
        <v>0.0192762023394691</v>
      </c>
      <c r="S80" s="5"/>
      <c r="T80" s="5"/>
      <c r="U80" s="5"/>
      <c r="V80" s="5"/>
      <c r="W80" s="5"/>
      <c r="X80" s="5"/>
      <c r="Y80" s="34"/>
      <c r="Z80" s="34"/>
      <c r="AA80" s="34"/>
      <c r="AB80" s="29"/>
      <c r="AC80" s="29"/>
      <c r="AD80" s="29"/>
      <c r="AE80" s="29"/>
      <c r="AF80" s="29"/>
      <c r="AG80" s="29"/>
      <c r="AH80" s="29"/>
      <c r="AI80" s="29"/>
      <c r="AK80" s="5"/>
      <c r="AL80" s="34"/>
    </row>
    <row r="81" customFormat="false" ht="15.75" hidden="false" customHeight="false" outlineLevel="0" collapsed="false">
      <c r="A81" s="12" t="s">
        <v>185</v>
      </c>
      <c r="B81" s="13" t="s">
        <v>186</v>
      </c>
      <c r="C81" s="57" t="n">
        <v>39250</v>
      </c>
      <c r="D81" s="57" t="n">
        <v>411</v>
      </c>
      <c r="E81" s="29" t="n">
        <f aca="false">C81/$C$140</f>
        <v>0.0122244819778433</v>
      </c>
      <c r="F81" s="29" t="n">
        <f aca="false">D81/$D$140</f>
        <v>0.000264299639394974</v>
      </c>
      <c r="G81" s="57" t="n">
        <f aca="false">(E81*$Y$9+F81*($Y$10+$Y$11))*$R81</f>
        <v>2628.80270621687</v>
      </c>
      <c r="H81" s="57"/>
      <c r="J81" s="57" t="n">
        <v>362</v>
      </c>
      <c r="K81" s="29"/>
      <c r="L81" s="58" t="n">
        <f aca="false">Feed!D81*1000</f>
        <v>90</v>
      </c>
      <c r="M81" s="58" t="n">
        <f aca="false">(('Meat Production'!C81*$Y$21)+('Meat Production'!D81*$Y$22))/1000</f>
        <v>21.46144419</v>
      </c>
      <c r="N81" s="58" t="n">
        <f aca="false">('Meat Production'!E81/1000)*$Y$23</f>
        <v>292.456412</v>
      </c>
      <c r="O81" s="58" t="n">
        <f aca="false">MAX(0,L81-M81-N81)</f>
        <v>0</v>
      </c>
      <c r="P81" s="58" t="n">
        <f aca="false">MAX(0,(MIN((N81-L81+M81),N81)/$Y$23))</f>
        <v>22.7519135857047</v>
      </c>
      <c r="Q81" s="58" t="n">
        <f aca="false">MAX((P81*$Y$17)+((J81-(O81*$Y$20))*$Y$16),0)</f>
        <v>2628.80270621687</v>
      </c>
      <c r="R81" s="59" t="n">
        <f aca="false">Q81/(E81*$Y$9+F81*($Y$10+$Y$11))</f>
        <v>0.0808982779160171</v>
      </c>
      <c r="S81" s="5"/>
      <c r="T81" s="5"/>
      <c r="U81" s="5"/>
      <c r="V81" s="5"/>
      <c r="W81" s="5"/>
      <c r="X81" s="5"/>
      <c r="Y81" s="34"/>
      <c r="Z81" s="34"/>
      <c r="AA81" s="34"/>
      <c r="AB81" s="29"/>
      <c r="AC81" s="29"/>
      <c r="AD81" s="29"/>
      <c r="AE81" s="29"/>
      <c r="AF81" s="29"/>
      <c r="AG81" s="29"/>
      <c r="AH81" s="29"/>
      <c r="AI81" s="29"/>
      <c r="AK81" s="5"/>
      <c r="AL81" s="34"/>
    </row>
    <row r="82" customFormat="false" ht="15.75" hidden="false" customHeight="false" outlineLevel="0" collapsed="false">
      <c r="A82" s="12" t="s">
        <v>187</v>
      </c>
      <c r="B82" s="13" t="s">
        <v>188</v>
      </c>
      <c r="C82" s="57" t="n">
        <v>7</v>
      </c>
      <c r="D82" s="57" t="n">
        <v>79</v>
      </c>
      <c r="E82" s="29" t="n">
        <f aca="false">C82/$C$140</f>
        <v>2.18016239095295E-006</v>
      </c>
      <c r="F82" s="29" t="n">
        <f aca="false">D82/$D$140</f>
        <v>5.0802120467647E-005</v>
      </c>
      <c r="G82" s="57" t="n">
        <f aca="false">(E82*$Y$9+F82*($Y$10+$Y$11))*$R82</f>
        <v>138.230458150116</v>
      </c>
      <c r="H82" s="57"/>
      <c r="J82" s="57" t="n">
        <v>3</v>
      </c>
      <c r="K82" s="29"/>
      <c r="L82" s="58" t="n">
        <f aca="false">Feed!D82*1000</f>
        <v>90</v>
      </c>
      <c r="M82" s="58" t="n">
        <f aca="false">(('Meat Production'!C82*$Y$21)+('Meat Production'!D82*$Y$22))/1000</f>
        <v>223.4166084</v>
      </c>
      <c r="N82" s="58" t="n">
        <f aca="false">('Meat Production'!E82/1000)*$Y$23</f>
        <v>14.23112033</v>
      </c>
      <c r="O82" s="58" t="n">
        <f aca="false">MAX(0,L82-M82-N82)</f>
        <v>0</v>
      </c>
      <c r="P82" s="58" t="n">
        <f aca="false">MAX(0,(MIN((N82-L82+M82),N82)/$Y$23))</f>
        <v>1.44599999966588</v>
      </c>
      <c r="Q82" s="58" t="n">
        <f aca="false">MAX((P82*$Y$17)+((J82-(O82*$Y$20))*$Y$16),0)</f>
        <v>138.230458150116</v>
      </c>
      <c r="R82" s="59" t="n">
        <f aca="false">Q82/(E82*$Y$9+F82*($Y$10+$Y$11))</f>
        <v>1.60565615905628</v>
      </c>
      <c r="S82" s="5"/>
      <c r="T82" s="5"/>
      <c r="U82" s="5"/>
      <c r="V82" s="5"/>
      <c r="W82" s="5"/>
      <c r="X82" s="5"/>
      <c r="Y82" s="34"/>
      <c r="Z82" s="34"/>
      <c r="AA82" s="34"/>
      <c r="AB82" s="29"/>
      <c r="AC82" s="29"/>
      <c r="AD82" s="29"/>
      <c r="AE82" s="29"/>
      <c r="AF82" s="29"/>
      <c r="AG82" s="29"/>
      <c r="AH82" s="29"/>
      <c r="AI82" s="29"/>
      <c r="AK82" s="5"/>
      <c r="AL82" s="34"/>
    </row>
    <row r="83" customFormat="false" ht="15.75" hidden="false" customHeight="false" outlineLevel="0" collapsed="false">
      <c r="A83" s="12" t="s">
        <v>189</v>
      </c>
      <c r="B83" s="13" t="s">
        <v>190</v>
      </c>
      <c r="C83" s="57" t="n">
        <v>75849</v>
      </c>
      <c r="D83" s="57" t="n">
        <v>22129</v>
      </c>
      <c r="E83" s="29" t="n">
        <f aca="false">C83/$C$140</f>
        <v>0.0236233053130557</v>
      </c>
      <c r="F83" s="29" t="n">
        <f aca="false">D83/$D$140</f>
        <v>0.0142303813142856</v>
      </c>
      <c r="G83" s="57" t="n">
        <f aca="false">(E83*$Y$9+F83*($Y$10+$Y$11))*$R83</f>
        <v>146806.448156194</v>
      </c>
      <c r="H83" s="57"/>
      <c r="J83" s="57" t="n">
        <v>12494</v>
      </c>
      <c r="K83" s="29"/>
      <c r="L83" s="58" t="n">
        <f aca="false">Feed!D83*1000</f>
        <v>31460</v>
      </c>
      <c r="M83" s="58" t="n">
        <f aca="false">(('Meat Production'!C83*$Y$21)+('Meat Production'!D83*$Y$22))/1000</f>
        <v>24664.72805</v>
      </c>
      <c r="N83" s="58" t="n">
        <f aca="false">('Meat Production'!E83/1000)*$Y$23</f>
        <v>20483.18808</v>
      </c>
      <c r="O83" s="58" t="n">
        <f aca="false">MAX(0,L83-M83-N83)</f>
        <v>0</v>
      </c>
      <c r="P83" s="58" t="n">
        <f aca="false">MAX(0,(MIN((N83-L83+M83),N83)/$Y$23))</f>
        <v>1390.80594221963</v>
      </c>
      <c r="Q83" s="58" t="n">
        <f aca="false">MAX((P83*$Y$17)+((J83-(O83*$Y$20))*$Y$16),0)</f>
        <v>146806.448156194</v>
      </c>
      <c r="R83" s="59" t="n">
        <f aca="false">Q83/(E83*$Y$9+F83*($Y$10+$Y$11))</f>
        <v>1.73735407925669</v>
      </c>
      <c r="S83" s="5"/>
      <c r="T83" s="5"/>
      <c r="U83" s="5"/>
      <c r="V83" s="5"/>
      <c r="W83" s="5"/>
      <c r="X83" s="5"/>
      <c r="Y83" s="34"/>
      <c r="Z83" s="64"/>
      <c r="AA83" s="64"/>
      <c r="AB83" s="29"/>
      <c r="AC83" s="29"/>
      <c r="AD83" s="29"/>
      <c r="AE83" s="29"/>
      <c r="AF83" s="29"/>
      <c r="AG83" s="29"/>
      <c r="AH83" s="29"/>
      <c r="AI83" s="29"/>
      <c r="AK83" s="5"/>
      <c r="AL83" s="34"/>
    </row>
    <row r="84" customFormat="false" ht="15.75" hidden="false" customHeight="false" outlineLevel="0" collapsed="false">
      <c r="A84" s="12" t="s">
        <v>191</v>
      </c>
      <c r="B84" s="13" t="s">
        <v>192</v>
      </c>
      <c r="C84" s="57" t="n">
        <v>340</v>
      </c>
      <c r="D84" s="57" t="n">
        <v>1922</v>
      </c>
      <c r="E84" s="29" t="n">
        <f aca="false">C84/$C$140</f>
        <v>0.000105893601846286</v>
      </c>
      <c r="F84" s="29" t="n">
        <f aca="false">D84/$D$140</f>
        <v>0.00123597057644073</v>
      </c>
      <c r="G84" s="57" t="n">
        <f aca="false">(E84*$Y$9+F84*($Y$10+$Y$11))*$R84</f>
        <v>0</v>
      </c>
      <c r="H84" s="57"/>
      <c r="J84" s="57" t="n">
        <v>367</v>
      </c>
      <c r="K84" s="29"/>
      <c r="L84" s="58" t="n">
        <f aca="false">Feed!D84*1000</f>
        <v>1940</v>
      </c>
      <c r="M84" s="58" t="n">
        <f aca="false">(('Meat Production'!C84*$Y$21)+('Meat Production'!D84*$Y$22))/1000</f>
        <v>569.9810774</v>
      </c>
      <c r="N84" s="58" t="n">
        <f aca="false">('Meat Production'!E84/1000)*$Y$23</f>
        <v>77.56255833</v>
      </c>
      <c r="O84" s="58" t="n">
        <f aca="false">MAX(0,L84-M84-N84)</f>
        <v>1292.45636427</v>
      </c>
      <c r="P84" s="58" t="n">
        <f aca="false">MAX(0,(MIN((N84-L84+M84),N84)/$Y$23))</f>
        <v>0</v>
      </c>
      <c r="Q84" s="58" t="n">
        <f aca="false">MAX((P84*$Y$17)+((J84-(O84*$Y$20))*$Y$16),0)</f>
        <v>0</v>
      </c>
      <c r="R84" s="59" t="n">
        <f aca="false">Q84/(E84*$Y$9+F84*($Y$10+$Y$11))</f>
        <v>0</v>
      </c>
      <c r="S84" s="5"/>
      <c r="T84" s="5"/>
      <c r="U84" s="5"/>
      <c r="V84" s="5"/>
      <c r="W84" s="5"/>
      <c r="X84" s="5"/>
      <c r="Y84" s="34"/>
      <c r="Z84" s="64"/>
      <c r="AA84" s="64"/>
      <c r="AB84" s="29"/>
      <c r="AC84" s="29"/>
      <c r="AD84" s="29"/>
      <c r="AE84" s="29"/>
      <c r="AF84" s="29"/>
      <c r="AG84" s="29"/>
      <c r="AH84" s="29"/>
      <c r="AI84" s="29"/>
      <c r="AK84" s="5"/>
      <c r="AL84" s="64"/>
    </row>
    <row r="85" customFormat="false" ht="15.75" hidden="false" customHeight="false" outlineLevel="0" collapsed="false">
      <c r="A85" s="12" t="s">
        <v>193</v>
      </c>
      <c r="B85" s="13" t="s">
        <v>194</v>
      </c>
      <c r="C85" s="57" t="n">
        <v>112040</v>
      </c>
      <c r="D85" s="57" t="n">
        <v>1334</v>
      </c>
      <c r="E85" s="29" t="n">
        <f aca="false">C85/$C$140</f>
        <v>0.0348950563260526</v>
      </c>
      <c r="F85" s="29" t="n">
        <f aca="false">D85/$D$140</f>
        <v>0.000857848464605584</v>
      </c>
      <c r="G85" s="57" t="n">
        <f aca="false">(E85*$Y$9+F85*($Y$10+$Y$11))*$R85</f>
        <v>15596.9256098525</v>
      </c>
      <c r="H85" s="57"/>
      <c r="J85" s="57" t="n">
        <v>1074</v>
      </c>
      <c r="K85" s="29"/>
      <c r="L85" s="58" t="n">
        <f aca="false">Feed!D85*1000</f>
        <v>70</v>
      </c>
      <c r="M85" s="58" t="n">
        <f aca="false">(('Meat Production'!C85*$Y$21)+('Meat Production'!D85*$Y$22))/1000</f>
        <v>3.360193988</v>
      </c>
      <c r="N85" s="58" t="n">
        <f aca="false">('Meat Production'!E85/1000)*$Y$23</f>
        <v>1559.685517</v>
      </c>
      <c r="O85" s="58" t="n">
        <f aca="false">MAX(0,L85-M85-N85)</f>
        <v>0</v>
      </c>
      <c r="P85" s="58" t="n">
        <f aca="false">MAX(0,(MIN((N85-L85+M85),N85)/$Y$23))</f>
        <v>151.705842374097</v>
      </c>
      <c r="Q85" s="58" t="n">
        <f aca="false">MAX((P85*$Y$17)+((J85-(O85*$Y$20))*$Y$16),0)</f>
        <v>15596.9256098525</v>
      </c>
      <c r="R85" s="59" t="n">
        <f aca="false">Q85/(E85*$Y$9+F85*($Y$10+$Y$11))</f>
        <v>0.167850116954409</v>
      </c>
      <c r="S85" s="5"/>
      <c r="T85" s="5"/>
      <c r="U85" s="5"/>
      <c r="V85" s="5"/>
      <c r="W85" s="5"/>
      <c r="X85" s="5"/>
      <c r="Y85" s="34"/>
      <c r="Z85" s="34"/>
      <c r="AA85" s="34"/>
      <c r="AB85" s="29"/>
      <c r="AC85" s="29"/>
      <c r="AD85" s="29"/>
      <c r="AE85" s="29"/>
      <c r="AF85" s="29"/>
      <c r="AG85" s="29"/>
      <c r="AH85" s="29"/>
      <c r="AI85" s="29"/>
      <c r="AK85" s="5"/>
      <c r="AL85" s="64"/>
    </row>
    <row r="86" customFormat="false" ht="15.75" hidden="false" customHeight="false" outlineLevel="0" collapsed="false">
      <c r="A86" s="12" t="s">
        <v>195</v>
      </c>
      <c r="B86" s="13" t="s">
        <v>196</v>
      </c>
      <c r="C86" s="57" t="n">
        <v>21466</v>
      </c>
      <c r="D86" s="57" t="n">
        <v>8612</v>
      </c>
      <c r="E86" s="29" t="n">
        <f aca="false">C86/$C$140</f>
        <v>0.00668562369774229</v>
      </c>
      <c r="F86" s="29" t="n">
        <f aca="false">D86/$D$140</f>
        <v>0.00553807419578957</v>
      </c>
      <c r="G86" s="57" t="n">
        <f aca="false">(E86*$Y$9+F86*($Y$10+$Y$11))*$R86</f>
        <v>21039.4929805622</v>
      </c>
      <c r="H86" s="57"/>
      <c r="J86" s="57" t="n">
        <v>2641</v>
      </c>
      <c r="K86" s="29"/>
      <c r="L86" s="58" t="n">
        <f aca="false">Feed!D86*1000</f>
        <v>4760</v>
      </c>
      <c r="M86" s="58" t="n">
        <f aca="false">(('Meat Production'!C86*$Y$21)+('Meat Production'!D86*$Y$22))/1000</f>
        <v>3816.01343</v>
      </c>
      <c r="N86" s="58" t="n">
        <f aca="false">('Meat Production'!E86/1000)*$Y$23</f>
        <v>2775.363716</v>
      </c>
      <c r="O86" s="58" t="n">
        <f aca="false">MAX(0,L86-M86-N86)</f>
        <v>0</v>
      </c>
      <c r="P86" s="58" t="n">
        <f aca="false">MAX(0,(MIN((N86-L86+M86),N86)/$Y$23))</f>
        <v>186.08312564975</v>
      </c>
      <c r="Q86" s="58" t="n">
        <f aca="false">MAX((P86*$Y$17)+((J86-(O86*$Y$20))*$Y$16),0)</f>
        <v>21039.4929805622</v>
      </c>
      <c r="R86" s="59" t="n">
        <f aca="false">Q86/(E86*$Y$9+F86*($Y$10+$Y$11))</f>
        <v>0.799849644870532</v>
      </c>
      <c r="S86" s="5"/>
      <c r="T86" s="5"/>
      <c r="U86" s="5"/>
      <c r="V86" s="5"/>
      <c r="W86" s="5"/>
      <c r="X86" s="5"/>
      <c r="Y86" s="34"/>
      <c r="Z86" s="34"/>
      <c r="AA86" s="34"/>
      <c r="AB86" s="29"/>
      <c r="AC86" s="29"/>
      <c r="AD86" s="29"/>
      <c r="AE86" s="29"/>
      <c r="AF86" s="29"/>
      <c r="AG86" s="29"/>
      <c r="AH86" s="29"/>
      <c r="AI86" s="29"/>
      <c r="AK86" s="5"/>
      <c r="AL86" s="34"/>
    </row>
    <row r="87" customFormat="false" ht="15.75" hidden="false" customHeight="false" outlineLevel="0" collapsed="false">
      <c r="A87" s="12" t="s">
        <v>197</v>
      </c>
      <c r="B87" s="13" t="s">
        <v>198</v>
      </c>
      <c r="C87" s="57" t="n">
        <v>35464</v>
      </c>
      <c r="D87" s="57" t="n">
        <v>5950</v>
      </c>
      <c r="E87" s="29" t="n">
        <f aca="false">C87/$C$140</f>
        <v>0.0110453255761079</v>
      </c>
      <c r="F87" s="29" t="n">
        <f aca="false">D87/$D$140</f>
        <v>0.00382623565547468</v>
      </c>
      <c r="G87" s="57" t="n">
        <f aca="false">(E87*$Y$9+F87*($Y$10+$Y$11))*$R87</f>
        <v>2303.15396605195</v>
      </c>
      <c r="H87" s="57"/>
      <c r="J87" s="57" t="n">
        <v>558</v>
      </c>
      <c r="K87" s="29"/>
      <c r="L87" s="58" t="n">
        <f aca="false">Feed!D87*1000</f>
        <v>410</v>
      </c>
      <c r="M87" s="58" t="n">
        <f aca="false">(('Meat Production'!C87*$Y$21)+('Meat Production'!D87*$Y$22))/1000</f>
        <v>980.9317265</v>
      </c>
      <c r="N87" s="58" t="n">
        <f aca="false">('Meat Production'!E87/1000)*$Y$23</f>
        <v>159.2783205</v>
      </c>
      <c r="O87" s="58" t="n">
        <f aca="false">MAX(0,L87-M87-N87)</f>
        <v>0</v>
      </c>
      <c r="P87" s="58" t="n">
        <f aca="false">MAX(0,(MIN((N87-L87+M87),N87)/$Y$23))</f>
        <v>16.183999997826</v>
      </c>
      <c r="Q87" s="58" t="n">
        <f aca="false">MAX((P87*$Y$17)+((J87-(O87*$Y$20))*$Y$16),0)</f>
        <v>2303.15396605195</v>
      </c>
      <c r="R87" s="59" t="n">
        <f aca="false">Q87/(E87*$Y$9+F87*($Y$10+$Y$11))</f>
        <v>0.0657367106553083</v>
      </c>
      <c r="S87" s="5"/>
      <c r="T87" s="5"/>
      <c r="U87" s="5"/>
      <c r="V87" s="5"/>
      <c r="W87" s="5"/>
      <c r="X87" s="5"/>
      <c r="Y87" s="34"/>
      <c r="Z87" s="34"/>
      <c r="AA87" s="34"/>
      <c r="AB87" s="29"/>
      <c r="AC87" s="29"/>
      <c r="AD87" s="29"/>
      <c r="AE87" s="29"/>
      <c r="AF87" s="29"/>
      <c r="AG87" s="29"/>
      <c r="AH87" s="29"/>
      <c r="AI87" s="29"/>
      <c r="AK87" s="5"/>
      <c r="AL87" s="34"/>
    </row>
    <row r="88" customFormat="false" ht="15.75" hidden="false" customHeight="false" outlineLevel="0" collapsed="false">
      <c r="A88" s="12" t="s">
        <v>199</v>
      </c>
      <c r="B88" s="13" t="s">
        <v>200</v>
      </c>
      <c r="C88" s="57" t="n">
        <v>38000</v>
      </c>
      <c r="D88" s="57" t="n">
        <v>810</v>
      </c>
      <c r="E88" s="29" t="n">
        <f aca="false">C88/$C$140</f>
        <v>0.0118351672651732</v>
      </c>
      <c r="F88" s="29" t="n">
        <f aca="false">D88/$D$140</f>
        <v>0.000520882500997393</v>
      </c>
      <c r="G88" s="57" t="n">
        <f aca="false">(E88*$Y$9+F88*($Y$10+$Y$11))*$R88</f>
        <v>3073.90629418967</v>
      </c>
      <c r="H88" s="57"/>
      <c r="J88" s="57" t="n">
        <v>113</v>
      </c>
      <c r="K88" s="29"/>
      <c r="L88" s="58" t="n">
        <f aca="false">Feed!D88*1000</f>
        <v>90</v>
      </c>
      <c r="M88" s="58" t="n">
        <f aca="false">(('Meat Production'!C88*$Y$21)+('Meat Production'!D88*$Y$22))/1000</f>
        <v>84.91072875</v>
      </c>
      <c r="N88" s="58" t="n">
        <f aca="false">('Meat Production'!E88/1000)*$Y$23</f>
        <v>314.4624875</v>
      </c>
      <c r="O88" s="58" t="n">
        <f aca="false">MAX(0,L88-M88-N88)</f>
        <v>0</v>
      </c>
      <c r="P88" s="58" t="n">
        <f aca="false">MAX(0,(MIN((N88-L88+M88),N88)/$Y$23))</f>
        <v>31.4348877825933</v>
      </c>
      <c r="Q88" s="58" t="n">
        <f aca="false">MAX((P88*$Y$17)+((J88-(O88*$Y$20))*$Y$16),0)</f>
        <v>3073.90629418967</v>
      </c>
      <c r="R88" s="59" t="n">
        <f aca="false">Q88/(E88*$Y$9+F88*($Y$10+$Y$11))</f>
        <v>0.0964226178542364</v>
      </c>
      <c r="S88" s="5"/>
      <c r="T88" s="5"/>
      <c r="U88" s="5"/>
      <c r="V88" s="5"/>
      <c r="W88" s="5"/>
      <c r="X88" s="5"/>
      <c r="Y88" s="34"/>
      <c r="Z88" s="64"/>
      <c r="AA88" s="64"/>
      <c r="AB88" s="29"/>
      <c r="AC88" s="29"/>
      <c r="AD88" s="29"/>
      <c r="AE88" s="29"/>
      <c r="AF88" s="29"/>
      <c r="AG88" s="29"/>
      <c r="AH88" s="29"/>
      <c r="AI88" s="29"/>
      <c r="AK88" s="5"/>
      <c r="AL88" s="64"/>
    </row>
    <row r="89" customFormat="false" ht="15.75" hidden="false" customHeight="false" outlineLevel="0" collapsed="false">
      <c r="A89" s="12" t="s">
        <v>201</v>
      </c>
      <c r="B89" s="13" t="s">
        <v>202</v>
      </c>
      <c r="C89" s="57" t="n">
        <v>1795</v>
      </c>
      <c r="D89" s="57" t="n">
        <v>2326</v>
      </c>
      <c r="E89" s="29" t="n">
        <f aca="false">C89/$C$140</f>
        <v>0.000559055927394363</v>
      </c>
      <c r="F89" s="29" t="n">
        <f aca="false">D89/$D$140</f>
        <v>0.00149576876212338</v>
      </c>
      <c r="G89" s="57" t="n">
        <f aca="false">(E89*$Y$9+F89*($Y$10+$Y$11))*$R89</f>
        <v>2343.65664455408</v>
      </c>
      <c r="H89" s="57"/>
      <c r="J89" s="57" t="n">
        <v>2319</v>
      </c>
      <c r="K89" s="29"/>
      <c r="L89" s="58" t="n">
        <f aca="false">Feed!D89*1000</f>
        <v>1930</v>
      </c>
      <c r="M89" s="58" t="n">
        <f aca="false">(('Meat Production'!C89*$Y$21)+('Meat Production'!D89*$Y$22))/1000</f>
        <v>445.4570175</v>
      </c>
      <c r="N89" s="58" t="n">
        <f aca="false">('Meat Production'!E89/1000)*$Y$23</f>
        <v>494.0541084</v>
      </c>
      <c r="O89" s="58" t="n">
        <f aca="false">MAX(0,L89-M89-N89)</f>
        <v>990.4888741</v>
      </c>
      <c r="P89" s="58" t="n">
        <f aca="false">MAX(0,(MIN((N89-L89+M89),N89)/$Y$23))</f>
        <v>0</v>
      </c>
      <c r="Q89" s="58" t="n">
        <f aca="false">MAX((P89*$Y$17)+((J89-(O89*$Y$20))*$Y$16),0)</f>
        <v>2343.65664455408</v>
      </c>
      <c r="R89" s="59" t="n">
        <f aca="false">Q89/(E89*$Y$9+F89*($Y$10+$Y$11))</f>
        <v>0.611398961094557</v>
      </c>
      <c r="S89" s="5"/>
      <c r="T89" s="5"/>
      <c r="U89" s="5"/>
      <c r="V89" s="5"/>
      <c r="W89" s="5"/>
      <c r="X89" s="5"/>
      <c r="Y89" s="34"/>
      <c r="Z89" s="34"/>
      <c r="AA89" s="34"/>
      <c r="AB89" s="29"/>
      <c r="AC89" s="29"/>
      <c r="AD89" s="29"/>
      <c r="AE89" s="29"/>
      <c r="AF89" s="29"/>
      <c r="AG89" s="29"/>
      <c r="AH89" s="29"/>
      <c r="AI89" s="29"/>
      <c r="AK89" s="5"/>
      <c r="AL89" s="64"/>
    </row>
    <row r="90" customFormat="false" ht="15.75" hidden="false" customHeight="false" outlineLevel="0" collapsed="false">
      <c r="A90" s="12" t="s">
        <v>203</v>
      </c>
      <c r="B90" s="13" t="s">
        <v>204</v>
      </c>
      <c r="C90" s="57" t="n">
        <v>9725</v>
      </c>
      <c r="D90" s="57" t="n">
        <v>620</v>
      </c>
      <c r="E90" s="29" t="n">
        <f aca="false">C90/$C$140</f>
        <v>0.00302886846457392</v>
      </c>
      <c r="F90" s="29" t="n">
        <f aca="false">D90/$D$140</f>
        <v>0.000398700185948622</v>
      </c>
      <c r="G90" s="57" t="n">
        <f aca="false">(E90*$Y$9+F90*($Y$10+$Y$11))*$R90</f>
        <v>85496.5442059149</v>
      </c>
      <c r="H90" s="57"/>
      <c r="J90" s="57" t="n">
        <v>21786</v>
      </c>
      <c r="K90" s="29"/>
      <c r="L90" s="58" t="n">
        <f aca="false">Feed!D90*1000</f>
        <v>2380</v>
      </c>
      <c r="M90" s="58" t="n">
        <f aca="false">(('Meat Production'!C90*$Y$21)+('Meat Production'!D90*$Y$22))/1000</f>
        <v>1226.436555</v>
      </c>
      <c r="N90" s="58" t="n">
        <f aca="false">('Meat Production'!E90/1000)*$Y$23</f>
        <v>6901.935894</v>
      </c>
      <c r="O90" s="58" t="n">
        <f aca="false">MAX(0,L90-M90-N90)</f>
        <v>0</v>
      </c>
      <c r="P90" s="58" t="n">
        <f aca="false">MAX(0,(MIN((N90-L90+M90),N90)/$Y$23))</f>
        <v>584.082374864816</v>
      </c>
      <c r="Q90" s="58" t="n">
        <f aca="false">MAX((P90*$Y$17)+((J90-(O90*$Y$20))*$Y$16),0)</f>
        <v>85496.5442059149</v>
      </c>
      <c r="R90" s="59" t="n">
        <f aca="false">Q90/(E90*$Y$9+F90*($Y$10+$Y$11))</f>
        <v>9.96638090230262</v>
      </c>
      <c r="S90" s="5"/>
      <c r="T90" s="5"/>
      <c r="U90" s="5"/>
      <c r="V90" s="5"/>
      <c r="W90" s="5"/>
      <c r="X90" s="5"/>
      <c r="Y90" s="34"/>
      <c r="Z90" s="64"/>
      <c r="AA90" s="64"/>
      <c r="AB90" s="29"/>
      <c r="AC90" s="29"/>
      <c r="AD90" s="29"/>
      <c r="AE90" s="29"/>
      <c r="AF90" s="29"/>
      <c r="AG90" s="29"/>
      <c r="AH90" s="29"/>
      <c r="AI90" s="29"/>
      <c r="AK90" s="5"/>
      <c r="AL90" s="64"/>
    </row>
    <row r="91" customFormat="false" ht="15.75" hidden="false" customHeight="false" outlineLevel="0" collapsed="false">
      <c r="A91" s="12" t="s">
        <v>205</v>
      </c>
      <c r="B91" s="13" t="s">
        <v>206</v>
      </c>
      <c r="C91" s="57" t="n">
        <v>3275</v>
      </c>
      <c r="D91" s="57" t="n">
        <v>1790</v>
      </c>
      <c r="E91" s="29" t="n">
        <f aca="false">C91/$C$140</f>
        <v>0.00102000454719584</v>
      </c>
      <c r="F91" s="29" t="n">
        <f aca="false">D91/$D$140</f>
        <v>0.00115108602072264</v>
      </c>
      <c r="G91" s="57" t="n">
        <f aca="false">(E91*$Y$9+F91*($Y$10+$Y$11))*$R91</f>
        <v>16013.9927333565</v>
      </c>
      <c r="H91" s="57"/>
      <c r="J91" s="57" t="n">
        <v>1318</v>
      </c>
      <c r="K91" s="29"/>
      <c r="L91" s="58" t="n">
        <f aca="false">Feed!D91*1000</f>
        <v>230</v>
      </c>
      <c r="M91" s="58" t="n">
        <f aca="false">(('Meat Production'!C91*$Y$21)+('Meat Production'!D91*$Y$22))/1000</f>
        <v>712.8941689</v>
      </c>
      <c r="N91" s="58" t="n">
        <f aca="false">('Meat Production'!E91/1000)*$Y$23</f>
        <v>1499.985672</v>
      </c>
      <c r="O91" s="58" t="n">
        <f aca="false">MAX(0,L91-M91-N91)</f>
        <v>0</v>
      </c>
      <c r="P91" s="58" t="n">
        <f aca="false">MAX(0,(MIN((N91-L91+M91),N91)/$Y$23))</f>
        <v>152.411000041824</v>
      </c>
      <c r="Q91" s="58" t="n">
        <f aca="false">MAX((P91*$Y$17)+((J91-(O91*$Y$20))*$Y$16),0)</f>
        <v>16013.9927333565</v>
      </c>
      <c r="R91" s="59" t="n">
        <f aca="false">Q91/(E91*$Y$9+F91*($Y$10+$Y$11))</f>
        <v>3.56063525687781</v>
      </c>
      <c r="S91" s="5"/>
      <c r="T91" s="5"/>
      <c r="U91" s="5"/>
      <c r="V91" s="5"/>
      <c r="W91" s="5"/>
      <c r="X91" s="5"/>
      <c r="Y91" s="34"/>
      <c r="Z91" s="64"/>
      <c r="AA91" s="64"/>
      <c r="AB91" s="29"/>
      <c r="AC91" s="29"/>
      <c r="AD91" s="29"/>
      <c r="AE91" s="29"/>
      <c r="AF91" s="29"/>
      <c r="AG91" s="29"/>
      <c r="AH91" s="29"/>
      <c r="AI91" s="29"/>
      <c r="AK91" s="5"/>
      <c r="AL91" s="34"/>
    </row>
    <row r="92" customFormat="false" ht="15.75" hidden="false" customHeight="false" outlineLevel="0" collapsed="false">
      <c r="A92" s="12" t="s">
        <v>207</v>
      </c>
      <c r="B92" s="13" t="s">
        <v>208</v>
      </c>
      <c r="C92" s="57" t="n">
        <v>28782</v>
      </c>
      <c r="D92" s="57" t="n">
        <v>17818</v>
      </c>
      <c r="E92" s="29" t="n">
        <f aca="false">C92/$C$140</f>
        <v>0.00896420484805825</v>
      </c>
      <c r="F92" s="29" t="n">
        <f aca="false">D92/$D$140</f>
        <v>0.0114581288923106</v>
      </c>
      <c r="G92" s="57" t="n">
        <f aca="false">(E92*$Y$9+F92*($Y$10+$Y$11))*$R92</f>
        <v>1823.9933670665</v>
      </c>
      <c r="H92" s="57"/>
      <c r="J92" s="57" t="n">
        <v>1442</v>
      </c>
      <c r="K92" s="29"/>
      <c r="L92" s="58" t="n">
        <f aca="false">Feed!D92*1000</f>
        <v>1030</v>
      </c>
      <c r="M92" s="58" t="n">
        <f aca="false">(('Meat Production'!C92*$Y$21)+('Meat Production'!D92*$Y$22))/1000</f>
        <v>100.7286408</v>
      </c>
      <c r="N92" s="58" t="n">
        <f aca="false">('Meat Production'!E92/1000)*$Y$23</f>
        <v>676.696661</v>
      </c>
      <c r="O92" s="58" t="n">
        <f aca="false">MAX(0,L92-M92-N92)</f>
        <v>252.5746982</v>
      </c>
      <c r="P92" s="58" t="n">
        <f aca="false">MAX(0,(MIN((N92-L92+M92),N92)/$Y$23))</f>
        <v>0</v>
      </c>
      <c r="Q92" s="58" t="n">
        <f aca="false">MAX((P92*$Y$17)+((J92-(O92*$Y$20))*$Y$16),0)</f>
        <v>1823.9933670665</v>
      </c>
      <c r="R92" s="59" t="n">
        <f aca="false">Q92/(E92*$Y$9+F92*($Y$10+$Y$11))</f>
        <v>0.0437945847913972</v>
      </c>
      <c r="S92" s="5"/>
      <c r="T92" s="5"/>
      <c r="U92" s="5"/>
      <c r="V92" s="5"/>
      <c r="W92" s="5"/>
      <c r="X92" s="5"/>
      <c r="Y92" s="34"/>
      <c r="Z92" s="64"/>
      <c r="AA92" s="64"/>
      <c r="AB92" s="29"/>
      <c r="AC92" s="29"/>
      <c r="AD92" s="29"/>
      <c r="AE92" s="29"/>
      <c r="AF92" s="29"/>
      <c r="AG92" s="29"/>
      <c r="AH92" s="29"/>
      <c r="AI92" s="29"/>
      <c r="AK92" s="5"/>
      <c r="AL92" s="64"/>
    </row>
    <row r="93" customFormat="false" ht="15.75" hidden="false" customHeight="false" outlineLevel="0" collapsed="false">
      <c r="A93" s="12" t="s">
        <v>209</v>
      </c>
      <c r="B93" s="13" t="s">
        <v>210</v>
      </c>
      <c r="C93" s="57" t="n">
        <v>28623</v>
      </c>
      <c r="D93" s="57" t="n">
        <v>40500</v>
      </c>
      <c r="E93" s="29" t="n">
        <f aca="false">C93/$C$140</f>
        <v>0.00891468401660661</v>
      </c>
      <c r="F93" s="29" t="n">
        <f aca="false">D93/$D$140</f>
        <v>0.0260441250498697</v>
      </c>
      <c r="G93" s="57" t="n">
        <f aca="false">(E93*$Y$9+F93*($Y$10+$Y$11))*$R93</f>
        <v>0</v>
      </c>
      <c r="H93" s="57"/>
      <c r="J93" s="57" t="n">
        <v>521</v>
      </c>
      <c r="K93" s="29"/>
      <c r="L93" s="58" t="n">
        <f aca="false">Feed!D93*1000</f>
        <v>15170</v>
      </c>
      <c r="M93" s="58" t="n">
        <f aca="false">(('Meat Production'!C93*$Y$21)+('Meat Production'!D93*$Y$22))/1000</f>
        <v>2582.730772</v>
      </c>
      <c r="N93" s="58" t="n">
        <f aca="false">('Meat Production'!E93/1000)*$Y$23</f>
        <v>3212.316193</v>
      </c>
      <c r="O93" s="58" t="n">
        <f aca="false">MAX(0,L93-M93-N93)</f>
        <v>9374.953035</v>
      </c>
      <c r="P93" s="58" t="n">
        <f aca="false">MAX(0,(MIN((N93-L93+M93),N93)/$Y$23))</f>
        <v>0</v>
      </c>
      <c r="Q93" s="58" t="n">
        <f aca="false">MAX((P93*$Y$17)+((J93-(O93*$Y$20))*$Y$16),0)</f>
        <v>0</v>
      </c>
      <c r="R93" s="59" t="n">
        <f aca="false">Q93/(E93*$Y$9+F93*($Y$10+$Y$11))</f>
        <v>0</v>
      </c>
      <c r="S93" s="5"/>
      <c r="T93" s="5"/>
      <c r="U93" s="5"/>
      <c r="V93" s="5"/>
      <c r="W93" s="5"/>
      <c r="X93" s="5"/>
      <c r="Y93" s="34"/>
      <c r="Z93" s="64"/>
      <c r="AA93" s="64"/>
      <c r="AB93" s="29"/>
      <c r="AC93" s="29"/>
      <c r="AD93" s="29"/>
      <c r="AE93" s="29"/>
      <c r="AF93" s="29"/>
      <c r="AG93" s="29"/>
      <c r="AH93" s="29"/>
      <c r="AI93" s="29"/>
      <c r="AK93" s="5"/>
      <c r="AL93" s="64"/>
    </row>
    <row r="94" customFormat="false" ht="15.75" hidden="false" customHeight="false" outlineLevel="0" collapsed="false">
      <c r="A94" s="12" t="s">
        <v>211</v>
      </c>
      <c r="B94" s="13" t="s">
        <v>212</v>
      </c>
      <c r="C94" s="57" t="n">
        <v>805</v>
      </c>
      <c r="D94" s="57" t="n">
        <v>460</v>
      </c>
      <c r="E94" s="29" t="n">
        <f aca="false">C94/$C$140</f>
        <v>0.000250718674959589</v>
      </c>
      <c r="F94" s="29" t="n">
        <f aca="false">D94/$D$140</f>
        <v>0.000295809815381236</v>
      </c>
      <c r="G94" s="57" t="n">
        <f aca="false">(E94*$Y$9+F94*($Y$10+$Y$11))*$R94</f>
        <v>444.857257061033</v>
      </c>
      <c r="H94" s="57"/>
      <c r="J94" s="57" t="n">
        <v>443</v>
      </c>
      <c r="K94" s="29"/>
      <c r="L94" s="58" t="n">
        <f aca="false">Feed!D94*1000</f>
        <v>310</v>
      </c>
      <c r="M94" s="58" t="n">
        <f aca="false">(('Meat Production'!C94*$Y$21)+('Meat Production'!D94*$Y$22))/1000</f>
        <v>79.71439116</v>
      </c>
      <c r="N94" s="58" t="n">
        <f aca="false">('Meat Production'!E94/1000)*$Y$23</f>
        <v>38.24490568</v>
      </c>
      <c r="O94" s="58" t="n">
        <f aca="false">MAX(0,L94-M94-N94)</f>
        <v>192.04070316</v>
      </c>
      <c r="P94" s="58" t="n">
        <f aca="false">MAX(0,(MIN((N94-L94+M94),N94)/$Y$23))</f>
        <v>0</v>
      </c>
      <c r="Q94" s="58" t="n">
        <f aca="false">MAX((P94*$Y$17)+((J94-(O94*$Y$20))*$Y$16),0)</f>
        <v>444.857257061033</v>
      </c>
      <c r="R94" s="59" t="n">
        <f aca="false">Q94/(E94*$Y$9+F94*($Y$10+$Y$11))</f>
        <v>0.395127697668661</v>
      </c>
      <c r="S94" s="5"/>
      <c r="T94" s="5"/>
      <c r="U94" s="5"/>
      <c r="V94" s="5"/>
      <c r="W94" s="5"/>
      <c r="X94" s="5"/>
      <c r="Y94" s="34"/>
      <c r="Z94" s="64"/>
      <c r="AA94" s="64"/>
      <c r="AB94" s="29"/>
      <c r="AC94" s="29"/>
      <c r="AD94" s="29"/>
      <c r="AE94" s="29"/>
      <c r="AF94" s="29"/>
      <c r="AG94" s="29"/>
      <c r="AH94" s="29"/>
      <c r="AI94" s="29"/>
      <c r="AK94" s="5"/>
      <c r="AL94" s="64"/>
    </row>
    <row r="95" customFormat="false" ht="15.75" hidden="false" customHeight="false" outlineLevel="0" collapsed="false">
      <c r="A95" s="12" t="s">
        <v>213</v>
      </c>
      <c r="B95" s="13" t="s">
        <v>214</v>
      </c>
      <c r="C95" s="57" t="n">
        <v>661</v>
      </c>
      <c r="D95" s="57" t="n">
        <v>803</v>
      </c>
      <c r="E95" s="29" t="n">
        <f aca="false">C95/$C$140</f>
        <v>0.000205869620059986</v>
      </c>
      <c r="F95" s="29" t="n">
        <f aca="false">D95/$D$140</f>
        <v>0.00051638104728507</v>
      </c>
      <c r="G95" s="57" t="n">
        <f aca="false">(E95*$Y$9+F95*($Y$10+$Y$11))*$R95</f>
        <v>5986.6437898234</v>
      </c>
      <c r="H95" s="57"/>
      <c r="J95" s="57" t="n">
        <v>1547</v>
      </c>
      <c r="K95" s="29"/>
      <c r="L95" s="58" t="n">
        <f aca="false">Feed!D95*1000</f>
        <v>1560</v>
      </c>
      <c r="M95" s="58" t="n">
        <f aca="false">(('Meat Production'!C95*$Y$21)+('Meat Production'!D95*$Y$22))/1000</f>
        <v>1111.591206</v>
      </c>
      <c r="N95" s="58" t="n">
        <f aca="false">('Meat Production'!E95/1000)*$Y$23</f>
        <v>847.6275725</v>
      </c>
      <c r="O95" s="58" t="n">
        <f aca="false">MAX(0,L95-M95-N95)</f>
        <v>0</v>
      </c>
      <c r="P95" s="58" t="n">
        <f aca="false">MAX(0,(MIN((N95-L95+M95),N95)/$Y$23))</f>
        <v>40.5639429778902</v>
      </c>
      <c r="Q95" s="58" t="n">
        <f aca="false">MAX((P95*$Y$17)+((J95-(O95*$Y$20))*$Y$16),0)</f>
        <v>5986.6437898234</v>
      </c>
      <c r="R95" s="59" t="n">
        <f aca="false">Q95/(E95*$Y$9+F95*($Y$10+$Y$11))</f>
        <v>4.41129623599702</v>
      </c>
      <c r="S95" s="5"/>
      <c r="T95" s="5"/>
      <c r="U95" s="5"/>
      <c r="V95" s="5"/>
      <c r="W95" s="5"/>
      <c r="X95" s="5"/>
      <c r="Y95" s="34"/>
      <c r="Z95" s="64"/>
      <c r="AA95" s="64"/>
      <c r="AB95" s="29"/>
      <c r="AC95" s="29"/>
      <c r="AD95" s="29"/>
      <c r="AE95" s="29"/>
      <c r="AF95" s="29"/>
      <c r="AG95" s="29"/>
      <c r="AH95" s="29"/>
      <c r="AI95" s="29"/>
      <c r="AK95" s="5"/>
      <c r="AL95" s="64"/>
    </row>
    <row r="96" customFormat="false" ht="15.75" hidden="false" customHeight="false" outlineLevel="0" collapsed="false">
      <c r="A96" s="12" t="s">
        <v>215</v>
      </c>
      <c r="B96" s="13" t="s">
        <v>216</v>
      </c>
      <c r="C96" s="57" t="n">
        <v>1401</v>
      </c>
      <c r="D96" s="57" t="n">
        <v>110</v>
      </c>
      <c r="E96" s="29" t="n">
        <f aca="false">C96/$C$140</f>
        <v>0.000436343929960726</v>
      </c>
      <c r="F96" s="29" t="n">
        <f aca="false">D96/$D$140</f>
        <v>7.07371297650781E-005</v>
      </c>
      <c r="G96" s="57" t="n">
        <f aca="false">(E96*$Y$9+F96*($Y$10+$Y$11))*$R96</f>
        <v>180.068204306458</v>
      </c>
      <c r="H96" s="57"/>
      <c r="J96" s="57" t="n">
        <v>236</v>
      </c>
      <c r="K96" s="29"/>
      <c r="L96" s="58" t="n">
        <f aca="false">Feed!D96*1000</f>
        <v>340</v>
      </c>
      <c r="M96" s="58" t="n">
        <f aca="false">(('Meat Production'!C96*$Y$21)+('Meat Production'!D96*$Y$22))/1000</f>
        <v>30.38669445</v>
      </c>
      <c r="N96" s="58" t="n">
        <f aca="false">('Meat Production'!E96/1000)*$Y$23</f>
        <v>150.9030208</v>
      </c>
      <c r="O96" s="58" t="n">
        <f aca="false">MAX(0,L96-M96-N96)</f>
        <v>158.71028475</v>
      </c>
      <c r="P96" s="58" t="n">
        <f aca="false">MAX(0,(MIN((N96-L96+M96),N96)/$Y$23))</f>
        <v>0</v>
      </c>
      <c r="Q96" s="58" t="n">
        <f aca="false">MAX((P96*$Y$17)+((J96-(O96*$Y$20))*$Y$16),0)</f>
        <v>180.068204306458</v>
      </c>
      <c r="R96" s="59" t="n">
        <f aca="false">Q96/(E96*$Y$9+F96*($Y$10+$Y$11))</f>
        <v>0.143266869417099</v>
      </c>
      <c r="S96" s="5"/>
      <c r="T96" s="5"/>
      <c r="U96" s="5"/>
      <c r="V96" s="5"/>
      <c r="W96" s="5"/>
      <c r="X96" s="5"/>
      <c r="Y96" s="34"/>
      <c r="Z96" s="34"/>
      <c r="AA96" s="34"/>
      <c r="AB96" s="29"/>
      <c r="AC96" s="29"/>
      <c r="AD96" s="29"/>
      <c r="AE96" s="29"/>
      <c r="AF96" s="29"/>
      <c r="AG96" s="29"/>
      <c r="AH96" s="29"/>
      <c r="AI96" s="29"/>
      <c r="AK96" s="5"/>
      <c r="AL96" s="64"/>
    </row>
    <row r="97" customFormat="false" ht="15.75" hidden="false" customHeight="false" outlineLevel="0" collapsed="false">
      <c r="A97" s="12" t="s">
        <v>217</v>
      </c>
      <c r="B97" s="13" t="s">
        <v>218</v>
      </c>
      <c r="C97" s="57" t="n">
        <v>5000</v>
      </c>
      <c r="D97" s="57" t="n">
        <v>31300</v>
      </c>
      <c r="E97" s="29" t="n">
        <f aca="false">C97/$C$140</f>
        <v>0.00155725885068068</v>
      </c>
      <c r="F97" s="29" t="n">
        <f aca="false">D97/$D$140</f>
        <v>0.020127928742245</v>
      </c>
      <c r="G97" s="57" t="n">
        <f aca="false">(E97*$Y$9+F97*($Y$10+$Y$11))*$R97</f>
        <v>172952.991180555</v>
      </c>
      <c r="H97" s="57"/>
      <c r="J97" s="57" t="n">
        <v>58851</v>
      </c>
      <c r="K97" s="29"/>
      <c r="L97" s="58" t="n">
        <f aca="false">Feed!D97*1000</f>
        <v>9930</v>
      </c>
      <c r="M97" s="58" t="n">
        <f aca="false">(('Meat Production'!C97*$Y$21)+('Meat Production'!D97*$Y$22))/1000</f>
        <v>7690.660257</v>
      </c>
      <c r="N97" s="58" t="n">
        <f aca="false">('Meat Production'!E97/1000)*$Y$23</f>
        <v>11603.38235</v>
      </c>
      <c r="O97" s="58" t="n">
        <f aca="false">MAX(0,L97-M97-N97)</f>
        <v>0</v>
      </c>
      <c r="P97" s="58" t="n">
        <f aca="false">MAX(0,(MIN((N97-L97+M97),N97)/$Y$23))</f>
        <v>951.464487166858</v>
      </c>
      <c r="Q97" s="58" t="n">
        <f aca="false">MAX((P97*$Y$17)+((J97-(O97*$Y$20))*$Y$16),0)</f>
        <v>172952.991180555</v>
      </c>
      <c r="R97" s="59" t="n">
        <f aca="false">Q97/(E97*$Y$9+F97*($Y$10+$Y$11))</f>
        <v>4.81379303359273</v>
      </c>
      <c r="S97" s="5"/>
      <c r="T97" s="5"/>
      <c r="U97" s="5"/>
      <c r="V97" s="5"/>
      <c r="W97" s="5"/>
      <c r="X97" s="5"/>
      <c r="Y97" s="34"/>
      <c r="Z97" s="34"/>
      <c r="AA97" s="34"/>
      <c r="AB97" s="29"/>
      <c r="AC97" s="29"/>
      <c r="AD97" s="29"/>
      <c r="AE97" s="29"/>
      <c r="AF97" s="29"/>
      <c r="AG97" s="29"/>
      <c r="AH97" s="29"/>
      <c r="AI97" s="29"/>
      <c r="AK97" s="5"/>
      <c r="AL97" s="34"/>
    </row>
    <row r="98" customFormat="false" ht="15.75" hidden="false" customHeight="false" outlineLevel="0" collapsed="false">
      <c r="A98" s="12" t="s">
        <v>219</v>
      </c>
      <c r="B98" s="13" t="s">
        <v>220</v>
      </c>
      <c r="C98" s="57" t="n">
        <v>1538</v>
      </c>
      <c r="D98" s="57" t="n">
        <v>750</v>
      </c>
      <c r="E98" s="29" t="n">
        <f aca="false">C98/$C$140</f>
        <v>0.000479012822469377</v>
      </c>
      <c r="F98" s="29" t="n">
        <f aca="false">D98/$D$140</f>
        <v>0.000482298612034624</v>
      </c>
      <c r="G98" s="57" t="n">
        <f aca="false">(E98*$Y$9+F98*($Y$10+$Y$11))*$R98</f>
        <v>6867.08730504243</v>
      </c>
      <c r="H98" s="57"/>
      <c r="J98" s="57" t="n">
        <v>189</v>
      </c>
      <c r="K98" s="29"/>
      <c r="L98" s="58" t="n">
        <f aca="false">Feed!D98*1000</f>
        <v>690</v>
      </c>
      <c r="M98" s="58" t="n">
        <f aca="false">(('Meat Production'!C98*$Y$21)+('Meat Production'!D98*$Y$22))/1000</f>
        <v>1183.557108</v>
      </c>
      <c r="N98" s="58" t="n">
        <f aca="false">('Meat Production'!E98/1000)*$Y$23</f>
        <v>700.8580721</v>
      </c>
      <c r="O98" s="58" t="n">
        <f aca="false">MAX(0,L98-M98-N98)</f>
        <v>0</v>
      </c>
      <c r="P98" s="58" t="n">
        <f aca="false">MAX(0,(MIN((N98-L98+M98),N98)/$Y$23))</f>
        <v>71.2129999973397</v>
      </c>
      <c r="Q98" s="58" t="n">
        <f aca="false">MAX((P98*$Y$17)+((J98-(O98*$Y$20))*$Y$16),0)</f>
        <v>6867.08730504243</v>
      </c>
      <c r="R98" s="59" t="n">
        <f aca="false">Q98/(E98*$Y$9+F98*($Y$10+$Y$11))</f>
        <v>3.39967262845486</v>
      </c>
      <c r="S98" s="5"/>
      <c r="T98" s="5"/>
      <c r="U98" s="5"/>
      <c r="V98" s="5"/>
      <c r="W98" s="5"/>
      <c r="X98" s="5"/>
      <c r="Y98" s="64"/>
      <c r="Z98" s="64"/>
      <c r="AA98" s="64"/>
      <c r="AB98" s="29"/>
      <c r="AC98" s="29"/>
      <c r="AD98" s="29"/>
      <c r="AE98" s="29"/>
      <c r="AF98" s="29"/>
      <c r="AG98" s="29"/>
      <c r="AH98" s="29"/>
      <c r="AI98" s="29"/>
      <c r="AK98" s="5"/>
      <c r="AL98" s="64"/>
    </row>
    <row r="99" customFormat="false" ht="15.75" hidden="false" customHeight="false" outlineLevel="0" collapsed="false">
      <c r="A99" s="12" t="s">
        <v>221</v>
      </c>
      <c r="B99" s="13" t="s">
        <v>222</v>
      </c>
      <c r="C99" s="57" t="n">
        <v>190</v>
      </c>
      <c r="D99" s="57" t="n">
        <v>1000</v>
      </c>
      <c r="E99" s="29" t="n">
        <f aca="false">C99/$C$140</f>
        <v>5.91758363258658E-005</v>
      </c>
      <c r="F99" s="29" t="n">
        <f aca="false">D99/$D$140</f>
        <v>0.000643064816046165</v>
      </c>
      <c r="G99" s="57" t="n">
        <f aca="false">(E99*$Y$9+F99*($Y$10+$Y$11))*$R99</f>
        <v>289.665472479232</v>
      </c>
      <c r="H99" s="57"/>
      <c r="J99" s="57" t="n">
        <v>0</v>
      </c>
      <c r="K99" s="29"/>
      <c r="L99" s="58" t="n">
        <f aca="false">Feed!D99*1000</f>
        <v>180</v>
      </c>
      <c r="M99" s="58" t="n">
        <f aca="false">(('Meat Production'!C99*$Y$21)+('Meat Production'!D99*$Y$22))/1000</f>
        <v>435.1853347</v>
      </c>
      <c r="N99" s="58" t="n">
        <f aca="false">('Meat Production'!E99/1000)*$Y$23</f>
        <v>30.78488548</v>
      </c>
      <c r="O99" s="58" t="n">
        <f aca="false">MAX(0,L99-M99-N99)</f>
        <v>0</v>
      </c>
      <c r="P99" s="58" t="n">
        <f aca="false">MAX(0,(MIN((N99-L99+M99),N99)/$Y$23))</f>
        <v>3.12800000010921</v>
      </c>
      <c r="Q99" s="58" t="n">
        <f aca="false">MAX((P99*$Y$17)+((J99-(O99*$Y$20))*$Y$16),0)</f>
        <v>289.665472479232</v>
      </c>
      <c r="R99" s="59" t="n">
        <f aca="false">Q99/(E99*$Y$9+F99*($Y$10+$Y$11))</f>
        <v>0.247027124972516</v>
      </c>
      <c r="S99" s="5"/>
      <c r="T99" s="5"/>
      <c r="U99" s="5"/>
      <c r="V99" s="5"/>
      <c r="W99" s="5"/>
      <c r="X99" s="5"/>
      <c r="Y99" s="34"/>
      <c r="Z99" s="34"/>
      <c r="AA99" s="34"/>
      <c r="AB99" s="29"/>
      <c r="AC99" s="29"/>
      <c r="AD99" s="29"/>
      <c r="AE99" s="29"/>
      <c r="AF99" s="29"/>
      <c r="AG99" s="29"/>
      <c r="AH99" s="29"/>
      <c r="AI99" s="29"/>
      <c r="AK99" s="5"/>
      <c r="AL99" s="64"/>
    </row>
    <row r="100" customFormat="false" ht="15.75" hidden="false" customHeight="false" outlineLevel="0" collapsed="false">
      <c r="A100" s="12" t="s">
        <v>223</v>
      </c>
      <c r="B100" s="13" t="s">
        <v>224</v>
      </c>
      <c r="C100" s="57" t="n">
        <v>17000</v>
      </c>
      <c r="D100" s="57" t="n">
        <v>4824</v>
      </c>
      <c r="E100" s="29" t="n">
        <f aca="false">C100/$C$140</f>
        <v>0.00529468009231431</v>
      </c>
      <c r="F100" s="29" t="n">
        <f aca="false">D100/$D$140</f>
        <v>0.0031021446726067</v>
      </c>
      <c r="G100" s="57" t="n">
        <f aca="false">(E100*$Y$9+F100*($Y$10+$Y$11))*$R100</f>
        <v>11484.759780579</v>
      </c>
      <c r="H100" s="57"/>
      <c r="J100" s="57" t="n">
        <v>480</v>
      </c>
      <c r="K100" s="29"/>
      <c r="L100" s="58" t="n">
        <f aca="false">Feed!D100*1000</f>
        <v>4580</v>
      </c>
      <c r="M100" s="58" t="n">
        <f aca="false">(('Meat Production'!C100*$Y$21)+('Meat Production'!D100*$Y$22))/1000</f>
        <v>652.5196445</v>
      </c>
      <c r="N100" s="58" t="n">
        <f aca="false">('Meat Production'!E100/1000)*$Y$23</f>
        <v>5074.506513</v>
      </c>
      <c r="O100" s="58" t="n">
        <f aca="false">MAX(0,L100-M100-N100)</f>
        <v>0</v>
      </c>
      <c r="P100" s="58" t="n">
        <f aca="false">MAX(0,(MIN((N100-L100+M100),N100)/$Y$23))</f>
        <v>116.547382419734</v>
      </c>
      <c r="Q100" s="58" t="n">
        <f aca="false">MAX((P100*$Y$17)+((J100-(O100*$Y$20))*$Y$16),0)</f>
        <v>11484.759780579</v>
      </c>
      <c r="R100" s="59" t="n">
        <f aca="false">Q100/(E100*$Y$9+F100*($Y$10+$Y$11))</f>
        <v>0.610864397087232</v>
      </c>
      <c r="S100" s="5"/>
      <c r="T100" s="5"/>
      <c r="U100" s="5"/>
      <c r="V100" s="5"/>
      <c r="W100" s="5"/>
      <c r="X100" s="5"/>
      <c r="Y100" s="34"/>
      <c r="Z100" s="34"/>
      <c r="AA100" s="34"/>
      <c r="AB100" s="29"/>
      <c r="AC100" s="29"/>
      <c r="AD100" s="29"/>
      <c r="AE100" s="29"/>
      <c r="AF100" s="29"/>
      <c r="AG100" s="29"/>
      <c r="AH100" s="29"/>
      <c r="AI100" s="29"/>
      <c r="AK100" s="5"/>
      <c r="AL100" s="34"/>
    </row>
    <row r="101" customFormat="false" ht="15.75" hidden="false" customHeight="false" outlineLevel="0" collapsed="false">
      <c r="A101" s="12" t="s">
        <v>225</v>
      </c>
      <c r="B101" s="13" t="s">
        <v>226</v>
      </c>
      <c r="C101" s="57" t="n">
        <v>18800</v>
      </c>
      <c r="D101" s="57" t="n">
        <v>5678</v>
      </c>
      <c r="E101" s="29" t="n">
        <f aca="false">C101/$C$140</f>
        <v>0.00585529327855935</v>
      </c>
      <c r="F101" s="29" t="n">
        <f aca="false">D101/$D$140</f>
        <v>0.00365132202551012</v>
      </c>
      <c r="G101" s="57" t="n">
        <f aca="false">(E101*$Y$9+F101*($Y$10+$Y$11))*$R101</f>
        <v>20121.7317984111</v>
      </c>
      <c r="H101" s="57"/>
      <c r="J101" s="57" t="n">
        <v>2142</v>
      </c>
      <c r="K101" s="29"/>
      <c r="L101" s="58" t="n">
        <f aca="false">Feed!D101*1000</f>
        <v>6420</v>
      </c>
      <c r="M101" s="58" t="n">
        <f aca="false">(('Meat Production'!C101*$Y$21)+('Meat Production'!D101*$Y$22))/1000</f>
        <v>8827.053576</v>
      </c>
      <c r="N101" s="58" t="n">
        <f aca="false">('Meat Production'!E101/1000)*$Y$23</f>
        <v>1810.294955</v>
      </c>
      <c r="O101" s="58" t="n">
        <f aca="false">MAX(0,L101-M101-N101)</f>
        <v>0</v>
      </c>
      <c r="P101" s="58" t="n">
        <f aca="false">MAX(0,(MIN((N101-L101+M101),N101)/$Y$23))</f>
        <v>183.940999979244</v>
      </c>
      <c r="Q101" s="58" t="n">
        <f aca="false">MAX((P101*$Y$17)+((J101-(O101*$Y$20))*$Y$16),0)</f>
        <v>20121.7317984111</v>
      </c>
      <c r="R101" s="59" t="n">
        <f aca="false">Q101/(E101*$Y$9+F101*($Y$10+$Y$11))</f>
        <v>0.951801495489478</v>
      </c>
      <c r="S101" s="5"/>
      <c r="T101" s="5"/>
      <c r="U101" s="5"/>
      <c r="V101" s="5"/>
      <c r="W101" s="5"/>
      <c r="X101" s="5"/>
      <c r="Y101" s="34"/>
      <c r="Z101" s="34"/>
      <c r="AA101" s="34"/>
      <c r="AB101" s="29"/>
      <c r="AC101" s="29"/>
      <c r="AD101" s="29"/>
      <c r="AE101" s="29"/>
      <c r="AF101" s="29"/>
      <c r="AG101" s="29"/>
      <c r="AH101" s="29"/>
      <c r="AI101" s="29"/>
      <c r="AK101" s="5"/>
      <c r="AL101" s="64"/>
    </row>
    <row r="102" customFormat="false" ht="15.75" hidden="false" customHeight="false" outlineLevel="0" collapsed="false">
      <c r="A102" s="12" t="s">
        <v>227</v>
      </c>
      <c r="B102" s="13" t="s">
        <v>228</v>
      </c>
      <c r="C102" s="57" t="n">
        <v>1500</v>
      </c>
      <c r="D102" s="57" t="n">
        <v>10940</v>
      </c>
      <c r="E102" s="29" t="n">
        <f aca="false">C102/$C$140</f>
        <v>0.000467177655204203</v>
      </c>
      <c r="F102" s="29" t="n">
        <f aca="false">D102/$D$140</f>
        <v>0.00703512908754504</v>
      </c>
      <c r="G102" s="57" t="n">
        <f aca="false">(E102*$Y$9+F102*($Y$10+$Y$11))*$R102</f>
        <v>10630.6229323276</v>
      </c>
      <c r="H102" s="57"/>
      <c r="J102" s="57" t="n">
        <v>15</v>
      </c>
      <c r="K102" s="29"/>
      <c r="L102" s="58" t="n">
        <f aca="false">Feed!D102*1000</f>
        <v>10160</v>
      </c>
      <c r="M102" s="58" t="n">
        <f aca="false">(('Meat Production'!C102*$Y$21)+('Meat Production'!D102*$Y$22))/1000</f>
        <v>13779.50601</v>
      </c>
      <c r="N102" s="58" t="n">
        <f aca="false">('Meat Production'!E102/1000)*$Y$23</f>
        <v>1127.496431</v>
      </c>
      <c r="O102" s="58" t="n">
        <f aca="false">MAX(0,L102-M102-N102)</f>
        <v>0</v>
      </c>
      <c r="P102" s="58" t="n">
        <f aca="false">MAX(0,(MIN((N102-L102+M102),N102)/$Y$23))</f>
        <v>114.563000033974</v>
      </c>
      <c r="Q102" s="58" t="n">
        <f aca="false">MAX((P102*$Y$17)+((J102-(O102*$Y$20))*$Y$16),0)</f>
        <v>10630.6229323276</v>
      </c>
      <c r="R102" s="59" t="n">
        <f aca="false">Q102/(E102*$Y$9+F102*($Y$10+$Y$11))</f>
        <v>0.860399606889809</v>
      </c>
      <c r="S102" s="5"/>
      <c r="T102" s="5"/>
      <c r="U102" s="5"/>
      <c r="V102" s="5"/>
      <c r="W102" s="5"/>
      <c r="X102" s="5"/>
      <c r="Y102" s="34"/>
      <c r="Z102" s="64"/>
      <c r="AA102" s="64"/>
      <c r="AB102" s="29"/>
      <c r="AC102" s="29"/>
      <c r="AD102" s="29"/>
      <c r="AE102" s="29"/>
      <c r="AF102" s="29"/>
      <c r="AG102" s="29"/>
      <c r="AH102" s="29"/>
      <c r="AI102" s="29"/>
      <c r="AK102" s="5"/>
      <c r="AL102" s="34"/>
    </row>
    <row r="103" customFormat="false" ht="15.75" hidden="false" customHeight="false" outlineLevel="0" collapsed="false">
      <c r="A103" s="12" t="s">
        <v>229</v>
      </c>
      <c r="B103" s="13" t="s">
        <v>230</v>
      </c>
      <c r="C103" s="57" t="n">
        <v>50</v>
      </c>
      <c r="D103" s="57" t="n">
        <v>17</v>
      </c>
      <c r="E103" s="29" t="n">
        <f aca="false">C103/$C$140</f>
        <v>1.55725885068068E-005</v>
      </c>
      <c r="F103" s="29" t="n">
        <f aca="false">D103/$D$140</f>
        <v>1.09321018727848E-005</v>
      </c>
      <c r="G103" s="57" t="n">
        <f aca="false">(E103*$Y$9+F103*($Y$10+$Y$11))*$R103</f>
        <v>214.983992200447</v>
      </c>
      <c r="H103" s="57"/>
      <c r="J103" s="57" t="n">
        <v>52</v>
      </c>
      <c r="K103" s="29"/>
      <c r="L103" s="58" t="n">
        <f aca="false">Feed!D103*1000</f>
        <v>0</v>
      </c>
      <c r="M103" s="58" t="n">
        <f aca="false">(('Meat Production'!C103*$Y$21)+('Meat Production'!D103*$Y$22))/1000</f>
        <v>161.336778</v>
      </c>
      <c r="N103" s="58" t="n">
        <f aca="false">('Meat Production'!E103/1000)*$Y$23</f>
        <v>14.88067354</v>
      </c>
      <c r="O103" s="58" t="n">
        <f aca="false">MAX(0,L103-M103-N103)</f>
        <v>0</v>
      </c>
      <c r="P103" s="58" t="n">
        <f aca="false">MAX(0,(MIN((N103-L103+M103),N103)/$Y$23))</f>
        <v>1.5119999996422</v>
      </c>
      <c r="Q103" s="58" t="n">
        <f aca="false">MAX((P103*$Y$17)+((J103-(O103*$Y$20))*$Y$16),0)</f>
        <v>214.983992200447</v>
      </c>
      <c r="R103" s="59" t="n">
        <f aca="false">Q103/(E103*$Y$9+F103*($Y$10+$Y$11))</f>
        <v>3.69661055415466</v>
      </c>
      <c r="S103" s="5"/>
      <c r="T103" s="5"/>
      <c r="U103" s="5"/>
      <c r="V103" s="5"/>
      <c r="W103" s="5"/>
      <c r="X103" s="5"/>
      <c r="Y103" s="34"/>
      <c r="Z103" s="64"/>
      <c r="AA103" s="64"/>
      <c r="AB103" s="29"/>
      <c r="AC103" s="29"/>
      <c r="AD103" s="29"/>
      <c r="AE103" s="29"/>
      <c r="AF103" s="29"/>
      <c r="AG103" s="29"/>
      <c r="AH103" s="29"/>
      <c r="AI103" s="29"/>
      <c r="AK103" s="5"/>
      <c r="AL103" s="64"/>
    </row>
    <row r="104" customFormat="false" ht="15.75" hidden="false" customHeight="false" outlineLevel="0" collapsed="false">
      <c r="A104" s="12" t="s">
        <v>231</v>
      </c>
      <c r="B104" s="13" t="s">
        <v>232</v>
      </c>
      <c r="C104" s="57" t="n">
        <v>92052</v>
      </c>
      <c r="D104" s="57" t="n">
        <v>123442</v>
      </c>
      <c r="E104" s="29" t="n">
        <f aca="false">C104/$C$140</f>
        <v>0.0286697583445715</v>
      </c>
      <c r="F104" s="29" t="n">
        <f aca="false">D104/$D$140</f>
        <v>0.0793812070223707</v>
      </c>
      <c r="G104" s="57" t="n">
        <f aca="false">(E104*$Y$9+F104*($Y$10+$Y$11))*$R104</f>
        <v>196493.144662362</v>
      </c>
      <c r="H104" s="57"/>
      <c r="J104" s="57" t="n">
        <v>31354</v>
      </c>
      <c r="K104" s="29"/>
      <c r="L104" s="58" t="n">
        <f aca="false">Feed!D104*1000</f>
        <v>40300</v>
      </c>
      <c r="M104" s="58" t="n">
        <f aca="false">(('Meat Production'!C104*$Y$21)+('Meat Production'!D104*$Y$22))/1000</f>
        <v>42113.92718</v>
      </c>
      <c r="N104" s="58" t="n">
        <f aca="false">('Meat Production'!E104/1000)*$Y$23</f>
        <v>16078.82365</v>
      </c>
      <c r="O104" s="58" t="n">
        <f aca="false">MAX(0,L104-M104-N104)</f>
        <v>0</v>
      </c>
      <c r="P104" s="58" t="n">
        <f aca="false">MAX(0,(MIN((N104-L104+M104),N104)/$Y$23))</f>
        <v>1633.74200016534</v>
      </c>
      <c r="Q104" s="58" t="n">
        <f aca="false">MAX((P104*$Y$17)+((J104-(O104*$Y$20))*$Y$16),0)</f>
        <v>196493.144662362</v>
      </c>
      <c r="R104" s="59" t="n">
        <f aca="false">Q104/(E104*$Y$9+F104*($Y$10+$Y$11))</f>
        <v>0.978500275573392</v>
      </c>
      <c r="S104" s="5"/>
      <c r="T104" s="5"/>
      <c r="U104" s="5"/>
      <c r="V104" s="5"/>
      <c r="W104" s="5"/>
      <c r="X104" s="5"/>
      <c r="Y104" s="34"/>
      <c r="Z104" s="34"/>
      <c r="AA104" s="34"/>
      <c r="AB104" s="29"/>
      <c r="AC104" s="29"/>
      <c r="AD104" s="29"/>
      <c r="AE104" s="29"/>
      <c r="AF104" s="29"/>
      <c r="AG104" s="29"/>
      <c r="AH104" s="29"/>
      <c r="AI104" s="29"/>
      <c r="AK104" s="5"/>
      <c r="AL104" s="64"/>
    </row>
    <row r="105" customFormat="false" ht="15.75" hidden="false" customHeight="false" outlineLevel="0" collapsed="false">
      <c r="A105" s="12" t="s">
        <v>233</v>
      </c>
      <c r="B105" s="13" t="s">
        <v>234</v>
      </c>
      <c r="C105" s="57" t="n">
        <v>410</v>
      </c>
      <c r="D105" s="57" t="n">
        <v>1402</v>
      </c>
      <c r="E105" s="29" t="n">
        <f aca="false">C105/$C$140</f>
        <v>0.000127695225755816</v>
      </c>
      <c r="F105" s="29" t="n">
        <f aca="false">D105/$D$140</f>
        <v>0.000901576872096723</v>
      </c>
      <c r="G105" s="57" t="n">
        <f aca="false">(E105*$Y$9+F105*($Y$10+$Y$11))*$R105</f>
        <v>3583.69848802969</v>
      </c>
      <c r="H105" s="57"/>
      <c r="J105" s="57" t="n">
        <v>252</v>
      </c>
      <c r="K105" s="29"/>
      <c r="L105" s="58" t="n">
        <f aca="false">Feed!D105*1000</f>
        <v>50</v>
      </c>
      <c r="M105" s="58" t="n">
        <f aca="false">(('Meat Production'!C105*$Y$21)+('Meat Production'!D105*$Y$22))/1000</f>
        <v>155.7829452</v>
      </c>
      <c r="N105" s="58" t="n">
        <f aca="false">('Meat Production'!E105/1000)*$Y$23</f>
        <v>342.2554915</v>
      </c>
      <c r="O105" s="58" t="n">
        <f aca="false">MAX(0,L105-M105-N105)</f>
        <v>0</v>
      </c>
      <c r="P105" s="58" t="n">
        <f aca="false">MAX(0,(MIN((N105-L105+M105),N105)/$Y$23))</f>
        <v>34.7759999998992</v>
      </c>
      <c r="Q105" s="58" t="n">
        <f aca="false">MAX((P105*$Y$17)+((J105-(O105*$Y$20))*$Y$16),0)</f>
        <v>3583.69848802969</v>
      </c>
      <c r="R105" s="59" t="n">
        <f aca="false">Q105/(E105*$Y$9+F105*($Y$10+$Y$11))</f>
        <v>2.03461216428079</v>
      </c>
      <c r="S105" s="5"/>
      <c r="T105" s="5"/>
      <c r="U105" s="5"/>
      <c r="V105" s="5"/>
      <c r="W105" s="5"/>
      <c r="X105" s="5"/>
      <c r="Y105" s="34"/>
      <c r="Z105" s="64"/>
      <c r="AA105" s="64"/>
      <c r="AB105" s="29"/>
      <c r="AC105" s="29"/>
      <c r="AD105" s="29"/>
      <c r="AE105" s="29"/>
      <c r="AF105" s="29"/>
      <c r="AG105" s="29"/>
      <c r="AH105" s="29"/>
      <c r="AI105" s="29"/>
      <c r="AK105" s="5"/>
      <c r="AL105" s="34"/>
    </row>
    <row r="106" customFormat="false" ht="15.75" hidden="false" customHeight="false" outlineLevel="0" collapsed="false">
      <c r="A106" s="12" t="s">
        <v>235</v>
      </c>
      <c r="B106" s="13" t="s">
        <v>236</v>
      </c>
      <c r="C106" s="57" t="n">
        <v>170000</v>
      </c>
      <c r="D106" s="57" t="n">
        <v>3598</v>
      </c>
      <c r="E106" s="29" t="n">
        <f aca="false">C106/$C$140</f>
        <v>0.052946800923143</v>
      </c>
      <c r="F106" s="29" t="n">
        <f aca="false">D106/$D$140</f>
        <v>0.0023137472081341</v>
      </c>
      <c r="G106" s="57" t="n">
        <f aca="false">(E106*$Y$9+F106*($Y$10+$Y$11))*$R106</f>
        <v>0</v>
      </c>
      <c r="H106" s="57"/>
      <c r="J106" s="57" t="n">
        <v>2682</v>
      </c>
      <c r="K106" s="29"/>
      <c r="L106" s="58" t="n">
        <f aca="false">Feed!D106*1000</f>
        <v>10510</v>
      </c>
      <c r="M106" s="58" t="n">
        <f aca="false">(('Meat Production'!C106*$Y$21)+('Meat Production'!D106*$Y$22))/1000</f>
        <v>4177.184207</v>
      </c>
      <c r="N106" s="58" t="n">
        <f aca="false">('Meat Production'!E106/1000)*$Y$23</f>
        <v>413.3520429</v>
      </c>
      <c r="O106" s="58" t="n">
        <f aca="false">MAX(0,L106-M106-N106)</f>
        <v>5919.4637501</v>
      </c>
      <c r="P106" s="58" t="n">
        <f aca="false">MAX(0,(MIN((N106-L106+M106),N106)/$Y$23))</f>
        <v>0</v>
      </c>
      <c r="Q106" s="58" t="n">
        <f aca="false">MAX((P106*$Y$17)+((J106-(O106*$Y$20))*$Y$16),0)</f>
        <v>0</v>
      </c>
      <c r="R106" s="59" t="n">
        <f aca="false">Q106/(E106*$Y$9+F106*($Y$10+$Y$11))</f>
        <v>0</v>
      </c>
      <c r="S106" s="5"/>
      <c r="T106" s="5"/>
      <c r="U106" s="5"/>
      <c r="V106" s="5"/>
      <c r="W106" s="5"/>
      <c r="X106" s="5"/>
      <c r="Y106" s="34"/>
      <c r="Z106" s="34"/>
      <c r="AA106" s="34"/>
      <c r="AB106" s="29"/>
      <c r="AC106" s="29"/>
      <c r="AD106" s="29"/>
      <c r="AE106" s="29"/>
      <c r="AF106" s="29"/>
      <c r="AG106" s="29"/>
      <c r="AH106" s="29"/>
      <c r="AI106" s="29"/>
      <c r="AK106" s="5"/>
      <c r="AL106" s="64"/>
    </row>
    <row r="107" customFormat="false" ht="15.75" hidden="false" customHeight="false" outlineLevel="0" collapsed="false">
      <c r="A107" s="12" t="s">
        <v>237</v>
      </c>
      <c r="B107" s="13" t="s">
        <v>238</v>
      </c>
      <c r="C107" s="57" t="n">
        <v>5600</v>
      </c>
      <c r="D107" s="57" t="n">
        <v>3278</v>
      </c>
      <c r="E107" s="29" t="n">
        <f aca="false">C107/$C$140</f>
        <v>0.00174412991276236</v>
      </c>
      <c r="F107" s="29" t="n">
        <f aca="false">D107/$D$140</f>
        <v>0.00210796646699933</v>
      </c>
      <c r="G107" s="57" t="n">
        <f aca="false">(E107*$Y$9+F107*($Y$10+$Y$11))*$R107</f>
        <v>7493.01851174267</v>
      </c>
      <c r="H107" s="57"/>
      <c r="J107" s="57" t="n">
        <v>251</v>
      </c>
      <c r="K107" s="29"/>
      <c r="L107" s="58" t="n">
        <f aca="false">Feed!D107*1000</f>
        <v>470</v>
      </c>
      <c r="M107" s="58" t="n">
        <f aca="false">(('Meat Production'!C107*$Y$21)+('Meat Production'!D107*$Y$22))/1000</f>
        <v>664.9720345</v>
      </c>
      <c r="N107" s="58" t="n">
        <f aca="false">('Meat Production'!E107/1000)*$Y$23</f>
        <v>757.8809706</v>
      </c>
      <c r="O107" s="58" t="n">
        <f aca="false">MAX(0,L107-M107-N107)</f>
        <v>0</v>
      </c>
      <c r="P107" s="58" t="n">
        <f aca="false">MAX(0,(MIN((N107-L107+M107),N107)/$Y$23))</f>
        <v>77.0069999987399</v>
      </c>
      <c r="Q107" s="58" t="n">
        <f aca="false">MAX((P107*$Y$17)+((J107-(O107*$Y$20))*$Y$16),0)</f>
        <v>7493.01851174267</v>
      </c>
      <c r="R107" s="59" t="n">
        <f aca="false">Q107/(E107*$Y$9+F107*($Y$10+$Y$11))</f>
        <v>0.947116649581548</v>
      </c>
      <c r="S107" s="5"/>
      <c r="T107" s="5"/>
      <c r="U107" s="5"/>
      <c r="V107" s="5"/>
      <c r="W107" s="5"/>
      <c r="X107" s="5"/>
      <c r="Y107" s="34"/>
      <c r="Z107" s="34"/>
      <c r="AA107" s="34"/>
      <c r="AB107" s="29"/>
      <c r="AC107" s="29"/>
      <c r="AD107" s="29"/>
      <c r="AE107" s="29"/>
      <c r="AF107" s="29"/>
      <c r="AG107" s="29"/>
      <c r="AH107" s="29"/>
      <c r="AI107" s="29"/>
      <c r="AK107" s="5"/>
      <c r="AL107" s="64"/>
    </row>
    <row r="108" customFormat="false" ht="15.75" hidden="false" customHeight="false" outlineLevel="0" collapsed="false">
      <c r="A108" s="12" t="s">
        <v>239</v>
      </c>
      <c r="B108" s="13" t="s">
        <v>240</v>
      </c>
      <c r="C108" s="57" t="n">
        <v>675</v>
      </c>
      <c r="D108" s="57" t="n">
        <v>2785</v>
      </c>
      <c r="E108" s="29" t="n">
        <f aca="false">C108/$C$140</f>
        <v>0.000210229944841891</v>
      </c>
      <c r="F108" s="29" t="n">
        <f aca="false">D108/$D$140</f>
        <v>0.00179093551268857</v>
      </c>
      <c r="G108" s="57" t="n">
        <f aca="false">(E108*$Y$9+F108*($Y$10+$Y$11))*$R108</f>
        <v>0</v>
      </c>
      <c r="H108" s="57"/>
      <c r="J108" s="57" t="n">
        <v>1597</v>
      </c>
      <c r="K108" s="29"/>
      <c r="L108" s="58" t="n">
        <f aca="false">Feed!D108*1000</f>
        <v>5060</v>
      </c>
      <c r="M108" s="58" t="n">
        <f aca="false">(('Meat Production'!C108*$Y$21)+('Meat Production'!D108*$Y$22))/1000</f>
        <v>2008.645798</v>
      </c>
      <c r="N108" s="58" t="n">
        <f aca="false">('Meat Production'!E108/1000)*$Y$23</f>
        <v>658.6666386</v>
      </c>
      <c r="O108" s="58" t="n">
        <f aca="false">MAX(0,L108-M108-N108)</f>
        <v>2392.6875634</v>
      </c>
      <c r="P108" s="58" t="n">
        <f aca="false">MAX(0,(MIN((N108-L108+M108),N108)/$Y$23))</f>
        <v>0</v>
      </c>
      <c r="Q108" s="58" t="n">
        <f aca="false">MAX((P108*$Y$17)+((J108-(O108*$Y$20))*$Y$16),0)</f>
        <v>0</v>
      </c>
      <c r="R108" s="59" t="n">
        <f aca="false">Q108/(E108*$Y$9+F108*($Y$10+$Y$11))</f>
        <v>0</v>
      </c>
      <c r="S108" s="5"/>
      <c r="T108" s="5"/>
      <c r="U108" s="5"/>
      <c r="V108" s="5"/>
      <c r="W108" s="5"/>
      <c r="X108" s="5"/>
      <c r="Y108" s="34"/>
      <c r="Z108" s="34"/>
      <c r="AA108" s="34"/>
      <c r="AB108" s="29"/>
      <c r="AC108" s="29"/>
      <c r="AD108" s="29"/>
      <c r="AE108" s="29"/>
      <c r="AF108" s="29"/>
      <c r="AG108" s="29"/>
      <c r="AH108" s="29"/>
      <c r="AI108" s="29"/>
      <c r="AK108" s="5"/>
      <c r="AL108" s="64"/>
    </row>
    <row r="109" customFormat="false" ht="15.75" hidden="false" customHeight="false" outlineLevel="0" collapsed="false">
      <c r="A109" s="12" t="s">
        <v>241</v>
      </c>
      <c r="B109" s="13" t="s">
        <v>242</v>
      </c>
      <c r="C109" s="57" t="n">
        <v>2200</v>
      </c>
      <c r="D109" s="57" t="n">
        <v>1749</v>
      </c>
      <c r="E109" s="29" t="n">
        <f aca="false">C109/$C$140</f>
        <v>0.000685193894299498</v>
      </c>
      <c r="F109" s="29" t="n">
        <f aca="false">D109/$D$140</f>
        <v>0.00112472036326474</v>
      </c>
      <c r="G109" s="57" t="n">
        <f aca="false">(E109*$Y$9+F109*($Y$10+$Y$11))*$R109</f>
        <v>1082.12527011415</v>
      </c>
      <c r="H109" s="57"/>
      <c r="J109" s="57" t="n">
        <v>147</v>
      </c>
      <c r="K109" s="29"/>
      <c r="L109" s="58" t="n">
        <f aca="false">Feed!D109*1000</f>
        <v>70</v>
      </c>
      <c r="M109" s="58" t="n">
        <f aca="false">(('Meat Production'!C109*$Y$21)+('Meat Production'!D109*$Y$22))/1000</f>
        <v>99.66919812</v>
      </c>
      <c r="N109" s="58" t="n">
        <f aca="false">('Meat Production'!E109/1000)*$Y$23</f>
        <v>92.48259874</v>
      </c>
      <c r="O109" s="58" t="n">
        <f aca="false">MAX(0,L109-M109-N109)</f>
        <v>0</v>
      </c>
      <c r="P109" s="58" t="n">
        <f aca="false">MAX(0,(MIN((N109-L109+M109),N109)/$Y$23))</f>
        <v>9.39700000043074</v>
      </c>
      <c r="Q109" s="58" t="n">
        <f aca="false">MAX((P109*$Y$17)+((J109-(O109*$Y$20))*$Y$16),0)</f>
        <v>1082.12527011415</v>
      </c>
      <c r="R109" s="59" t="n">
        <f aca="false">Q109/(E109*$Y$9+F109*($Y$10+$Y$11))</f>
        <v>0.302501456740097</v>
      </c>
      <c r="S109" s="5"/>
      <c r="T109" s="5"/>
      <c r="U109" s="5"/>
      <c r="V109" s="5"/>
      <c r="W109" s="5"/>
      <c r="X109" s="5"/>
      <c r="Y109" s="34"/>
      <c r="Z109" s="64"/>
      <c r="AA109" s="64"/>
      <c r="AB109" s="29"/>
      <c r="AC109" s="29"/>
      <c r="AD109" s="29"/>
      <c r="AE109" s="29"/>
      <c r="AF109" s="29"/>
      <c r="AG109" s="29"/>
      <c r="AH109" s="29"/>
      <c r="AI109" s="29"/>
      <c r="AK109" s="5"/>
      <c r="AL109" s="34"/>
    </row>
    <row r="110" customFormat="false" ht="15.75" hidden="false" customHeight="false" outlineLevel="0" collapsed="false">
      <c r="A110" s="12" t="s">
        <v>243</v>
      </c>
      <c r="B110" s="13" t="s">
        <v>244</v>
      </c>
      <c r="C110" s="57" t="n">
        <v>0</v>
      </c>
      <c r="D110" s="57" t="n">
        <v>0</v>
      </c>
      <c r="E110" s="29" t="n">
        <f aca="false">C110/$C$140</f>
        <v>0</v>
      </c>
      <c r="F110" s="29" t="n">
        <f aca="false">D110/$D$140</f>
        <v>0</v>
      </c>
      <c r="G110" s="57" t="n">
        <f aca="false">(E110*$Y$9+F110*($Y$10+$Y$11))*$R110</f>
        <v>0</v>
      </c>
      <c r="H110" s="57"/>
      <c r="J110" s="57" t="n">
        <v>0</v>
      </c>
      <c r="K110" s="29"/>
      <c r="L110" s="58" t="n">
        <f aca="false">Feed!D110*1000</f>
        <v>10</v>
      </c>
      <c r="M110" s="58" t="n">
        <f aca="false">(('Meat Production'!C110*$Y$21)+('Meat Production'!D110*$Y$22))/1000</f>
        <v>579.8281423</v>
      </c>
      <c r="N110" s="58" t="n">
        <f aca="false">('Meat Production'!E110/1000)*$Y$23</f>
        <v>0.3444600357</v>
      </c>
      <c r="O110" s="58" t="n">
        <f aca="false">MAX(0,L110-M110-N110)</f>
        <v>0</v>
      </c>
      <c r="P110" s="58" t="n">
        <f aca="false">MAX(0,(MIN((N110-L110+M110),N110)/$Y$23))</f>
        <v>0.0349999999969862</v>
      </c>
      <c r="Q110" s="58" t="n">
        <f aca="false">MAX((P110*$Y$17)+((J110-(O110*$Y$20))*$Y$16),0)</f>
        <v>3.24114179525132</v>
      </c>
      <c r="R110" s="74" t="n">
        <v>0</v>
      </c>
      <c r="S110" s="5"/>
      <c r="T110" s="5"/>
      <c r="U110" s="5"/>
      <c r="V110" s="5"/>
      <c r="W110" s="5"/>
      <c r="X110" s="5"/>
      <c r="Y110" s="34"/>
      <c r="Z110" s="64"/>
      <c r="AA110" s="64"/>
      <c r="AB110" s="29"/>
      <c r="AC110" s="29"/>
      <c r="AD110" s="29"/>
      <c r="AE110" s="29"/>
      <c r="AF110" s="29"/>
      <c r="AG110" s="29"/>
      <c r="AH110" s="29"/>
      <c r="AI110" s="29"/>
      <c r="AK110" s="5"/>
      <c r="AL110" s="34"/>
    </row>
    <row r="111" customFormat="false" ht="15.75" hidden="false" customHeight="false" outlineLevel="0" collapsed="false">
      <c r="A111" s="12" t="s">
        <v>245</v>
      </c>
      <c r="B111" s="13" t="s">
        <v>246</v>
      </c>
      <c r="C111" s="57" t="n">
        <v>43000</v>
      </c>
      <c r="D111" s="57" t="n">
        <v>1125</v>
      </c>
      <c r="E111" s="29" t="n">
        <f aca="false">C111/$C$140</f>
        <v>0.0133924261158538</v>
      </c>
      <c r="F111" s="29" t="n">
        <f aca="false">D111/$D$140</f>
        <v>0.000723447918051935</v>
      </c>
      <c r="G111" s="57" t="n">
        <f aca="false">(E111*$Y$9+F111*($Y$10+$Y$11))*$R111</f>
        <v>8273.5394885824</v>
      </c>
      <c r="H111" s="57"/>
      <c r="J111" s="57" t="n">
        <v>2206</v>
      </c>
      <c r="K111" s="29"/>
      <c r="L111" s="58" t="n">
        <f aca="false">Feed!D111*1000</f>
        <v>0</v>
      </c>
      <c r="M111" s="58" t="n">
        <f aca="false">(('Meat Production'!C111*$Y$21)+('Meat Production'!D111*$Y$22))/1000</f>
        <v>18.5382541</v>
      </c>
      <c r="N111" s="58" t="n">
        <f aca="false">('Meat Production'!E111/1000)*$Y$23</f>
        <v>541.2943419</v>
      </c>
      <c r="O111" s="58" t="n">
        <f aca="false">MAX(0,L111-M111-N111)</f>
        <v>0</v>
      </c>
      <c r="P111" s="58" t="n">
        <f aca="false">MAX(0,(MIN((N111-L111+M111),N111)/$Y$23))</f>
        <v>55.0000000039732</v>
      </c>
      <c r="Q111" s="58" t="n">
        <f aca="false">MAX((P111*$Y$17)+((J111-(O111*$Y$20))*$Y$16),0)</f>
        <v>8273.5394885824</v>
      </c>
      <c r="R111" s="59" t="n">
        <f aca="false">Q111/(E111*$Y$9+F111*($Y$10+$Y$11))</f>
        <v>0.228007748427446</v>
      </c>
      <c r="S111" s="5"/>
      <c r="T111" s="5"/>
      <c r="U111" s="5"/>
      <c r="V111" s="5"/>
      <c r="W111" s="5"/>
      <c r="X111" s="5"/>
      <c r="Y111" s="34"/>
      <c r="Z111" s="64"/>
      <c r="AA111" s="64"/>
      <c r="AB111" s="29"/>
      <c r="AC111" s="29"/>
      <c r="AD111" s="29"/>
      <c r="AE111" s="29"/>
      <c r="AF111" s="29"/>
      <c r="AG111" s="29"/>
      <c r="AH111" s="29"/>
      <c r="AI111" s="29"/>
      <c r="AK111" s="5"/>
      <c r="AL111" s="34"/>
    </row>
    <row r="112" customFormat="false" ht="15.75" hidden="false" customHeight="false" outlineLevel="0" collapsed="false">
      <c r="A112" s="12" t="s">
        <v>247</v>
      </c>
      <c r="B112" s="13" t="s">
        <v>248</v>
      </c>
      <c r="C112" s="57" t="n">
        <v>83928</v>
      </c>
      <c r="D112" s="57" t="n">
        <v>12413</v>
      </c>
      <c r="E112" s="29" t="n">
        <f aca="false">C112/$C$140</f>
        <v>0.0261395241639856</v>
      </c>
      <c r="F112" s="29" t="n">
        <f aca="false">D112/$D$140</f>
        <v>0.00798236356158105</v>
      </c>
      <c r="G112" s="57" t="n">
        <f aca="false">(E112*$Y$9+F112*($Y$10+$Y$11))*$R112</f>
        <v>101770.291853198</v>
      </c>
      <c r="H112" s="57"/>
      <c r="J112" s="57" t="n">
        <v>3873</v>
      </c>
      <c r="K112" s="29"/>
      <c r="L112" s="58" t="n">
        <f aca="false">Feed!D112*1000</f>
        <v>6230</v>
      </c>
      <c r="M112" s="58" t="n">
        <f aca="false">(('Meat Production'!C112*$Y$21)+('Meat Production'!D112*$Y$22))/1000</f>
        <v>10166.41987</v>
      </c>
      <c r="N112" s="58" t="n">
        <f aca="false">('Meat Production'!E112/1000)*$Y$23</f>
        <v>10222.47159</v>
      </c>
      <c r="O112" s="58" t="n">
        <f aca="false">MAX(0,L112-M112-N112)</f>
        <v>0</v>
      </c>
      <c r="P112" s="58" t="n">
        <f aca="false">MAX(0,(MIN((N112-L112+M112),N112)/$Y$23))</f>
        <v>1038.68800016846</v>
      </c>
      <c r="Q112" s="58" t="n">
        <f aca="false">MAX((P112*$Y$17)+((J112-(O112*$Y$20))*$Y$16),0)</f>
        <v>101770.291853198</v>
      </c>
      <c r="R112" s="59" t="n">
        <f aca="false">Q112/(E112*$Y$9+F112*($Y$10+$Y$11))</f>
        <v>1.25304769891616</v>
      </c>
      <c r="S112" s="5"/>
      <c r="T112" s="5"/>
      <c r="U112" s="5"/>
      <c r="V112" s="5"/>
      <c r="W112" s="5"/>
      <c r="X112" s="5"/>
      <c r="Y112" s="34"/>
      <c r="Z112" s="34"/>
      <c r="AA112" s="34"/>
      <c r="AB112" s="29"/>
      <c r="AC112" s="29"/>
      <c r="AD112" s="29"/>
      <c r="AE112" s="29"/>
      <c r="AF112" s="29"/>
      <c r="AG112" s="29"/>
      <c r="AH112" s="29"/>
      <c r="AI112" s="29"/>
      <c r="AK112" s="5"/>
      <c r="AL112" s="64"/>
    </row>
    <row r="113" customFormat="false" ht="15.75" hidden="false" customHeight="false" outlineLevel="0" collapsed="false">
      <c r="A113" s="12" t="s">
        <v>249</v>
      </c>
      <c r="B113" s="13" t="s">
        <v>250</v>
      </c>
      <c r="C113" s="57" t="n">
        <v>25773</v>
      </c>
      <c r="D113" s="57" t="n">
        <v>2478</v>
      </c>
      <c r="E113" s="29" t="n">
        <f aca="false">C113/$C$140</f>
        <v>0.00802704647171862</v>
      </c>
      <c r="F113" s="29" t="n">
        <f aca="false">D113/$D$140</f>
        <v>0.0015935146141624</v>
      </c>
      <c r="G113" s="57" t="n">
        <f aca="false">(E113*$Y$9+F113*($Y$10+$Y$11))*$R113</f>
        <v>17851.8454858904</v>
      </c>
      <c r="H113" s="57"/>
      <c r="J113" s="57" t="n">
        <v>3086</v>
      </c>
      <c r="K113" s="29"/>
      <c r="L113" s="58" t="n">
        <f aca="false">Feed!D113*1000</f>
        <v>0</v>
      </c>
      <c r="M113" s="58" t="n">
        <f aca="false">(('Meat Production'!C113*$Y$21)+('Meat Production'!D113*$Y$22))/1000</f>
        <v>94.19086256</v>
      </c>
      <c r="N113" s="58" t="n">
        <f aca="false">('Meat Production'!E113/1000)*$Y$23</f>
        <v>1424.420981</v>
      </c>
      <c r="O113" s="58" t="n">
        <f aca="false">MAX(0,L113-M113-N113)</f>
        <v>0</v>
      </c>
      <c r="P113" s="58" t="n">
        <f aca="false">MAX(0,(MIN((N113-L113+M113),N113)/$Y$23))</f>
        <v>144.732999952793</v>
      </c>
      <c r="Q113" s="58" t="n">
        <f aca="false">MAX((P113*$Y$17)+((J113-(O113*$Y$20))*$Y$16),0)</f>
        <v>17851.8454858904</v>
      </c>
      <c r="R113" s="59" t="n">
        <f aca="false">Q113/(E113*$Y$9+F113*($Y$10+$Y$11))</f>
        <v>0.756950202041043</v>
      </c>
      <c r="S113" s="5"/>
      <c r="T113" s="5"/>
      <c r="U113" s="5"/>
      <c r="V113" s="5"/>
      <c r="W113" s="5"/>
      <c r="X113" s="5"/>
      <c r="Y113" s="34"/>
      <c r="Z113" s="34"/>
      <c r="AA113" s="34"/>
      <c r="AB113" s="29"/>
      <c r="AC113" s="29"/>
      <c r="AD113" s="29"/>
      <c r="AE113" s="29"/>
      <c r="AF113" s="29"/>
      <c r="AG113" s="29"/>
      <c r="AH113" s="29"/>
      <c r="AI113" s="29"/>
      <c r="AK113" s="5"/>
      <c r="AL113" s="34"/>
    </row>
    <row r="114" customFormat="false" ht="15.75" hidden="false" customHeight="false" outlineLevel="0" collapsed="false">
      <c r="A114" s="12" t="s">
        <v>251</v>
      </c>
      <c r="B114" s="13" t="s">
        <v>252</v>
      </c>
      <c r="C114" s="57" t="n">
        <v>440</v>
      </c>
      <c r="D114" s="57" t="n">
        <v>2372</v>
      </c>
      <c r="E114" s="29" t="n">
        <f aca="false">C114/$C$140</f>
        <v>0.0001370387788599</v>
      </c>
      <c r="F114" s="29" t="n">
        <f aca="false">D114/$D$140</f>
        <v>0.0015253497436615</v>
      </c>
      <c r="G114" s="57" t="n">
        <f aca="false">(E114*$Y$9+F114*($Y$10+$Y$11))*$R114</f>
        <v>2721.63473233883</v>
      </c>
      <c r="H114" s="57"/>
      <c r="J114" s="57" t="n">
        <v>463</v>
      </c>
      <c r="K114" s="29"/>
      <c r="L114" s="58" t="n">
        <f aca="false">Feed!D114*1000</f>
        <v>620</v>
      </c>
      <c r="M114" s="58" t="n">
        <f aca="false">(('Meat Production'!C114*$Y$21)+('Meat Production'!D114*$Y$22))/1000</f>
        <v>1049.353978</v>
      </c>
      <c r="N114" s="58" t="n">
        <f aca="false">('Meat Production'!E114/1000)*$Y$23</f>
        <v>218.3089289</v>
      </c>
      <c r="O114" s="58" t="n">
        <f aca="false">MAX(0,L114-M114-N114)</f>
        <v>0</v>
      </c>
      <c r="P114" s="58" t="n">
        <f aca="false">MAX(0,(MIN((N114-L114+M114),N114)/$Y$23))</f>
        <v>22.1819999969362</v>
      </c>
      <c r="Q114" s="58" t="n">
        <f aca="false">MAX((P114*$Y$17)+((J114-(O114*$Y$20))*$Y$16),0)</f>
        <v>2721.63473233883</v>
      </c>
      <c r="R114" s="59" t="n">
        <f aca="false">Q114/(E114*$Y$9+F114*($Y$10+$Y$11))</f>
        <v>0.981585297421094</v>
      </c>
      <c r="S114" s="5"/>
      <c r="T114" s="5"/>
      <c r="U114" s="5"/>
      <c r="V114" s="5"/>
      <c r="W114" s="5"/>
      <c r="X114" s="5"/>
      <c r="Y114" s="34"/>
      <c r="Z114" s="34"/>
      <c r="AA114" s="34"/>
      <c r="AB114" s="29"/>
      <c r="AC114" s="29"/>
      <c r="AD114" s="29"/>
      <c r="AE114" s="29"/>
      <c r="AF114" s="29"/>
      <c r="AG114" s="29"/>
      <c r="AH114" s="29"/>
      <c r="AI114" s="29"/>
      <c r="AK114" s="5"/>
      <c r="AL114" s="64"/>
    </row>
    <row r="115" customFormat="false" ht="15.75" hidden="false" customHeight="false" outlineLevel="0" collapsed="false">
      <c r="A115" s="12" t="s">
        <v>253</v>
      </c>
      <c r="B115" s="13" t="s">
        <v>254</v>
      </c>
      <c r="C115" s="57" t="n">
        <v>48195</v>
      </c>
      <c r="D115" s="57" t="n">
        <v>19991</v>
      </c>
      <c r="E115" s="29" t="n">
        <f aca="false">C115/$C$140</f>
        <v>0.0150104180617111</v>
      </c>
      <c r="F115" s="29" t="n">
        <f aca="false">D115/$D$140</f>
        <v>0.0128555087375789</v>
      </c>
      <c r="G115" s="57" t="n">
        <f aca="false">(E115*$Y$9+F115*($Y$10+$Y$11))*$R115</f>
        <v>32117.1042465431</v>
      </c>
      <c r="H115" s="57"/>
      <c r="J115" s="57" t="n">
        <v>4623</v>
      </c>
      <c r="K115" s="29"/>
      <c r="L115" s="58" t="n">
        <f aca="false">Feed!D115*1000</f>
        <v>1500</v>
      </c>
      <c r="M115" s="58" t="n">
        <f aca="false">(('Meat Production'!C115*$Y$21)+('Meat Production'!D115*$Y$22))/1000</f>
        <v>372.9622126</v>
      </c>
      <c r="N115" s="58" t="n">
        <f aca="false">('Meat Production'!E115/1000)*$Y$23</f>
        <v>3832.039164</v>
      </c>
      <c r="O115" s="58" t="n">
        <f aca="false">MAX(0,L115-M115-N115)</f>
        <v>0</v>
      </c>
      <c r="P115" s="58" t="n">
        <f aca="false">MAX(0,(MIN((N115-L115+M115),N115)/$Y$23))</f>
        <v>274.850601987694</v>
      </c>
      <c r="Q115" s="58" t="n">
        <f aca="false">MAX((P115*$Y$17)+((J115-(O115*$Y$20))*$Y$16),0)</f>
        <v>32117.1042465431</v>
      </c>
      <c r="R115" s="59" t="n">
        <f aca="false">Q115/(E115*$Y$9+F115*($Y$10+$Y$11))</f>
        <v>0.537751991754948</v>
      </c>
      <c r="S115" s="5"/>
      <c r="T115" s="5"/>
      <c r="U115" s="5"/>
      <c r="V115" s="5"/>
      <c r="W115" s="5"/>
      <c r="X115" s="5"/>
      <c r="Y115" s="34"/>
      <c r="Z115" s="64"/>
      <c r="AA115" s="64"/>
      <c r="AB115" s="29"/>
      <c r="AC115" s="29"/>
      <c r="AD115" s="29"/>
      <c r="AE115" s="29"/>
      <c r="AF115" s="29"/>
      <c r="AG115" s="29"/>
      <c r="AH115" s="29"/>
      <c r="AI115" s="29"/>
      <c r="AK115" s="5"/>
      <c r="AL115" s="34"/>
    </row>
    <row r="116" customFormat="false" ht="15.75" hidden="false" customHeight="false" outlineLevel="0" collapsed="false">
      <c r="A116" s="12" t="s">
        <v>255</v>
      </c>
      <c r="B116" s="13" t="s">
        <v>256</v>
      </c>
      <c r="C116" s="57" t="n">
        <v>16</v>
      </c>
      <c r="D116" s="57" t="n">
        <v>68</v>
      </c>
      <c r="E116" s="29" t="n">
        <f aca="false">C116/$C$140</f>
        <v>4.98322832217817E-006</v>
      </c>
      <c r="F116" s="29" t="n">
        <f aca="false">D116/$D$140</f>
        <v>4.37284074911392E-005</v>
      </c>
      <c r="G116" s="57" t="n">
        <f aca="false">(E116*$Y$9+F116*($Y$10+$Y$11))*$R116</f>
        <v>163.974384456695</v>
      </c>
      <c r="H116" s="57"/>
      <c r="J116" s="57" t="n">
        <v>3</v>
      </c>
      <c r="K116" s="29"/>
      <c r="L116" s="58" t="n">
        <f aca="false">Feed!D116*1000</f>
        <v>40</v>
      </c>
      <c r="M116" s="58" t="n">
        <f aca="false">(('Meat Production'!C116*$Y$21)+('Meat Production'!D116*$Y$22))/1000</f>
        <v>55.90427704</v>
      </c>
      <c r="N116" s="58" t="n">
        <f aca="false">('Meat Production'!E116/1000)*$Y$23</f>
        <v>16.96711719</v>
      </c>
      <c r="O116" s="58" t="n">
        <f aca="false">MAX(0,L116-M116-N116)</f>
        <v>0</v>
      </c>
      <c r="P116" s="58" t="n">
        <f aca="false">MAX(0,(MIN((N116-L116+M116),N116)/$Y$23))</f>
        <v>1.72400000015115</v>
      </c>
      <c r="Q116" s="58" t="n">
        <f aca="false">MAX((P116*$Y$17)+((J116-(O116*$Y$20))*$Y$16),0)</f>
        <v>163.974384456695</v>
      </c>
      <c r="R116" s="59" t="n">
        <f aca="false">Q116/(E116*$Y$9+F116*($Y$10+$Y$11))</f>
        <v>1.99350454780224</v>
      </c>
      <c r="S116" s="5"/>
      <c r="T116" s="5"/>
      <c r="U116" s="5"/>
      <c r="V116" s="5"/>
      <c r="W116" s="5"/>
      <c r="X116" s="5"/>
      <c r="Y116" s="34"/>
      <c r="Z116" s="64"/>
      <c r="AA116" s="64"/>
      <c r="AB116" s="29"/>
      <c r="AC116" s="29"/>
      <c r="AD116" s="29"/>
      <c r="AE116" s="29"/>
      <c r="AF116" s="29"/>
      <c r="AG116" s="29"/>
      <c r="AH116" s="29"/>
      <c r="AI116" s="29"/>
      <c r="AK116" s="5"/>
      <c r="AL116" s="64"/>
    </row>
    <row r="117" customFormat="false" ht="15.75" hidden="false" customHeight="false" outlineLevel="0" collapsed="false">
      <c r="A117" s="12" t="s">
        <v>257</v>
      </c>
      <c r="B117" s="13" t="s">
        <v>258</v>
      </c>
      <c r="C117" s="57" t="n">
        <v>1210</v>
      </c>
      <c r="D117" s="57" t="n">
        <v>424</v>
      </c>
      <c r="E117" s="29" t="n">
        <f aca="false">C117/$C$140</f>
        <v>0.000376856641864724</v>
      </c>
      <c r="F117" s="29" t="n">
        <f aca="false">D117/$D$140</f>
        <v>0.000272659482003574</v>
      </c>
      <c r="G117" s="57" t="n">
        <f aca="false">(E117*$Y$9+F117*($Y$10+$Y$11))*$R117</f>
        <v>18813.8258212221</v>
      </c>
      <c r="H117" s="57"/>
      <c r="J117" s="57" t="n">
        <v>3822</v>
      </c>
      <c r="K117" s="29"/>
      <c r="L117" s="58" t="n">
        <f aca="false">Feed!D117*1000</f>
        <v>1220</v>
      </c>
      <c r="M117" s="58" t="n">
        <f aca="false">(('Meat Production'!C117*$Y$21)+('Meat Production'!D117*$Y$22))/1000</f>
        <v>1571.726546</v>
      </c>
      <c r="N117" s="58" t="n">
        <f aca="false">('Meat Production'!E117/1000)*$Y$23</f>
        <v>1413.890346</v>
      </c>
      <c r="O117" s="58" t="n">
        <f aca="false">MAX(0,L117-M117-N117)</f>
        <v>0</v>
      </c>
      <c r="P117" s="58" t="n">
        <f aca="false">MAX(0,(MIN((N117-L117+M117),N117)/$Y$23))</f>
        <v>143.662999991203</v>
      </c>
      <c r="Q117" s="58" t="n">
        <f aca="false">MAX((P117*$Y$17)+((J117-(O117*$Y$20))*$Y$16),0)</f>
        <v>18813.8258212221</v>
      </c>
      <c r="R117" s="59" t="n">
        <f aca="false">Q117/(E117*$Y$9+F117*($Y$10+$Y$11))</f>
        <v>13.2471288690133</v>
      </c>
      <c r="S117" s="5"/>
      <c r="T117" s="5"/>
      <c r="U117" s="5"/>
      <c r="V117" s="5"/>
      <c r="W117" s="5"/>
      <c r="X117" s="5"/>
      <c r="Y117" s="34"/>
      <c r="Z117" s="34"/>
      <c r="AA117" s="34"/>
      <c r="AB117" s="29"/>
      <c r="AC117" s="29"/>
      <c r="AD117" s="29"/>
      <c r="AE117" s="29"/>
      <c r="AF117" s="29"/>
      <c r="AG117" s="29"/>
      <c r="AH117" s="29"/>
      <c r="AI117" s="29"/>
      <c r="AK117" s="5"/>
      <c r="AL117" s="64"/>
    </row>
    <row r="118" customFormat="false" ht="15.75" hidden="false" customHeight="false" outlineLevel="0" collapsed="false">
      <c r="A118" s="12" t="s">
        <v>259</v>
      </c>
      <c r="B118" s="13" t="s">
        <v>260</v>
      </c>
      <c r="C118" s="57" t="n">
        <v>8188</v>
      </c>
      <c r="D118" s="57" t="n">
        <v>5733</v>
      </c>
      <c r="E118" s="29" t="n">
        <f aca="false">C118/$C$140</f>
        <v>0.00255016709387468</v>
      </c>
      <c r="F118" s="29" t="n">
        <f aca="false">D118/$D$140</f>
        <v>0.00368669059039266</v>
      </c>
      <c r="G118" s="57" t="n">
        <f aca="false">(E118*$Y$9+F118*($Y$10+$Y$11))*$R118</f>
        <v>8536.3350711762</v>
      </c>
      <c r="H118" s="57"/>
      <c r="J118" s="57" t="n">
        <v>1785</v>
      </c>
      <c r="K118" s="29"/>
      <c r="L118" s="58" t="n">
        <f aca="false">Feed!D118*1000</f>
        <v>0</v>
      </c>
      <c r="M118" s="58" t="n">
        <f aca="false">(('Meat Production'!C118*$Y$21)+('Meat Production'!D118*$Y$22))/1000</f>
        <v>579.1062532</v>
      </c>
      <c r="N118" s="58" t="n">
        <f aca="false">('Meat Production'!E118/1000)*$Y$23</f>
        <v>633.727732</v>
      </c>
      <c r="O118" s="58" t="n">
        <f aca="false">MAX(0,L118-M118-N118)</f>
        <v>0</v>
      </c>
      <c r="P118" s="58" t="n">
        <f aca="false">MAX(0,(MIN((N118-L118+M118),N118)/$Y$23))</f>
        <v>64.3919999979552</v>
      </c>
      <c r="Q118" s="58" t="n">
        <f aca="false">MAX((P118*$Y$17)+((J118-(O118*$Y$20))*$Y$16),0)</f>
        <v>8536.3350711762</v>
      </c>
      <c r="R118" s="59" t="n">
        <f aca="false">Q118/(E118*$Y$9+F118*($Y$10+$Y$11))</f>
        <v>0.681599064192563</v>
      </c>
      <c r="S118" s="5"/>
      <c r="T118" s="5"/>
      <c r="U118" s="5"/>
      <c r="V118" s="5"/>
      <c r="W118" s="5"/>
      <c r="X118" s="5"/>
      <c r="Y118" s="34"/>
      <c r="Z118" s="34"/>
      <c r="AA118" s="34"/>
      <c r="AB118" s="29"/>
      <c r="AC118" s="29"/>
      <c r="AD118" s="29"/>
      <c r="AE118" s="29"/>
      <c r="AF118" s="29"/>
      <c r="AG118" s="29"/>
      <c r="AH118" s="29"/>
      <c r="AI118" s="29"/>
      <c r="AK118" s="5"/>
      <c r="AL118" s="64"/>
    </row>
    <row r="119" customFormat="false" ht="15.75" hidden="false" customHeight="false" outlineLevel="0" collapsed="false">
      <c r="A119" s="12" t="s">
        <v>261</v>
      </c>
      <c r="B119" s="5" t="s">
        <v>262</v>
      </c>
      <c r="C119" s="57" t="n">
        <v>0</v>
      </c>
      <c r="D119" s="19" t="n">
        <v>790.2</v>
      </c>
      <c r="E119" s="29" t="n">
        <f aca="false">C119/$C$140</f>
        <v>0</v>
      </c>
      <c r="F119" s="29" t="n">
        <f aca="false">D119/$D$140</f>
        <v>0.00050814981763968</v>
      </c>
      <c r="G119" s="57" t="n">
        <f aca="false">(E119*$Y$9+F119*($Y$10+$Y$11))*$R119</f>
        <v>1285.97325968482</v>
      </c>
      <c r="H119" s="57"/>
      <c r="J119" s="57" t="n">
        <v>445</v>
      </c>
      <c r="K119" s="29"/>
      <c r="L119" s="58" t="n">
        <f aca="false">Feed!D119*1000</f>
        <v>5850</v>
      </c>
      <c r="M119" s="58" t="n">
        <f aca="false">(('Meat Production'!C119*$Y$21)+('Meat Production'!D119*$Y$22))/1000</f>
        <v>7162.620625</v>
      </c>
      <c r="N119" s="58" t="n">
        <f aca="false">('Meat Production'!E119/1000)*$Y$23</f>
        <v>68.48849682</v>
      </c>
      <c r="O119" s="58" t="n">
        <f aca="false">MAX(0,L119-M119-N119)</f>
        <v>0</v>
      </c>
      <c r="P119" s="58" t="n">
        <f aca="false">MAX(0,(MIN((N119-L119+M119),N119)/$Y$23))</f>
        <v>6.95900000016631</v>
      </c>
      <c r="Q119" s="58" t="n">
        <f aca="false">MAX((P119*$Y$17)+((J119-(O119*$Y$20))*$Y$16),0)</f>
        <v>1285.97325968482</v>
      </c>
      <c r="R119" s="59" t="n">
        <f aca="false">Q119/(E119*$Y$9+F119*($Y$10+$Y$11))</f>
        <v>1.5996820985864</v>
      </c>
      <c r="S119" s="5"/>
      <c r="T119" s="5"/>
      <c r="U119" s="5"/>
      <c r="V119" s="5"/>
      <c r="W119" s="5"/>
      <c r="X119" s="5"/>
      <c r="Y119" s="34"/>
      <c r="Z119" s="64"/>
      <c r="AA119" s="64"/>
      <c r="AB119" s="29"/>
      <c r="AC119" s="29"/>
      <c r="AD119" s="29"/>
      <c r="AE119" s="29"/>
      <c r="AF119" s="29"/>
      <c r="AG119" s="29"/>
      <c r="AH119" s="29"/>
      <c r="AI119" s="29"/>
      <c r="AK119" s="5"/>
      <c r="AL119" s="34"/>
    </row>
    <row r="120" customFormat="false" ht="15.75" hidden="false" customHeight="false" outlineLevel="0" collapsed="false">
      <c r="A120" s="12" t="s">
        <v>263</v>
      </c>
      <c r="B120" s="13" t="s">
        <v>264</v>
      </c>
      <c r="C120" s="57" t="n">
        <v>3875</v>
      </c>
      <c r="D120" s="57" t="n">
        <v>853</v>
      </c>
      <c r="E120" s="29" t="n">
        <f aca="false">C120/$C$140</f>
        <v>0.00120687560927753</v>
      </c>
      <c r="F120" s="29" t="n">
        <f aca="false">D120/$D$140</f>
        <v>0.000548534288087379</v>
      </c>
      <c r="G120" s="57" t="n">
        <f aca="false">(E120*$Y$9+F120*($Y$10+$Y$11))*$R120</f>
        <v>3485.02649317401</v>
      </c>
      <c r="H120" s="57"/>
      <c r="J120" s="57" t="n">
        <v>1055</v>
      </c>
      <c r="K120" s="29"/>
      <c r="L120" s="58" t="n">
        <f aca="false">Feed!D120*1000</f>
        <v>1450</v>
      </c>
      <c r="M120" s="58" t="n">
        <f aca="false">(('Meat Production'!C120*$Y$21)+('Meat Production'!D120*$Y$22))/1000</f>
        <v>21.83238953</v>
      </c>
      <c r="N120" s="58" t="n">
        <f aca="false">('Meat Production'!E120/1000)*$Y$23</f>
        <v>1636.903615</v>
      </c>
      <c r="O120" s="58" t="n">
        <f aca="false">MAX(0,L120-M120-N120)</f>
        <v>0</v>
      </c>
      <c r="P120" s="58" t="n">
        <f aca="false">MAX(0,(MIN((N120-L120+M120),N120)/$Y$23))</f>
        <v>21.2093113881103</v>
      </c>
      <c r="Q120" s="58" t="n">
        <f aca="false">MAX((P120*$Y$17)+((J120-(O120*$Y$20))*$Y$16),0)</f>
        <v>3485.02649317401</v>
      </c>
      <c r="R120" s="59" t="n">
        <f aca="false">Q120/(E120*$Y$9+F120*($Y$10+$Y$11))</f>
        <v>0.863779993625349</v>
      </c>
      <c r="S120" s="5"/>
      <c r="T120" s="5"/>
      <c r="U120" s="5"/>
      <c r="V120" s="5"/>
      <c r="W120" s="5"/>
      <c r="X120" s="5"/>
      <c r="Y120" s="34"/>
      <c r="Z120" s="34"/>
      <c r="AA120" s="34"/>
      <c r="AB120" s="29"/>
      <c r="AC120" s="29"/>
      <c r="AD120" s="29"/>
      <c r="AE120" s="29"/>
      <c r="AF120" s="29"/>
      <c r="AG120" s="29"/>
      <c r="AH120" s="29"/>
      <c r="AI120" s="29"/>
      <c r="AK120" s="5"/>
      <c r="AL120" s="64"/>
    </row>
    <row r="121" customFormat="false" ht="15.75" hidden="false" customHeight="false" outlineLevel="0" collapsed="false">
      <c r="A121" s="12" t="s">
        <v>265</v>
      </c>
      <c r="B121" s="13" t="s">
        <v>266</v>
      </c>
      <c r="C121" s="57" t="n">
        <v>24000</v>
      </c>
      <c r="D121" s="57" t="n">
        <v>15650</v>
      </c>
      <c r="E121" s="29" t="n">
        <f aca="false">C121/$C$140</f>
        <v>0.00747484248326725</v>
      </c>
      <c r="F121" s="29" t="n">
        <f aca="false">D121/$D$140</f>
        <v>0.0100639643711225</v>
      </c>
      <c r="G121" s="57" t="n">
        <f aca="false">(E121*$Y$9+F121*($Y$10+$Y$11))*$R121</f>
        <v>39687.4179867968</v>
      </c>
      <c r="H121" s="57"/>
      <c r="J121" s="57" t="n">
        <v>2888</v>
      </c>
      <c r="K121" s="29"/>
      <c r="L121" s="58" t="n">
        <f aca="false">Feed!D121*1000</f>
        <v>1490</v>
      </c>
      <c r="M121" s="58" t="n">
        <f aca="false">(('Meat Production'!C121*$Y$21)+('Meat Production'!D121*$Y$22))/1000</f>
        <v>475.0680007</v>
      </c>
      <c r="N121" s="58" t="n">
        <f aca="false">('Meat Production'!E121/1000)*$Y$23</f>
        <v>4790.317141</v>
      </c>
      <c r="O121" s="58" t="n">
        <f aca="false">MAX(0,L121-M121-N121)</f>
        <v>0</v>
      </c>
      <c r="P121" s="58" t="n">
        <f aca="false">MAX(0,(MIN((N121-L121+M121),N121)/$Y$23))</f>
        <v>383.610480907006</v>
      </c>
      <c r="Q121" s="58" t="n">
        <f aca="false">MAX((P121*$Y$17)+((J121-(O121*$Y$20))*$Y$16),0)</f>
        <v>39687.4179867968</v>
      </c>
      <c r="R121" s="59" t="n">
        <f aca="false">Q121/(E121*$Y$9+F121*($Y$10+$Y$11))</f>
        <v>1.11684870803865</v>
      </c>
      <c r="S121" s="5"/>
      <c r="T121" s="5"/>
      <c r="U121" s="5"/>
      <c r="V121" s="5"/>
      <c r="W121" s="5"/>
      <c r="X121" s="5"/>
      <c r="Y121" s="34"/>
      <c r="Z121" s="34"/>
      <c r="AA121" s="34"/>
      <c r="AB121" s="29"/>
      <c r="AC121" s="29"/>
      <c r="AD121" s="29"/>
      <c r="AE121" s="29"/>
      <c r="AF121" s="29"/>
      <c r="AG121" s="29"/>
      <c r="AH121" s="29"/>
      <c r="AI121" s="29"/>
      <c r="AK121" s="5"/>
      <c r="AL121" s="34"/>
    </row>
    <row r="122" customFormat="false" ht="15.75" hidden="false" customHeight="false" outlineLevel="0" collapsed="false">
      <c r="A122" s="12" t="s">
        <v>267</v>
      </c>
      <c r="B122" s="13" t="s">
        <v>268</v>
      </c>
      <c r="C122" s="57" t="n">
        <v>800</v>
      </c>
      <c r="D122" s="57" t="n">
        <v>21310</v>
      </c>
      <c r="E122" s="29" t="n">
        <f aca="false">C122/$C$140</f>
        <v>0.000249161416108908</v>
      </c>
      <c r="F122" s="29" t="n">
        <f aca="false">D122/$D$140</f>
        <v>0.0137037112299438</v>
      </c>
      <c r="G122" s="57" t="n">
        <f aca="false">(E122*$Y$9+F122*($Y$10+$Y$11))*$R122</f>
        <v>11033.0707155587</v>
      </c>
      <c r="H122" s="57"/>
      <c r="J122" s="57" t="n">
        <v>1200</v>
      </c>
      <c r="K122" s="29"/>
      <c r="L122" s="58" t="n">
        <f aca="false">Feed!D122*1000</f>
        <v>12750</v>
      </c>
      <c r="M122" s="58" t="n">
        <f aca="false">(('Meat Production'!C122*$Y$21)+('Meat Production'!D122*$Y$22))/1000</f>
        <v>12626.49367</v>
      </c>
      <c r="N122" s="58" t="n">
        <f aca="false">('Meat Production'!E122/1000)*$Y$23</f>
        <v>1112.212247</v>
      </c>
      <c r="O122" s="58" t="n">
        <f aca="false">MAX(0,L122-M122-N122)</f>
        <v>0</v>
      </c>
      <c r="P122" s="58" t="n">
        <f aca="false">MAX(0,(MIN((N122-L122+M122),N122)/$Y$23))</f>
        <v>100.460731305731</v>
      </c>
      <c r="Q122" s="58" t="n">
        <f aca="false">MAX((P122*$Y$17)+((J122-(O122*$Y$20))*$Y$16),0)</f>
        <v>11033.0707155587</v>
      </c>
      <c r="R122" s="59" t="n">
        <f aca="false">Q122/(E122*$Y$9+F122*($Y$10+$Y$11))</f>
        <v>0.494023900836334</v>
      </c>
      <c r="S122" s="5"/>
      <c r="T122" s="5"/>
      <c r="U122" s="5"/>
      <c r="V122" s="5"/>
      <c r="W122" s="5"/>
      <c r="X122" s="5"/>
      <c r="Y122" s="34"/>
      <c r="Z122" s="64"/>
      <c r="AA122" s="64"/>
      <c r="AB122" s="29"/>
      <c r="AC122" s="29"/>
      <c r="AD122" s="29"/>
      <c r="AE122" s="29"/>
      <c r="AF122" s="29"/>
      <c r="AG122" s="29"/>
      <c r="AH122" s="29"/>
      <c r="AI122" s="29"/>
      <c r="AK122" s="5"/>
      <c r="AL122" s="34"/>
    </row>
    <row r="123" customFormat="false" ht="15.75" hidden="false" customHeight="false" outlineLevel="0" collapsed="false">
      <c r="A123" s="12" t="s">
        <v>269</v>
      </c>
      <c r="B123" s="13" t="s">
        <v>270</v>
      </c>
      <c r="C123" s="57" t="n">
        <v>1000</v>
      </c>
      <c r="D123" s="57" t="n">
        <v>2820</v>
      </c>
      <c r="E123" s="29" t="n">
        <f aca="false">C123/$C$140</f>
        <v>0.000311451770136136</v>
      </c>
      <c r="F123" s="29" t="n">
        <f aca="false">D123/$D$140</f>
        <v>0.00181344278125019</v>
      </c>
      <c r="G123" s="57" t="n">
        <f aca="false">(E123*$Y$9+F123*($Y$10+$Y$11))*$R123</f>
        <v>0</v>
      </c>
      <c r="H123" s="57"/>
      <c r="J123" s="57" t="n">
        <v>12</v>
      </c>
      <c r="K123" s="29"/>
      <c r="L123" s="58" t="n">
        <f aca="false">Feed!D123*1000</f>
        <v>460</v>
      </c>
      <c r="M123" s="58" t="n">
        <f aca="false">(('Meat Production'!C123*$Y$21)+('Meat Production'!D123*$Y$22))/1000</f>
        <v>301.1842314</v>
      </c>
      <c r="N123" s="58" t="n">
        <f aca="false">('Meat Production'!E123/1000)*$Y$23</f>
        <v>63.44953858</v>
      </c>
      <c r="O123" s="58" t="n">
        <f aca="false">MAX(0,L123-M123-N123)</f>
        <v>95.36623002</v>
      </c>
      <c r="P123" s="58" t="n">
        <f aca="false">MAX(0,(MIN((N123-L123+M123),N123)/$Y$23))</f>
        <v>0</v>
      </c>
      <c r="Q123" s="58" t="n">
        <f aca="false">MAX((P123*$Y$17)+((J123-(O123*$Y$20))*$Y$16),0)</f>
        <v>0</v>
      </c>
      <c r="R123" s="59" t="n">
        <f aca="false">Q123/(E123*$Y$9+F123*($Y$10+$Y$11))</f>
        <v>0</v>
      </c>
      <c r="S123" s="5"/>
      <c r="T123" s="5"/>
      <c r="U123" s="5"/>
      <c r="V123" s="5"/>
      <c r="W123" s="5"/>
      <c r="X123" s="5"/>
      <c r="Y123" s="34"/>
      <c r="Z123" s="34"/>
      <c r="AA123" s="34"/>
      <c r="AB123" s="29"/>
      <c r="AC123" s="29"/>
      <c r="AD123" s="29"/>
      <c r="AE123" s="29"/>
      <c r="AF123" s="29"/>
      <c r="AG123" s="29"/>
      <c r="AH123" s="29"/>
      <c r="AI123" s="29"/>
      <c r="AK123" s="5"/>
      <c r="AL123" s="34"/>
    </row>
    <row r="124" customFormat="false" ht="15.75" hidden="false" customHeight="false" outlineLevel="0" collapsed="false">
      <c r="A124" s="12" t="s">
        <v>271</v>
      </c>
      <c r="B124" s="13" t="s">
        <v>272</v>
      </c>
      <c r="C124" s="57" t="n">
        <v>7</v>
      </c>
      <c r="D124" s="57" t="n">
        <v>47</v>
      </c>
      <c r="E124" s="29" t="n">
        <f aca="false">C124/$C$140</f>
        <v>2.18016239095295E-006</v>
      </c>
      <c r="F124" s="29" t="n">
        <f aca="false">D124/$D$140</f>
        <v>3.02240463541697E-005</v>
      </c>
      <c r="G124" s="57" t="n">
        <f aca="false">(E124*$Y$9+F124*($Y$10+$Y$11))*$R124</f>
        <v>93.7805135553349</v>
      </c>
      <c r="H124" s="57"/>
      <c r="J124" s="57" t="n">
        <v>3</v>
      </c>
      <c r="K124" s="29"/>
      <c r="L124" s="58" t="n">
        <f aca="false">Feed!D124*1000</f>
        <v>130</v>
      </c>
      <c r="M124" s="58" t="n">
        <f aca="false">(('Meat Production'!C124*$Y$21)+('Meat Production'!D124*$Y$22))/1000</f>
        <v>303.5929766</v>
      </c>
      <c r="N124" s="58" t="n">
        <f aca="false">('Meat Production'!E124/1000)*$Y$23</f>
        <v>9.507096986</v>
      </c>
      <c r="O124" s="58" t="n">
        <f aca="false">MAX(0,L124-M124-N124)</f>
        <v>0</v>
      </c>
      <c r="P124" s="58" t="n">
        <f aca="false">MAX(0,(MIN((N124-L124+M124),N124)/$Y$23))</f>
        <v>0.965999999985912</v>
      </c>
      <c r="Q124" s="58" t="n">
        <f aca="false">MAX((P124*$Y$17)+((J124-(O124*$Y$20))*$Y$16),0)</f>
        <v>93.7805135553349</v>
      </c>
      <c r="R124" s="59" t="n">
        <f aca="false">Q124/(E124*$Y$9+F124*($Y$10+$Y$11))</f>
        <v>1.75175465014771</v>
      </c>
      <c r="S124" s="5"/>
      <c r="T124" s="5"/>
      <c r="U124" s="5"/>
      <c r="V124" s="5"/>
      <c r="W124" s="5"/>
      <c r="X124" s="5"/>
      <c r="Y124" s="34"/>
      <c r="Z124" s="34"/>
      <c r="AA124" s="34"/>
      <c r="AB124" s="29"/>
      <c r="AC124" s="29"/>
      <c r="AD124" s="29"/>
      <c r="AE124" s="29"/>
      <c r="AF124" s="29"/>
      <c r="AG124" s="29"/>
      <c r="AH124" s="29"/>
      <c r="AI124" s="29"/>
      <c r="AK124" s="5"/>
      <c r="AL124" s="34"/>
    </row>
    <row r="125" customFormat="false" ht="15.75" hidden="false" customHeight="false" outlineLevel="0" collapsed="false">
      <c r="A125" s="12" t="s">
        <v>273</v>
      </c>
      <c r="B125" s="13" t="s">
        <v>274</v>
      </c>
      <c r="C125" s="57" t="n">
        <v>4750</v>
      </c>
      <c r="D125" s="57" t="n">
        <v>4993</v>
      </c>
      <c r="E125" s="29" t="n">
        <f aca="false">C125/$C$140</f>
        <v>0.00147939590814664</v>
      </c>
      <c r="F125" s="29" t="n">
        <f aca="false">D125/$D$140</f>
        <v>0.0032108226265185</v>
      </c>
      <c r="G125" s="57" t="n">
        <f aca="false">(E125*$Y$9+F125*($Y$10+$Y$11))*$R125</f>
        <v>190.100939078166</v>
      </c>
      <c r="H125" s="57"/>
      <c r="J125" s="57" t="n">
        <v>1407</v>
      </c>
      <c r="K125" s="29"/>
      <c r="L125" s="58" t="n">
        <f aca="false">Feed!D125*1000</f>
        <v>2900</v>
      </c>
      <c r="M125" s="58" t="n">
        <f aca="false">(('Meat Production'!C125*$Y$21)+('Meat Production'!D125*$Y$22))/1000</f>
        <v>668.958819</v>
      </c>
      <c r="N125" s="58" t="n">
        <f aca="false">('Meat Production'!E125/1000)*$Y$23</f>
        <v>409.4153568</v>
      </c>
      <c r="O125" s="58" t="n">
        <f aca="false">MAX(0,L125-M125-N125)</f>
        <v>1821.6258242</v>
      </c>
      <c r="P125" s="58" t="n">
        <f aca="false">MAX(0,(MIN((N125-L125+M125),N125)/$Y$23))</f>
        <v>0</v>
      </c>
      <c r="Q125" s="58" t="n">
        <f aca="false">MAX((P125*$Y$17)+((J125-(O125*$Y$20))*$Y$16),0)</f>
        <v>190.100939078166</v>
      </c>
      <c r="R125" s="59" t="n">
        <f aca="false">Q125/(E125*$Y$9+F125*($Y$10+$Y$11))</f>
        <v>0.0212131749129192</v>
      </c>
      <c r="S125" s="5"/>
      <c r="T125" s="5"/>
      <c r="U125" s="5"/>
      <c r="V125" s="5"/>
      <c r="W125" s="5"/>
      <c r="X125" s="5"/>
      <c r="Y125" s="64"/>
      <c r="Z125" s="64"/>
      <c r="AA125" s="64"/>
      <c r="AB125" s="29"/>
      <c r="AC125" s="29"/>
      <c r="AD125" s="29"/>
      <c r="AE125" s="29"/>
      <c r="AF125" s="29"/>
      <c r="AG125" s="29"/>
      <c r="AH125" s="29"/>
      <c r="AI125" s="29"/>
      <c r="AK125" s="5"/>
      <c r="AL125" s="34"/>
    </row>
    <row r="126" customFormat="false" ht="15.75" hidden="false" customHeight="false" outlineLevel="0" collapsed="false">
      <c r="A126" s="12" t="s">
        <v>275</v>
      </c>
      <c r="B126" s="13" t="s">
        <v>276</v>
      </c>
      <c r="C126" s="57" t="n">
        <v>14617</v>
      </c>
      <c r="D126" s="57" t="n">
        <v>23099</v>
      </c>
      <c r="E126" s="29" t="n">
        <f aca="false">C126/$C$140</f>
        <v>0.00455249052407989</v>
      </c>
      <c r="F126" s="29" t="n">
        <f aca="false">D126/$D$140</f>
        <v>0.0148541541858504</v>
      </c>
      <c r="G126" s="57" t="n">
        <f aca="false">(E126*$Y$9+F126*($Y$10+$Y$11))*$R126</f>
        <v>48327.0746637247</v>
      </c>
      <c r="H126" s="57"/>
      <c r="J126" s="57" t="n">
        <v>22960</v>
      </c>
      <c r="K126" s="29"/>
      <c r="L126" s="58" t="n">
        <f aca="false">Feed!D126*1000</f>
        <v>17770</v>
      </c>
      <c r="M126" s="58" t="n">
        <f aca="false">(('Meat Production'!C126*$Y$21)+('Meat Production'!D126*$Y$22))/1000</f>
        <v>9925.226383</v>
      </c>
      <c r="N126" s="58" t="n">
        <f aca="false">('Meat Production'!E126/1000)*$Y$23</f>
        <v>9462.99626</v>
      </c>
      <c r="O126" s="58" t="n">
        <f aca="false">MAX(0,L126-M126-N126)</f>
        <v>0</v>
      </c>
      <c r="P126" s="58" t="n">
        <f aca="false">MAX(0,(MIN((N126-L126+M126),N126)/$Y$23))</f>
        <v>164.424858126213</v>
      </c>
      <c r="Q126" s="58" t="n">
        <f aca="false">MAX((P126*$Y$17)+((J126-(O126*$Y$20))*$Y$16),0)</f>
        <v>48327.0746637247</v>
      </c>
      <c r="R126" s="59" t="n">
        <f aca="false">Q126/(E126*$Y$9+F126*($Y$10+$Y$11))</f>
        <v>1.36343814477833</v>
      </c>
      <c r="S126" s="5"/>
      <c r="T126" s="5"/>
      <c r="U126" s="5"/>
      <c r="V126" s="5"/>
      <c r="W126" s="5"/>
      <c r="X126" s="5"/>
      <c r="Y126" s="34"/>
      <c r="Z126" s="34"/>
      <c r="AA126" s="34"/>
      <c r="AB126" s="29"/>
      <c r="AC126" s="29"/>
      <c r="AD126" s="29"/>
      <c r="AE126" s="29"/>
      <c r="AF126" s="29"/>
      <c r="AG126" s="29"/>
      <c r="AH126" s="29"/>
      <c r="AI126" s="29"/>
      <c r="AK126" s="5"/>
      <c r="AL126" s="64"/>
    </row>
    <row r="127" customFormat="false" ht="15.75" hidden="false" customHeight="false" outlineLevel="0" collapsed="false">
      <c r="A127" s="12" t="s">
        <v>277</v>
      </c>
      <c r="B127" s="13" t="s">
        <v>278</v>
      </c>
      <c r="C127" s="57" t="n">
        <v>31838</v>
      </c>
      <c r="D127" s="57" t="n">
        <v>2000</v>
      </c>
      <c r="E127" s="29" t="n">
        <f aca="false">C127/$C$140</f>
        <v>0.00991600145759428</v>
      </c>
      <c r="F127" s="29" t="n">
        <f aca="false">D127/$D$140</f>
        <v>0.00128612963209233</v>
      </c>
      <c r="G127" s="57" t="n">
        <f aca="false">(E127*$Y$9+F127*($Y$10+$Y$11))*$R127</f>
        <v>11261.0297167276</v>
      </c>
      <c r="H127" s="57"/>
      <c r="J127" s="57" t="n">
        <v>1900</v>
      </c>
      <c r="K127" s="29"/>
      <c r="L127" s="58" t="n">
        <f aca="false">Feed!D127*1000</f>
        <v>610</v>
      </c>
      <c r="M127" s="58" t="n">
        <f aca="false">(('Meat Production'!C127*$Y$21)+('Meat Production'!D127*$Y$22))/1000</f>
        <v>94.3800605</v>
      </c>
      <c r="N127" s="58" t="n">
        <f aca="false">('Meat Production'!E127/1000)*$Y$23</f>
        <v>1421.301158</v>
      </c>
      <c r="O127" s="58" t="n">
        <f aca="false">MAX(0,L127-M127-N127)</f>
        <v>0</v>
      </c>
      <c r="P127" s="58" t="n">
        <f aca="false">MAX(0,(MIN((N127-L127+M127),N127)/$Y$23))</f>
        <v>92.0247325073665</v>
      </c>
      <c r="Q127" s="58" t="n">
        <f aca="false">MAX((P127*$Y$17)+((J127-(O127*$Y$20))*$Y$16),0)</f>
        <v>11261.0297167276</v>
      </c>
      <c r="R127" s="59" t="n">
        <f aca="false">Q127/(E127*$Y$9+F127*($Y$10+$Y$11))</f>
        <v>0.401401989459528</v>
      </c>
      <c r="S127" s="5"/>
      <c r="T127" s="5"/>
      <c r="U127" s="5"/>
      <c r="V127" s="5"/>
      <c r="W127" s="5"/>
      <c r="X127" s="5"/>
      <c r="Y127" s="34"/>
      <c r="Z127" s="64"/>
      <c r="AA127" s="64"/>
      <c r="AB127" s="29"/>
      <c r="AC127" s="29"/>
      <c r="AD127" s="29"/>
      <c r="AE127" s="29"/>
      <c r="AF127" s="29"/>
      <c r="AG127" s="29"/>
      <c r="AH127" s="29"/>
      <c r="AI127" s="29"/>
      <c r="AK127" s="5"/>
      <c r="AL127" s="34"/>
    </row>
    <row r="128" customFormat="false" ht="15.75" hidden="false" customHeight="false" outlineLevel="0" collapsed="false">
      <c r="A128" s="12" t="s">
        <v>279</v>
      </c>
      <c r="B128" s="13" t="s">
        <v>280</v>
      </c>
      <c r="C128" s="57" t="n">
        <v>5315</v>
      </c>
      <c r="D128" s="57" t="n">
        <v>9100</v>
      </c>
      <c r="E128" s="29" t="n">
        <f aca="false">C128/$C$140</f>
        <v>0.00165536615827356</v>
      </c>
      <c r="F128" s="29" t="n">
        <f aca="false">D128/$D$140</f>
        <v>0.0058518898260201</v>
      </c>
      <c r="G128" s="57" t="n">
        <f aca="false">(E128*$Y$9+F128*($Y$10+$Y$11))*$R128</f>
        <v>17663.6603648045</v>
      </c>
      <c r="H128" s="57"/>
      <c r="J128" s="57" t="n">
        <v>1725</v>
      </c>
      <c r="K128" s="29"/>
      <c r="L128" s="58" t="n">
        <f aca="false">Feed!D128*1000</f>
        <v>400</v>
      </c>
      <c r="M128" s="58" t="n">
        <f aca="false">(('Meat Production'!C128*$Y$21)+('Meat Production'!D128*$Y$22))/1000</f>
        <v>964.5854535</v>
      </c>
      <c r="N128" s="58" t="n">
        <f aca="false">('Meat Production'!E128/1000)*$Y$23</f>
        <v>1612.94888</v>
      </c>
      <c r="O128" s="58" t="n">
        <f aca="false">MAX(0,L128-M128-N128)</f>
        <v>0</v>
      </c>
      <c r="P128" s="58" t="n">
        <f aca="false">MAX(0,(MIN((N128-L128+M128),N128)/$Y$23))</f>
        <v>163.889000012488</v>
      </c>
      <c r="Q128" s="58" t="n">
        <f aca="false">MAX((P128*$Y$17)+((J128-(O128*$Y$20))*$Y$16),0)</f>
        <v>17663.6603648045</v>
      </c>
      <c r="R128" s="59" t="n">
        <f aca="false">Q128/(E128*$Y$9+F128*($Y$10+$Y$11))</f>
        <v>1.29866768643015</v>
      </c>
      <c r="S128" s="5"/>
      <c r="T128" s="5"/>
      <c r="U128" s="5"/>
      <c r="V128" s="5"/>
      <c r="W128" s="5"/>
      <c r="X128" s="5"/>
      <c r="Y128" s="34"/>
      <c r="Z128" s="34"/>
      <c r="AA128" s="34"/>
      <c r="AB128" s="29"/>
      <c r="AC128" s="29"/>
      <c r="AD128" s="29"/>
      <c r="AE128" s="29"/>
      <c r="AF128" s="29"/>
      <c r="AG128" s="29"/>
      <c r="AH128" s="29"/>
      <c r="AI128" s="29"/>
      <c r="AK128" s="5"/>
      <c r="AL128" s="64"/>
    </row>
    <row r="129" customFormat="false" ht="15.75" hidden="false" customHeight="false" outlineLevel="0" collapsed="false">
      <c r="A129" s="12" t="s">
        <v>281</v>
      </c>
      <c r="B129" s="13" t="s">
        <v>282</v>
      </c>
      <c r="C129" s="57" t="n">
        <v>8455</v>
      </c>
      <c r="D129" s="57" t="n">
        <v>33777</v>
      </c>
      <c r="E129" s="29" t="n">
        <f aca="false">C129/$C$140</f>
        <v>0.00263332471650103</v>
      </c>
      <c r="F129" s="29" t="n">
        <f aca="false">D129/$D$140</f>
        <v>0.0217208002915913</v>
      </c>
      <c r="G129" s="57" t="n">
        <f aca="false">(E129*$Y$9+F129*($Y$10+$Y$11))*$R129</f>
        <v>8638.27709903333</v>
      </c>
      <c r="H129" s="57"/>
      <c r="J129" s="57" t="n">
        <v>9663</v>
      </c>
      <c r="K129" s="29"/>
      <c r="L129" s="58" t="n">
        <f aca="false">Feed!D129*1000</f>
        <v>18280</v>
      </c>
      <c r="M129" s="58" t="n">
        <f aca="false">(('Meat Production'!C129*$Y$21)+('Meat Production'!D129*$Y$22))/1000</f>
        <v>9636.197973</v>
      </c>
      <c r="N129" s="58" t="n">
        <f aca="false">('Meat Production'!E129/1000)*$Y$23</f>
        <v>3399.328467</v>
      </c>
      <c r="O129" s="58" t="n">
        <f aca="false">MAX(0,L129-M129-N129)</f>
        <v>5244.47356</v>
      </c>
      <c r="P129" s="58" t="n">
        <f aca="false">MAX(0,(MIN((N129-L129+M129),N129)/$Y$23))</f>
        <v>0</v>
      </c>
      <c r="Q129" s="58" t="n">
        <f aca="false">MAX((P129*$Y$17)+((J129-(O129*$Y$20))*$Y$16),0)</f>
        <v>8638.27709903333</v>
      </c>
      <c r="R129" s="59" t="n">
        <f aca="false">Q129/(E129*$Y$9+F129*($Y$10+$Y$11))</f>
        <v>0.209300389595945</v>
      </c>
      <c r="S129" s="5"/>
      <c r="T129" s="5"/>
      <c r="U129" s="5"/>
      <c r="V129" s="5"/>
      <c r="W129" s="5"/>
      <c r="X129" s="5"/>
      <c r="Y129" s="34"/>
      <c r="Z129" s="34"/>
      <c r="AA129" s="34"/>
      <c r="AB129" s="29"/>
      <c r="AC129" s="29"/>
      <c r="AD129" s="29"/>
      <c r="AE129" s="29"/>
      <c r="AF129" s="29"/>
      <c r="AG129" s="29"/>
      <c r="AH129" s="29"/>
      <c r="AI129" s="29"/>
      <c r="AK129" s="5"/>
      <c r="AL129" s="34"/>
    </row>
    <row r="130" customFormat="false" ht="15.75" hidden="false" customHeight="false" outlineLevel="0" collapsed="false">
      <c r="A130" s="12" t="s">
        <v>283</v>
      </c>
      <c r="B130" s="13" t="s">
        <v>284</v>
      </c>
      <c r="C130" s="57" t="n">
        <v>300</v>
      </c>
      <c r="D130" s="57" t="n">
        <v>90</v>
      </c>
      <c r="E130" s="29" t="n">
        <f aca="false">C130/$C$140</f>
        <v>9.34355310408407E-005</v>
      </c>
      <c r="F130" s="29" t="n">
        <f aca="false">D130/$D$140</f>
        <v>5.78758334441548E-005</v>
      </c>
      <c r="G130" s="57" t="n">
        <f aca="false">(E130*$Y$9+F130*($Y$10+$Y$11))*$R130</f>
        <v>0</v>
      </c>
      <c r="H130" s="57"/>
      <c r="J130" s="57" t="n">
        <v>163</v>
      </c>
      <c r="K130" s="29"/>
      <c r="L130" s="58" t="n">
        <f aca="false">Feed!D130*1000</f>
        <v>1510</v>
      </c>
      <c r="M130" s="58" t="n">
        <f aca="false">(('Meat Production'!C130*$Y$21)+('Meat Production'!D130*$Y$22))/1000</f>
        <v>237.4311503</v>
      </c>
      <c r="N130" s="58" t="n">
        <f aca="false">('Meat Production'!E130/1000)*$Y$23</f>
        <v>177.997263</v>
      </c>
      <c r="O130" s="58" t="n">
        <f aca="false">MAX(0,L130-M130-N130)</f>
        <v>1094.5715867</v>
      </c>
      <c r="P130" s="58" t="n">
        <f aca="false">MAX(0,(MIN((N130-L130+M130),N130)/$Y$23))</f>
        <v>0</v>
      </c>
      <c r="Q130" s="58" t="n">
        <f aca="false">MAX((P130*$Y$17)+((J130-(O130*$Y$20))*$Y$16),0)</f>
        <v>0</v>
      </c>
      <c r="R130" s="59" t="n">
        <f aca="false">Q130/(E130*$Y$9+F130*($Y$10+$Y$11))</f>
        <v>0</v>
      </c>
      <c r="S130" s="5"/>
      <c r="T130" s="5"/>
      <c r="U130" s="5"/>
      <c r="V130" s="5"/>
      <c r="W130" s="5"/>
      <c r="X130" s="5"/>
      <c r="Y130" s="34"/>
      <c r="Z130" s="64"/>
      <c r="AA130" s="64"/>
      <c r="AB130" s="29"/>
      <c r="AC130" s="29"/>
      <c r="AD130" s="29"/>
      <c r="AE130" s="29"/>
      <c r="AF130" s="29"/>
      <c r="AG130" s="29"/>
      <c r="AH130" s="29"/>
      <c r="AI130" s="29"/>
      <c r="AK130" s="5"/>
      <c r="AL130" s="34"/>
    </row>
    <row r="131" customFormat="false" ht="15.75" hidden="false" customHeight="false" outlineLevel="0" collapsed="false">
      <c r="A131" s="12" t="s">
        <v>285</v>
      </c>
      <c r="B131" s="13" t="s">
        <v>286</v>
      </c>
      <c r="C131" s="57" t="n">
        <v>250969</v>
      </c>
      <c r="D131" s="57" t="n">
        <v>160437</v>
      </c>
      <c r="E131" s="29" t="n">
        <f aca="false">C131/$C$140</f>
        <v>0.0781647392992958</v>
      </c>
      <c r="F131" s="29" t="n">
        <f aca="false">D131/$D$140</f>
        <v>0.103171389891999</v>
      </c>
      <c r="G131" s="57" t="n">
        <f aca="false">(E131*$Y$9+F131*($Y$10+$Y$11))*$R131</f>
        <v>962858.51193708</v>
      </c>
      <c r="H131" s="57"/>
      <c r="J131" s="57" t="n">
        <v>99109</v>
      </c>
      <c r="K131" s="29"/>
      <c r="L131" s="58" t="n">
        <f aca="false">Feed!D131*1000</f>
        <v>192190</v>
      </c>
      <c r="M131" s="58" t="n">
        <f aca="false">(('Meat Production'!C131*$Y$21)+('Meat Production'!D131*$Y$22))/1000</f>
        <v>157718.5753</v>
      </c>
      <c r="N131" s="58" t="n">
        <f aca="false">('Meat Production'!E131/1000)*$Y$23</f>
        <v>121616.3593</v>
      </c>
      <c r="O131" s="58" t="n">
        <f aca="false">MAX(0,L131-M131-N131)</f>
        <v>0</v>
      </c>
      <c r="P131" s="58" t="n">
        <f aca="false">MAX(0,(MIN((N131-L131+M131),N131)/$Y$23))</f>
        <v>8854.6490002508</v>
      </c>
      <c r="Q131" s="58" t="n">
        <f aca="false">MAX((P131*$Y$17)+((J131-(O131*$Y$20))*$Y$16),0)</f>
        <v>962858.51193708</v>
      </c>
      <c r="R131" s="59" t="n">
        <f aca="false">Q131/(E131*$Y$9+F131*($Y$10+$Y$11))</f>
        <v>2.61418009767805</v>
      </c>
      <c r="S131" s="5"/>
      <c r="T131" s="5"/>
      <c r="U131" s="5"/>
      <c r="V131" s="5"/>
      <c r="W131" s="5"/>
      <c r="X131" s="5"/>
      <c r="Y131" s="34"/>
      <c r="Z131" s="64"/>
      <c r="AA131" s="64"/>
      <c r="AB131" s="29"/>
      <c r="AC131" s="29"/>
      <c r="AD131" s="29"/>
      <c r="AE131" s="29"/>
      <c r="AF131" s="29"/>
      <c r="AG131" s="29"/>
      <c r="AH131" s="29"/>
      <c r="AI131" s="29"/>
      <c r="AK131" s="5"/>
      <c r="AL131" s="64"/>
    </row>
    <row r="132" customFormat="false" ht="15.75" hidden="false" customHeight="false" outlineLevel="0" collapsed="false">
      <c r="A132" s="12" t="s">
        <v>287</v>
      </c>
      <c r="B132" s="13" t="s">
        <v>288</v>
      </c>
      <c r="C132" s="57" t="n">
        <v>12540</v>
      </c>
      <c r="D132" s="57" t="n">
        <v>2047</v>
      </c>
      <c r="E132" s="29" t="n">
        <f aca="false">C132/$C$140</f>
        <v>0.00390560519750714</v>
      </c>
      <c r="F132" s="29" t="n">
        <f aca="false">D132/$D$140</f>
        <v>0.0013163536784465</v>
      </c>
      <c r="G132" s="57" t="n">
        <f aca="false">(E132*$Y$9+F132*($Y$10+$Y$11))*$R132</f>
        <v>41048.6548372092</v>
      </c>
      <c r="H132" s="57"/>
      <c r="J132" s="57" t="n">
        <v>2168</v>
      </c>
      <c r="K132" s="29"/>
      <c r="L132" s="58" t="n">
        <f aca="false">Feed!D132*1000</f>
        <v>1150</v>
      </c>
      <c r="M132" s="58" t="n">
        <f aca="false">(('Meat Production'!C132*$Y$21)+('Meat Production'!D132*$Y$22))/1000</f>
        <v>192.6769895</v>
      </c>
      <c r="N132" s="58" t="n">
        <f aca="false">('Meat Production'!E132/1000)*$Y$23</f>
        <v>4987.692742</v>
      </c>
      <c r="O132" s="58" t="n">
        <f aca="false">MAX(0,L132-M132-N132)</f>
        <v>0</v>
      </c>
      <c r="P132" s="58" t="n">
        <f aca="false">MAX(0,(MIN((N132-L132+M132),N132)/$Y$23))</f>
        <v>409.519032603274</v>
      </c>
      <c r="Q132" s="58" t="n">
        <f aca="false">MAX((P132*$Y$17)+((J132-(O132*$Y$20))*$Y$16),0)</f>
        <v>41048.6548372092</v>
      </c>
      <c r="R132" s="59" t="n">
        <f aca="false">Q132/(E132*$Y$9+F132*($Y$10+$Y$11))</f>
        <v>3.32895861495136</v>
      </c>
      <c r="S132" s="5"/>
      <c r="T132" s="5"/>
      <c r="U132" s="5"/>
      <c r="V132" s="5"/>
      <c r="W132" s="5"/>
      <c r="X132" s="5"/>
      <c r="Y132" s="34"/>
      <c r="Z132" s="34"/>
      <c r="AA132" s="34"/>
      <c r="AB132" s="29"/>
      <c r="AC132" s="29"/>
      <c r="AD132" s="29"/>
      <c r="AE132" s="29"/>
      <c r="AF132" s="29"/>
      <c r="AG132" s="29"/>
      <c r="AH132" s="29"/>
      <c r="AI132" s="29"/>
      <c r="AK132" s="5"/>
      <c r="AL132" s="64"/>
    </row>
    <row r="133" customFormat="false" ht="15.75" hidden="false" customHeight="false" outlineLevel="0" collapsed="false">
      <c r="A133" s="12" t="s">
        <v>289</v>
      </c>
      <c r="B133" s="13" t="s">
        <v>290</v>
      </c>
      <c r="C133" s="57" t="n">
        <v>21118</v>
      </c>
      <c r="D133" s="57" t="n">
        <v>4437</v>
      </c>
      <c r="E133" s="29" t="n">
        <f aca="false">C133/$C$140</f>
        <v>0.00657723848173491</v>
      </c>
      <c r="F133" s="29" t="n">
        <f aca="false">D133/$D$140</f>
        <v>0.00285327858879683</v>
      </c>
      <c r="G133" s="57" t="n">
        <f aca="false">(E133*$Y$9+F133*($Y$10+$Y$11))*$R133</f>
        <v>67283.6905948518</v>
      </c>
      <c r="H133" s="57"/>
      <c r="J133" s="57" t="n">
        <v>10662</v>
      </c>
      <c r="K133" s="29"/>
      <c r="L133" s="58" t="n">
        <f aca="false">Feed!D133*1000</f>
        <v>4280</v>
      </c>
      <c r="M133" s="58" t="n">
        <f aca="false">(('Meat Production'!C133*$Y$21)+('Meat Production'!D133*$Y$22))/1000</f>
        <v>331.6528568</v>
      </c>
      <c r="N133" s="58" t="n">
        <f aca="false">('Meat Production'!E133/1000)*$Y$23</f>
        <v>9465.486214</v>
      </c>
      <c r="O133" s="58" t="n">
        <f aca="false">MAX(0,L133-M133-N133)</f>
        <v>0</v>
      </c>
      <c r="P133" s="58" t="n">
        <f aca="false">MAX(0,(MIN((N133-L133+M133),N133)/$Y$23))</f>
        <v>560.587143495359</v>
      </c>
      <c r="Q133" s="58" t="n">
        <f aca="false">MAX((P133*$Y$17)+((J133-(O133*$Y$20))*$Y$16),0)</f>
        <v>67283.6905948518</v>
      </c>
      <c r="R133" s="59" t="n">
        <f aca="false">Q133/(E133*$Y$9+F133*($Y$10+$Y$11))</f>
        <v>3.09029755980627</v>
      </c>
      <c r="S133" s="5"/>
      <c r="T133" s="5"/>
      <c r="U133" s="5"/>
      <c r="V133" s="5"/>
      <c r="W133" s="5"/>
      <c r="X133" s="5"/>
      <c r="Y133" s="34"/>
      <c r="Z133" s="64"/>
      <c r="AA133" s="64"/>
      <c r="AB133" s="29"/>
      <c r="AC133" s="29"/>
      <c r="AD133" s="29"/>
      <c r="AE133" s="29"/>
      <c r="AF133" s="29"/>
      <c r="AG133" s="29"/>
      <c r="AH133" s="29"/>
      <c r="AI133" s="29"/>
      <c r="AK133" s="5"/>
      <c r="AL133" s="64"/>
    </row>
    <row r="134" customFormat="false" ht="15.75" hidden="false" customHeight="false" outlineLevel="0" collapsed="false">
      <c r="A134" s="12" t="s">
        <v>291</v>
      </c>
      <c r="B134" s="13" t="s">
        <v>292</v>
      </c>
      <c r="C134" s="57" t="n">
        <v>18200</v>
      </c>
      <c r="D134" s="57" t="n">
        <v>3300</v>
      </c>
      <c r="E134" s="29" t="n">
        <f aca="false">C134/$C$140</f>
        <v>0.00566842221647767</v>
      </c>
      <c r="F134" s="29" t="n">
        <f aca="false">D134/$D$140</f>
        <v>0.00212211389295234</v>
      </c>
      <c r="G134" s="57" t="n">
        <f aca="false">(E134*$Y$9+F134*($Y$10+$Y$11))*$R134</f>
        <v>40813.998385974</v>
      </c>
      <c r="H134" s="57"/>
      <c r="J134" s="57" t="n">
        <v>2066</v>
      </c>
      <c r="K134" s="29"/>
      <c r="L134" s="58" t="n">
        <f aca="false">Feed!D134*1000</f>
        <v>1670</v>
      </c>
      <c r="M134" s="58" t="n">
        <f aca="false">(('Meat Production'!C134*$Y$21)+('Meat Production'!D134*$Y$22))/1000</f>
        <v>2505.909175</v>
      </c>
      <c r="N134" s="58" t="n">
        <f aca="false">('Meat Production'!E134/1000)*$Y$23</f>
        <v>4021.059148</v>
      </c>
      <c r="O134" s="58" t="n">
        <f aca="false">MAX(0,L134-M134-N134)</f>
        <v>0</v>
      </c>
      <c r="P134" s="58" t="n">
        <f aca="false">MAX(0,(MIN((N134-L134+M134),N134)/$Y$23))</f>
        <v>408.573000005298</v>
      </c>
      <c r="Q134" s="58" t="n">
        <f aca="false">MAX((P134*$Y$17)+((J134-(O134*$Y$20))*$Y$16),0)</f>
        <v>40813.998385974</v>
      </c>
      <c r="R134" s="59" t="n">
        <f aca="false">Q134/(E134*$Y$9+F134*($Y$10+$Y$11))</f>
        <v>2.23869895343644</v>
      </c>
      <c r="S134" s="5"/>
      <c r="T134" s="5"/>
      <c r="U134" s="5"/>
      <c r="V134" s="5"/>
      <c r="W134" s="5"/>
      <c r="X134" s="5"/>
      <c r="Y134" s="34"/>
      <c r="Z134" s="64"/>
      <c r="AA134" s="64"/>
      <c r="AB134" s="29"/>
      <c r="AC134" s="29"/>
      <c r="AD134" s="29"/>
      <c r="AE134" s="29"/>
      <c r="AF134" s="29"/>
      <c r="AG134" s="29"/>
      <c r="AH134" s="29"/>
      <c r="AI134" s="29"/>
      <c r="AK134" s="5"/>
      <c r="AL134" s="34"/>
    </row>
    <row r="135" customFormat="false" ht="15.75" hidden="false" customHeight="false" outlineLevel="0" collapsed="false">
      <c r="A135" s="12" t="s">
        <v>293</v>
      </c>
      <c r="B135" s="13" t="s">
        <v>294</v>
      </c>
      <c r="C135" s="57" t="n">
        <v>642</v>
      </c>
      <c r="D135" s="57" t="n">
        <v>11746</v>
      </c>
      <c r="E135" s="29" t="n">
        <f aca="false">C135/$C$140</f>
        <v>0.000199952036427399</v>
      </c>
      <c r="F135" s="29" t="n">
        <f aca="false">D135/$D$140</f>
        <v>0.00755343932927825</v>
      </c>
      <c r="G135" s="57" t="n">
        <f aca="false">(E135*$Y$9+F135*($Y$10+$Y$11))*$R135</f>
        <v>17863.9961044394</v>
      </c>
      <c r="H135" s="57"/>
      <c r="J135" s="57" t="n">
        <v>1013</v>
      </c>
      <c r="K135" s="29"/>
      <c r="L135" s="58" t="n">
        <f aca="false">Feed!D135*1000</f>
        <v>24560</v>
      </c>
      <c r="M135" s="58" t="n">
        <f aca="false">(('Meat Production'!C135*$Y$21)+('Meat Production'!D135*$Y$22))/1000</f>
        <v>22626.35712</v>
      </c>
      <c r="N135" s="58" t="n">
        <f aca="false">('Meat Production'!E135/1000)*$Y$23</f>
        <v>3676.973097</v>
      </c>
      <c r="O135" s="58" t="n">
        <f aca="false">MAX(0,L135-M135-N135)</f>
        <v>0</v>
      </c>
      <c r="P135" s="58" t="n">
        <f aca="false">MAX(0,(MIN((N135-L135+M135),N135)/$Y$23))</f>
        <v>177.136826528367</v>
      </c>
      <c r="Q135" s="58" t="n">
        <f aca="false">MAX((P135*$Y$17)+((J135-(O135*$Y$20))*$Y$16),0)</f>
        <v>17863.9961044394</v>
      </c>
      <c r="R135" s="59" t="n">
        <f aca="false">Q135/(E135*$Y$9+F135*($Y$10+$Y$11))</f>
        <v>1.4320737514723</v>
      </c>
      <c r="S135" s="5"/>
      <c r="T135" s="5"/>
      <c r="U135" s="5"/>
      <c r="V135" s="5"/>
      <c r="W135" s="5"/>
      <c r="X135" s="5"/>
      <c r="Y135" s="34"/>
      <c r="Z135" s="34"/>
      <c r="AA135" s="34"/>
      <c r="AB135" s="29"/>
      <c r="AC135" s="29"/>
      <c r="AD135" s="29"/>
      <c r="AE135" s="29"/>
      <c r="AF135" s="29"/>
      <c r="AG135" s="29"/>
      <c r="AH135" s="29"/>
      <c r="AI135" s="29"/>
      <c r="AK135" s="5"/>
      <c r="AL135" s="64"/>
    </row>
    <row r="136" customFormat="false" ht="15.75" hidden="false" customHeight="false" outlineLevel="0" collapsed="false">
      <c r="A136" s="12" t="s">
        <v>295</v>
      </c>
      <c r="B136" s="13" t="s">
        <v>296</v>
      </c>
      <c r="C136" s="57" t="n">
        <v>22018</v>
      </c>
      <c r="D136" s="57" t="n">
        <v>1452</v>
      </c>
      <c r="E136" s="29" t="n">
        <f aca="false">C136/$C$140</f>
        <v>0.00685754507485743</v>
      </c>
      <c r="F136" s="29" t="n">
        <f aca="false">D136/$D$140</f>
        <v>0.000933730112899031</v>
      </c>
      <c r="G136" s="57" t="n">
        <f aca="false">(E136*$Y$9+F136*($Y$10+$Y$11))*$R136</f>
        <v>8882.96834815038</v>
      </c>
      <c r="H136" s="57"/>
      <c r="J136" s="57" t="n">
        <v>370</v>
      </c>
      <c r="K136" s="29"/>
      <c r="L136" s="58" t="n">
        <f aca="false">Feed!D136*1000</f>
        <v>580</v>
      </c>
      <c r="M136" s="58" t="n">
        <f aca="false">(('Meat Production'!C136*$Y$21)+('Meat Production'!D136*$Y$22))/1000</f>
        <v>902.9494209</v>
      </c>
      <c r="N136" s="58" t="n">
        <f aca="false">('Meat Production'!E136/1000)*$Y$23</f>
        <v>887.3684189</v>
      </c>
      <c r="O136" s="58" t="n">
        <f aca="false">MAX(0,L136-M136-N136)</f>
        <v>0</v>
      </c>
      <c r="P136" s="58" t="n">
        <f aca="false">MAX(0,(MIN((N136-L136+M136),N136)/$Y$23))</f>
        <v>90.1639999999153</v>
      </c>
      <c r="Q136" s="58" t="n">
        <f aca="false">MAX((P136*$Y$17)+((J136-(O136*$Y$20))*$Y$16),0)</f>
        <v>8882.96834815038</v>
      </c>
      <c r="R136" s="59" t="n">
        <f aca="false">Q136/(E136*$Y$9+F136*($Y$10+$Y$11))</f>
        <v>0.456206893644687</v>
      </c>
      <c r="S136" s="5"/>
      <c r="T136" s="5"/>
      <c r="U136" s="5"/>
      <c r="V136" s="5"/>
      <c r="W136" s="5"/>
      <c r="X136" s="5"/>
      <c r="Y136" s="34"/>
      <c r="Z136" s="34"/>
      <c r="AA136" s="34"/>
      <c r="AB136" s="29"/>
      <c r="AC136" s="29"/>
      <c r="AD136" s="29"/>
      <c r="AE136" s="29"/>
      <c r="AF136" s="29"/>
      <c r="AG136" s="29"/>
      <c r="AH136" s="29"/>
      <c r="AI136" s="29"/>
      <c r="AK136" s="5"/>
      <c r="AL136" s="64"/>
    </row>
    <row r="137" customFormat="false" ht="15.75" hidden="false" customHeight="false" outlineLevel="0" collapsed="false">
      <c r="A137" s="12" t="s">
        <v>297</v>
      </c>
      <c r="B137" s="13" t="s">
        <v>298</v>
      </c>
      <c r="C137" s="57" t="n">
        <v>20000</v>
      </c>
      <c r="D137" s="57" t="n">
        <v>3836</v>
      </c>
      <c r="E137" s="29" t="n">
        <f aca="false">C137/$C$140</f>
        <v>0.00622903540272271</v>
      </c>
      <c r="F137" s="29" t="n">
        <f aca="false">D137/$D$140</f>
        <v>0.00246679663435309</v>
      </c>
      <c r="G137" s="57" t="n">
        <f aca="false">(E137*$Y$9+F137*($Y$10+$Y$11))*$R137</f>
        <v>13069.9484751969</v>
      </c>
      <c r="H137" s="57"/>
      <c r="J137" s="57" t="n">
        <v>386</v>
      </c>
      <c r="K137" s="29"/>
      <c r="L137" s="58" t="n">
        <f aca="false">Feed!D137*1000</f>
        <v>1010</v>
      </c>
      <c r="M137" s="58" t="n">
        <f aca="false">(('Meat Production'!C137*$Y$21)+('Meat Production'!D137*$Y$22))/1000</f>
        <v>381.4952741</v>
      </c>
      <c r="N137" s="58" t="n">
        <f aca="false">('Meat Production'!E137/1000)*$Y$23</f>
        <v>1958.402929</v>
      </c>
      <c r="O137" s="58" t="n">
        <f aca="false">MAX(0,L137-M137-N137)</f>
        <v>0</v>
      </c>
      <c r="P137" s="58" t="n">
        <f aca="false">MAX(0,(MIN((N137-L137+M137),N137)/$Y$23))</f>
        <v>135.128700808214</v>
      </c>
      <c r="Q137" s="58" t="n">
        <f aca="false">MAX((P137*$Y$17)+((J137-(O137*$Y$20))*$Y$16),0)</f>
        <v>13069.9484751969</v>
      </c>
      <c r="R137" s="59" t="n">
        <f aca="false">Q137/(E137*$Y$9+F137*($Y$10+$Y$11))</f>
        <v>0.645510484696392</v>
      </c>
      <c r="S137" s="5"/>
      <c r="T137" s="5"/>
      <c r="U137" s="5"/>
      <c r="V137" s="5"/>
      <c r="W137" s="5"/>
      <c r="X137" s="5"/>
      <c r="Y137" s="34"/>
      <c r="Z137" s="64"/>
      <c r="AA137" s="64"/>
      <c r="AB137" s="29"/>
      <c r="AC137" s="29"/>
      <c r="AD137" s="29"/>
      <c r="AE137" s="29"/>
      <c r="AF137" s="29"/>
      <c r="AG137" s="29"/>
      <c r="AH137" s="29"/>
      <c r="AI137" s="29"/>
      <c r="AK137" s="5"/>
      <c r="AL137" s="34"/>
    </row>
    <row r="138" customFormat="false" ht="15.75" hidden="false" customHeight="false" outlineLevel="0" collapsed="false">
      <c r="A138" s="12" t="s">
        <v>299</v>
      </c>
      <c r="B138" s="13" t="s">
        <v>300</v>
      </c>
      <c r="C138" s="57" t="n">
        <v>12100</v>
      </c>
      <c r="D138" s="57" t="n">
        <v>4100</v>
      </c>
      <c r="E138" s="29" t="n">
        <f aca="false">C138/$C$140</f>
        <v>0.00376856641864724</v>
      </c>
      <c r="F138" s="29" t="n">
        <f aca="false">D138/$D$140</f>
        <v>0.00263656574578928</v>
      </c>
      <c r="G138" s="57" t="n">
        <f aca="false">(E138*$Y$9+F138*($Y$10+$Y$11))*$R138</f>
        <v>5499.99235211135</v>
      </c>
      <c r="H138" s="57"/>
      <c r="J138" s="57" t="n">
        <v>427</v>
      </c>
      <c r="K138" s="29"/>
      <c r="L138" s="58" t="n">
        <f aca="false">Feed!D138*1000</f>
        <v>220</v>
      </c>
      <c r="M138" s="58" t="n">
        <f aca="false">(('Meat Production'!C138*$Y$21)+('Meat Production'!D138*$Y$22))/1000</f>
        <v>361.2167413</v>
      </c>
      <c r="N138" s="58" t="n">
        <f aca="false">('Meat Production'!E138/1000)*$Y$23</f>
        <v>519.1012738</v>
      </c>
      <c r="O138" s="58" t="n">
        <f aca="false">MAX(0,L138-M138-N138)</f>
        <v>0</v>
      </c>
      <c r="P138" s="58" t="n">
        <f aca="false">MAX(0,(MIN((N138-L138+M138),N138)/$Y$23))</f>
        <v>52.7449999954683</v>
      </c>
      <c r="Q138" s="58" t="n">
        <f aca="false">MAX((P138*$Y$17)+((J138-(O138*$Y$20))*$Y$16),0)</f>
        <v>5499.99235211135</v>
      </c>
      <c r="R138" s="59" t="n">
        <f aca="false">Q138/(E138*$Y$9+F138*($Y$10+$Y$11))</f>
        <v>0.391186640583289</v>
      </c>
      <c r="S138" s="5"/>
      <c r="T138" s="5"/>
      <c r="U138" s="5"/>
      <c r="V138" s="5"/>
      <c r="W138" s="5"/>
      <c r="X138" s="5"/>
      <c r="Y138" s="34"/>
      <c r="Z138" s="64"/>
      <c r="AA138" s="64"/>
      <c r="AB138" s="29"/>
      <c r="AC138" s="29"/>
      <c r="AD138" s="29"/>
      <c r="AE138" s="29"/>
      <c r="AF138" s="29"/>
      <c r="AG138" s="29"/>
      <c r="AH138" s="29"/>
      <c r="AI138" s="29"/>
      <c r="AK138" s="5"/>
      <c r="AL138" s="64"/>
    </row>
    <row r="139" customFormat="false" ht="15.75" hidden="false" customHeight="false" outlineLevel="0" collapsed="false">
      <c r="A139" s="5"/>
      <c r="B139" s="13"/>
      <c r="C139" s="29"/>
      <c r="D139" s="29"/>
      <c r="E139" s="29"/>
      <c r="F139" s="29"/>
      <c r="J139" s="29"/>
      <c r="K139" s="29"/>
      <c r="L139" s="75"/>
      <c r="M139" s="75"/>
      <c r="N139" s="75"/>
      <c r="O139" s="75"/>
      <c r="P139" s="75"/>
      <c r="Q139" s="75"/>
      <c r="R139" s="76"/>
      <c r="S139" s="5"/>
      <c r="T139" s="5"/>
      <c r="U139" s="5"/>
      <c r="V139" s="5"/>
      <c r="W139" s="5"/>
      <c r="X139" s="5"/>
      <c r="Y139" s="34"/>
      <c r="Z139" s="64"/>
      <c r="AA139" s="64"/>
      <c r="AB139" s="29"/>
      <c r="AC139" s="29"/>
      <c r="AD139" s="29"/>
      <c r="AE139" s="29"/>
      <c r="AF139" s="29"/>
      <c r="AG139" s="29"/>
      <c r="AH139" s="29"/>
      <c r="AI139" s="29"/>
      <c r="AK139" s="5"/>
      <c r="AL139" s="64"/>
    </row>
    <row r="140" customFormat="false" ht="15.75" hidden="false" customHeight="false" outlineLevel="0" collapsed="false">
      <c r="A140" s="5"/>
      <c r="B140" s="13" t="s">
        <v>301</v>
      </c>
      <c r="C140" s="57" t="n">
        <f aca="false">SUM(C2:C138)</f>
        <v>3210770</v>
      </c>
      <c r="D140" s="57" t="n">
        <f aca="false">SUM(D2:D138)</f>
        <v>1555053.2</v>
      </c>
      <c r="E140" s="77"/>
      <c r="F140" s="77"/>
      <c r="G140" s="29" t="n">
        <f aca="false">SUM(G2:G138)/1000</f>
        <v>5067.9338543477</v>
      </c>
      <c r="H140" s="29" t="n">
        <f aca="false">SUM(H2:H138)/1000</f>
        <v>0</v>
      </c>
      <c r="I140" s="29"/>
      <c r="J140" s="57" t="n">
        <f aca="false">SUM(J2:J138)</f>
        <v>875957</v>
      </c>
      <c r="K140" s="29"/>
      <c r="L140" s="78" t="n">
        <f aca="false">SUM(L2:L138)</f>
        <v>1447960</v>
      </c>
      <c r="M140" s="58" t="n">
        <f aca="false">(('Meat Production'!C140*$Y$21)+('Meat Production'!D140*$Y$22))/1000</f>
        <v>1096439.521</v>
      </c>
      <c r="N140" s="58" t="n">
        <f aca="false">('Meat Production'!E140/1000)*$Y$23</f>
        <v>667757.5196</v>
      </c>
      <c r="O140" s="58" t="n">
        <f aca="false">SUM(O2:O138)</f>
        <v>133991.825276238</v>
      </c>
      <c r="P140" s="58" t="n">
        <f aca="false">SUM(P2:P138)</f>
        <v>42339.8894607207</v>
      </c>
      <c r="Q140" s="58" t="n">
        <f aca="false">(P140*$Y$17)+((J140-(O140*$Y$20))*$Y$16)</f>
        <v>5048463.22</v>
      </c>
      <c r="R140" s="59"/>
      <c r="S140" s="5"/>
      <c r="T140" s="5"/>
      <c r="U140" s="5"/>
      <c r="V140" s="5"/>
      <c r="W140" s="5"/>
      <c r="X140" s="5"/>
      <c r="Y140" s="34"/>
      <c r="Z140" s="64"/>
      <c r="AA140" s="64"/>
      <c r="AB140" s="29"/>
      <c r="AC140" s="29"/>
      <c r="AD140" s="29"/>
      <c r="AE140" s="29"/>
      <c r="AF140" s="29"/>
      <c r="AG140" s="29"/>
      <c r="AH140" s="29"/>
      <c r="AI140" s="29"/>
      <c r="AK140" s="5"/>
      <c r="AL140" s="6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3" min="3" style="0" width="16.1377551020408"/>
    <col collapsed="false" hidden="false" max="4" min="4" style="0" width="26.6734693877551"/>
    <col collapsed="false" hidden="false" max="5" min="5" style="0" width="14.4897959183673"/>
    <col collapsed="false" hidden="false" max="6" min="6" style="0" width="19.4387755102041"/>
    <col collapsed="false" hidden="false" max="1025" min="7" style="0" width="13.3469387755102"/>
  </cols>
  <sheetData>
    <row r="1" customFormat="false" ht="15.75" hidden="false" customHeight="false" outlineLevel="0" collapsed="false">
      <c r="A1" s="43" t="s">
        <v>24</v>
      </c>
      <c r="B1" s="8" t="s">
        <v>25</v>
      </c>
      <c r="C1" s="79" t="s">
        <v>402</v>
      </c>
      <c r="D1" s="80" t="s">
        <v>403</v>
      </c>
      <c r="E1" s="9" t="s">
        <v>404</v>
      </c>
      <c r="F1" s="9"/>
      <c r="G1" s="81"/>
      <c r="H1" s="11"/>
      <c r="I1" s="11"/>
      <c r="J1" s="3"/>
      <c r="K1" s="3"/>
      <c r="L1" s="3"/>
      <c r="M1" s="3"/>
      <c r="N1" s="3"/>
      <c r="O1" s="3"/>
      <c r="P1" s="3"/>
      <c r="Q1" s="3"/>
      <c r="R1" s="3"/>
      <c r="S1" s="3"/>
      <c r="T1" s="3"/>
      <c r="U1" s="3"/>
    </row>
    <row r="2" customFormat="false" ht="15.75" hidden="false" customHeight="false" outlineLevel="0" collapsed="false">
      <c r="A2" s="12" t="s">
        <v>27</v>
      </c>
      <c r="B2" s="13" t="s">
        <v>28</v>
      </c>
      <c r="C2" s="14" t="n">
        <v>0</v>
      </c>
      <c r="D2" s="82" t="n">
        <v>0</v>
      </c>
      <c r="E2" s="42" t="n">
        <v>0</v>
      </c>
      <c r="G2" s="81"/>
      <c r="H2" s="11"/>
      <c r="I2" s="21"/>
      <c r="J2" s="81"/>
      <c r="K2" s="81"/>
      <c r="L2" s="81"/>
      <c r="M2" s="81"/>
    </row>
    <row r="3" customFormat="false" ht="15.75" hidden="false" customHeight="false" outlineLevel="0" collapsed="false">
      <c r="A3" s="12" t="s">
        <v>29</v>
      </c>
      <c r="B3" s="13" t="s">
        <v>30</v>
      </c>
      <c r="C3" s="14" t="n">
        <v>362</v>
      </c>
      <c r="D3" s="82" t="n">
        <v>0</v>
      </c>
      <c r="E3" s="42" t="n">
        <v>0</v>
      </c>
      <c r="G3" s="83"/>
      <c r="H3" s="11"/>
      <c r="I3" s="21"/>
      <c r="J3" s="34"/>
      <c r="K3" s="34"/>
      <c r="L3" s="64"/>
      <c r="M3" s="34"/>
      <c r="N3" s="34"/>
      <c r="O3" s="34"/>
    </row>
    <row r="4" customFormat="false" ht="15.75" hidden="false" customHeight="false" outlineLevel="0" collapsed="false">
      <c r="A4" s="12" t="s">
        <v>31</v>
      </c>
      <c r="B4" s="13" t="s">
        <v>32</v>
      </c>
      <c r="C4" s="14" t="n">
        <v>998</v>
      </c>
      <c r="D4" s="82" t="n">
        <v>1</v>
      </c>
      <c r="E4" s="42" t="n">
        <v>0</v>
      </c>
      <c r="G4" s="83"/>
      <c r="H4" s="11"/>
      <c r="I4" s="21"/>
      <c r="J4" s="34"/>
      <c r="K4" s="34"/>
      <c r="L4" s="34"/>
      <c r="M4" s="34"/>
      <c r="N4" s="34"/>
      <c r="O4" s="34"/>
    </row>
    <row r="5" customFormat="false" ht="15.75" hidden="false" customHeight="false" outlineLevel="0" collapsed="false">
      <c r="A5" s="12" t="s">
        <v>33</v>
      </c>
      <c r="B5" s="13" t="s">
        <v>34</v>
      </c>
      <c r="C5" s="14" t="n">
        <v>1600</v>
      </c>
      <c r="D5" s="82" t="n">
        <v>1</v>
      </c>
      <c r="E5" s="42" t="n">
        <v>0</v>
      </c>
      <c r="G5" s="83"/>
      <c r="H5" s="11"/>
      <c r="I5" s="21"/>
      <c r="J5" s="34"/>
      <c r="K5" s="34"/>
      <c r="L5" s="64"/>
      <c r="M5" s="34"/>
      <c r="N5" s="34"/>
      <c r="O5" s="34"/>
    </row>
    <row r="6" customFormat="false" ht="15.75" hidden="false" customHeight="false" outlineLevel="0" collapsed="false">
      <c r="A6" s="12" t="s">
        <v>35</v>
      </c>
      <c r="B6" s="13" t="s">
        <v>36</v>
      </c>
      <c r="C6" s="14" t="n">
        <v>4989</v>
      </c>
      <c r="D6" s="82" t="n">
        <v>0</v>
      </c>
      <c r="E6" s="42" t="n">
        <v>0</v>
      </c>
      <c r="G6" s="83"/>
      <c r="H6" s="11"/>
      <c r="I6" s="21"/>
      <c r="J6" s="34"/>
      <c r="K6" s="64"/>
      <c r="L6" s="64"/>
      <c r="M6" s="34"/>
      <c r="N6" s="34"/>
      <c r="O6" s="34"/>
    </row>
    <row r="7" customFormat="false" ht="15.75" hidden="false" customHeight="false" outlineLevel="0" collapsed="false">
      <c r="A7" s="12" t="s">
        <v>37</v>
      </c>
      <c r="B7" s="13" t="s">
        <v>38</v>
      </c>
      <c r="C7" s="14" t="n">
        <v>0</v>
      </c>
      <c r="D7" s="82" t="n">
        <v>0</v>
      </c>
      <c r="E7" s="42" t="n">
        <v>0</v>
      </c>
      <c r="G7" s="83"/>
      <c r="H7" s="11"/>
      <c r="I7" s="21"/>
      <c r="J7" s="34"/>
      <c r="K7" s="34"/>
      <c r="L7" s="34"/>
      <c r="M7" s="34"/>
      <c r="N7" s="34"/>
      <c r="O7" s="34"/>
    </row>
    <row r="8" customFormat="false" ht="15.75" hidden="false" customHeight="false" outlineLevel="0" collapsed="false">
      <c r="A8" s="12" t="s">
        <v>39</v>
      </c>
      <c r="B8" s="13" t="s">
        <v>40</v>
      </c>
      <c r="C8" s="14" t="n">
        <v>25760</v>
      </c>
      <c r="D8" s="82" t="n">
        <v>1</v>
      </c>
      <c r="E8" s="42" t="n">
        <v>0</v>
      </c>
      <c r="G8" s="83"/>
      <c r="H8" s="11"/>
      <c r="I8" s="21"/>
      <c r="J8" s="34"/>
      <c r="K8" s="34"/>
      <c r="L8" s="34"/>
      <c r="M8" s="34"/>
      <c r="N8" s="34"/>
      <c r="O8" s="34"/>
    </row>
    <row r="9" customFormat="false" ht="15.75" hidden="false" customHeight="false" outlineLevel="0" collapsed="false">
      <c r="A9" s="12" t="s">
        <v>41</v>
      </c>
      <c r="B9" s="13" t="s">
        <v>42</v>
      </c>
      <c r="C9" s="19" t="n">
        <v>0</v>
      </c>
      <c r="D9" s="82" t="n">
        <v>0</v>
      </c>
      <c r="E9" s="42" t="n">
        <v>0</v>
      </c>
      <c r="G9" s="83"/>
      <c r="H9" s="11"/>
      <c r="I9" s="84"/>
      <c r="J9" s="34"/>
      <c r="K9" s="64"/>
      <c r="L9" s="64"/>
      <c r="M9" s="34"/>
      <c r="N9" s="34"/>
      <c r="O9" s="34"/>
    </row>
    <row r="10" customFormat="false" ht="15.75" hidden="false" customHeight="false" outlineLevel="0" collapsed="false">
      <c r="A10" s="12" t="s">
        <v>43</v>
      </c>
      <c r="B10" s="13" t="s">
        <v>44</v>
      </c>
      <c r="C10" s="14" t="n">
        <v>161</v>
      </c>
      <c r="D10" s="82" t="n">
        <v>1</v>
      </c>
      <c r="E10" s="42" t="n">
        <v>0</v>
      </c>
      <c r="G10" s="83"/>
      <c r="H10" s="11"/>
      <c r="I10" s="21"/>
      <c r="J10" s="34"/>
      <c r="K10" s="34"/>
      <c r="L10" s="34"/>
      <c r="M10" s="34"/>
      <c r="N10" s="34"/>
      <c r="O10" s="34"/>
    </row>
    <row r="11" customFormat="false" ht="15.75" hidden="false" customHeight="false" outlineLevel="0" collapsed="false">
      <c r="A11" s="12" t="s">
        <v>45</v>
      </c>
      <c r="B11" s="13" t="s">
        <v>46</v>
      </c>
      <c r="C11" s="14" t="n">
        <v>580</v>
      </c>
      <c r="D11" s="82" t="n">
        <v>1</v>
      </c>
      <c r="E11" s="42" t="n">
        <v>0</v>
      </c>
      <c r="G11" s="83"/>
      <c r="H11" s="11"/>
      <c r="I11" s="84"/>
      <c r="J11" s="34"/>
      <c r="K11" s="34"/>
      <c r="L11" s="64"/>
      <c r="M11" s="34"/>
      <c r="N11" s="34"/>
      <c r="O11" s="34"/>
    </row>
    <row r="12" customFormat="false" ht="15.75" hidden="false" customHeight="false" outlineLevel="0" collapsed="false">
      <c r="A12" s="12" t="s">
        <v>47</v>
      </c>
      <c r="B12" s="13" t="s">
        <v>48</v>
      </c>
      <c r="C12" s="14" t="n">
        <v>97</v>
      </c>
      <c r="D12" s="82" t="n">
        <v>1</v>
      </c>
      <c r="E12" s="42" t="n">
        <v>0</v>
      </c>
      <c r="G12" s="83"/>
      <c r="H12" s="11"/>
      <c r="I12" s="21"/>
      <c r="J12" s="34"/>
      <c r="K12" s="34"/>
      <c r="L12" s="34"/>
      <c r="M12" s="34"/>
      <c r="N12" s="34"/>
      <c r="O12" s="34"/>
    </row>
    <row r="13" customFormat="false" ht="15.75" hidden="false" customHeight="false" outlineLevel="0" collapsed="false">
      <c r="A13" s="12" t="s">
        <v>49</v>
      </c>
      <c r="B13" s="13" t="s">
        <v>50</v>
      </c>
      <c r="C13" s="14" t="n">
        <v>0</v>
      </c>
      <c r="D13" s="82" t="n">
        <v>0</v>
      </c>
      <c r="E13" s="42" t="n">
        <v>0</v>
      </c>
      <c r="G13" s="83"/>
      <c r="H13" s="11"/>
      <c r="I13" s="84"/>
      <c r="J13" s="34"/>
      <c r="K13" s="64"/>
      <c r="L13" s="64"/>
      <c r="M13" s="34"/>
      <c r="N13" s="34"/>
      <c r="O13" s="34"/>
    </row>
    <row r="14" customFormat="false" ht="15.75" hidden="false" customHeight="false" outlineLevel="0" collapsed="false">
      <c r="A14" s="12" t="s">
        <v>51</v>
      </c>
      <c r="B14" s="13" t="s">
        <v>52</v>
      </c>
      <c r="C14" s="14" t="n">
        <v>121</v>
      </c>
      <c r="D14" s="82" t="n">
        <v>1</v>
      </c>
      <c r="E14" s="42" t="n">
        <v>0</v>
      </c>
      <c r="G14" s="83"/>
      <c r="H14" s="11"/>
      <c r="I14" s="21"/>
      <c r="J14" s="34"/>
      <c r="K14" s="34"/>
      <c r="L14" s="64"/>
      <c r="M14" s="34"/>
      <c r="N14" s="34"/>
      <c r="O14" s="34"/>
    </row>
    <row r="15" customFormat="false" ht="15.75" hidden="false" customHeight="false" outlineLevel="0" collapsed="false">
      <c r="A15" s="12" t="s">
        <v>53</v>
      </c>
      <c r="B15" s="13" t="s">
        <v>54</v>
      </c>
      <c r="C15" s="14" t="n">
        <v>0</v>
      </c>
      <c r="D15" s="82" t="n">
        <v>1</v>
      </c>
      <c r="E15" s="42" t="n">
        <v>0</v>
      </c>
      <c r="G15" s="83"/>
      <c r="H15" s="11"/>
      <c r="I15" s="21"/>
      <c r="J15" s="34"/>
      <c r="K15" s="34"/>
      <c r="L15" s="34"/>
      <c r="M15" s="34"/>
      <c r="N15" s="34"/>
      <c r="O15" s="34"/>
    </row>
    <row r="16" customFormat="false" ht="15.75" hidden="false" customHeight="false" outlineLevel="0" collapsed="false">
      <c r="A16" s="12" t="s">
        <v>55</v>
      </c>
      <c r="B16" s="13" t="s">
        <v>56</v>
      </c>
      <c r="C16" s="14" t="n">
        <v>0</v>
      </c>
      <c r="D16" s="82" t="n">
        <v>1</v>
      </c>
      <c r="E16" s="42" t="n">
        <v>0</v>
      </c>
      <c r="G16" s="83"/>
      <c r="H16" s="11"/>
      <c r="I16" s="21"/>
      <c r="J16" s="34"/>
      <c r="K16" s="34"/>
      <c r="L16" s="34"/>
      <c r="M16" s="64"/>
      <c r="N16" s="34"/>
      <c r="O16" s="34"/>
    </row>
    <row r="17" customFormat="false" ht="15.75" hidden="false" customHeight="false" outlineLevel="0" collapsed="false">
      <c r="A17" s="12" t="s">
        <v>57</v>
      </c>
      <c r="B17" s="13" t="s">
        <v>58</v>
      </c>
      <c r="C17" s="14" t="n">
        <v>20</v>
      </c>
      <c r="D17" s="82" t="n">
        <v>0</v>
      </c>
      <c r="E17" s="42" t="n">
        <v>0</v>
      </c>
      <c r="G17" s="83"/>
      <c r="H17" s="11"/>
      <c r="I17" s="84"/>
      <c r="J17" s="34"/>
      <c r="K17" s="64"/>
      <c r="L17" s="64"/>
      <c r="M17" s="34"/>
      <c r="N17" s="34"/>
      <c r="O17" s="34"/>
    </row>
    <row r="18" customFormat="false" ht="15.75" hidden="false" customHeight="false" outlineLevel="0" collapsed="false">
      <c r="A18" s="12" t="s">
        <v>59</v>
      </c>
      <c r="B18" s="13" t="s">
        <v>60</v>
      </c>
      <c r="C18" s="14" t="n">
        <v>0</v>
      </c>
      <c r="D18" s="82" t="n">
        <v>1</v>
      </c>
      <c r="E18" s="42" t="n">
        <v>0</v>
      </c>
      <c r="G18" s="83"/>
      <c r="H18" s="11"/>
      <c r="I18" s="21"/>
      <c r="J18" s="34"/>
      <c r="K18" s="34"/>
      <c r="L18" s="64"/>
      <c r="M18" s="34"/>
      <c r="N18" s="34"/>
      <c r="O18" s="34"/>
    </row>
    <row r="19" customFormat="false" ht="15.75" hidden="false" customHeight="false" outlineLevel="0" collapsed="false">
      <c r="A19" s="12" t="s">
        <v>61</v>
      </c>
      <c r="B19" s="13" t="s">
        <v>62</v>
      </c>
      <c r="C19" s="14" t="n">
        <v>7491</v>
      </c>
      <c r="D19" s="82" t="n">
        <v>1</v>
      </c>
      <c r="E19" s="42" t="n">
        <v>2.10159089523919E-005</v>
      </c>
      <c r="G19" s="83"/>
      <c r="H19" s="11"/>
      <c r="I19" s="21"/>
      <c r="J19" s="34"/>
      <c r="K19" s="34"/>
      <c r="L19" s="64"/>
      <c r="M19" s="34"/>
      <c r="N19" s="34"/>
      <c r="O19" s="34"/>
    </row>
    <row r="20" customFormat="false" ht="15.75" hidden="false" customHeight="false" outlineLevel="0" collapsed="false">
      <c r="A20" s="12" t="s">
        <v>63</v>
      </c>
      <c r="B20" s="13" t="s">
        <v>64</v>
      </c>
      <c r="C20" s="14" t="n">
        <v>161</v>
      </c>
      <c r="D20" s="82" t="n">
        <v>1</v>
      </c>
      <c r="E20" s="42" t="n">
        <v>0</v>
      </c>
      <c r="G20" s="83"/>
      <c r="H20" s="11"/>
      <c r="I20" s="84"/>
      <c r="J20" s="34"/>
      <c r="K20" s="64"/>
      <c r="L20" s="64"/>
      <c r="M20" s="34"/>
      <c r="N20" s="64"/>
      <c r="O20" s="34"/>
    </row>
    <row r="21" customFormat="false" ht="15.75" hidden="false" customHeight="false" outlineLevel="0" collapsed="false">
      <c r="A21" s="12" t="s">
        <v>65</v>
      </c>
      <c r="B21" s="13" t="s">
        <v>66</v>
      </c>
      <c r="C21" s="14" t="n">
        <v>0</v>
      </c>
      <c r="D21" s="82" t="n">
        <v>1</v>
      </c>
      <c r="E21" s="42" t="n">
        <v>4.03044829223954E-006</v>
      </c>
      <c r="G21" s="83"/>
      <c r="H21" s="11"/>
      <c r="I21" s="21"/>
      <c r="J21" s="34"/>
      <c r="K21" s="34"/>
      <c r="L21" s="34"/>
      <c r="M21" s="34"/>
      <c r="N21" s="34"/>
      <c r="O21" s="34"/>
    </row>
    <row r="22" customFormat="false" ht="15.75" hidden="false" customHeight="false" outlineLevel="0" collapsed="false">
      <c r="A22" s="12" t="s">
        <v>67</v>
      </c>
      <c r="B22" s="13" t="s">
        <v>68</v>
      </c>
      <c r="C22" s="14" t="n">
        <v>1930</v>
      </c>
      <c r="D22" s="82" t="n">
        <v>1</v>
      </c>
      <c r="E22" s="42" t="n">
        <v>3.28769424981254E-007</v>
      </c>
      <c r="G22" s="83"/>
      <c r="H22" s="11"/>
      <c r="I22" s="21"/>
      <c r="J22" s="34"/>
      <c r="K22" s="64"/>
      <c r="L22" s="64"/>
      <c r="M22" s="34"/>
      <c r="N22" s="34"/>
      <c r="O22" s="34"/>
    </row>
    <row r="23" customFormat="false" ht="15.75" hidden="false" customHeight="false" outlineLevel="0" collapsed="false">
      <c r="A23" s="12" t="s">
        <v>69</v>
      </c>
      <c r="B23" s="13" t="s">
        <v>70</v>
      </c>
      <c r="C23" s="14" t="n">
        <v>0</v>
      </c>
      <c r="D23" s="82" t="n">
        <v>1</v>
      </c>
      <c r="E23" s="42" t="n">
        <v>0</v>
      </c>
      <c r="G23" s="83"/>
      <c r="H23" s="11"/>
      <c r="I23" s="21"/>
      <c r="J23" s="34"/>
      <c r="K23" s="34"/>
      <c r="L23" s="34"/>
      <c r="M23" s="34"/>
      <c r="N23" s="34"/>
      <c r="O23" s="34"/>
    </row>
    <row r="24" customFormat="false" ht="15.75" hidden="false" customHeight="false" outlineLevel="0" collapsed="false">
      <c r="A24" s="12" t="s">
        <v>71</v>
      </c>
      <c r="B24" s="13" t="s">
        <v>72</v>
      </c>
      <c r="C24" s="14" t="n">
        <v>965</v>
      </c>
      <c r="D24" s="82" t="n">
        <v>1</v>
      </c>
      <c r="E24" s="42" t="n">
        <v>0</v>
      </c>
      <c r="G24" s="83"/>
      <c r="H24" s="11"/>
      <c r="I24" s="21"/>
      <c r="J24" s="34"/>
      <c r="K24" s="34"/>
      <c r="L24" s="64"/>
      <c r="M24" s="34"/>
      <c r="N24" s="34"/>
      <c r="O24" s="34"/>
    </row>
    <row r="25" customFormat="false" ht="15.75" hidden="false" customHeight="false" outlineLevel="0" collapsed="false">
      <c r="A25" s="12" t="s">
        <v>73</v>
      </c>
      <c r="B25" s="13" t="s">
        <v>74</v>
      </c>
      <c r="C25" s="14" t="n">
        <v>443</v>
      </c>
      <c r="D25" s="82" t="n">
        <v>1</v>
      </c>
      <c r="E25" s="42" t="n">
        <v>5.75778327462791E-005</v>
      </c>
      <c r="G25" s="83"/>
      <c r="H25" s="11"/>
      <c r="I25" s="21"/>
      <c r="J25" s="34"/>
      <c r="K25" s="34"/>
      <c r="L25" s="64"/>
      <c r="M25" s="34"/>
      <c r="N25" s="34"/>
      <c r="O25" s="34"/>
    </row>
    <row r="26" customFormat="false" ht="15.75" hidden="false" customHeight="false" outlineLevel="0" collapsed="false">
      <c r="A26" s="12" t="s">
        <v>75</v>
      </c>
      <c r="B26" s="13" t="s">
        <v>76</v>
      </c>
      <c r="C26" s="14" t="n">
        <v>402</v>
      </c>
      <c r="D26" s="82" t="n">
        <v>1</v>
      </c>
      <c r="E26" s="42" t="n">
        <v>0</v>
      </c>
      <c r="G26" s="83"/>
      <c r="H26" s="11"/>
      <c r="I26" s="21"/>
      <c r="J26" s="34"/>
      <c r="K26" s="64"/>
      <c r="L26" s="64"/>
      <c r="M26" s="34"/>
      <c r="N26" s="34"/>
      <c r="O26" s="34"/>
    </row>
    <row r="27" customFormat="false" ht="15.75" hidden="false" customHeight="false" outlineLevel="0" collapsed="false">
      <c r="A27" s="12" t="s">
        <v>77</v>
      </c>
      <c r="B27" s="13" t="s">
        <v>78</v>
      </c>
      <c r="C27" s="14" t="n">
        <v>202080</v>
      </c>
      <c r="D27" s="82" t="n">
        <v>0</v>
      </c>
      <c r="E27" s="42" t="n">
        <v>0</v>
      </c>
      <c r="G27" s="83"/>
      <c r="H27" s="11"/>
      <c r="I27" s="21"/>
      <c r="J27" s="34"/>
      <c r="K27" s="34"/>
      <c r="L27" s="64"/>
      <c r="M27" s="34"/>
      <c r="N27" s="34"/>
      <c r="O27" s="34"/>
    </row>
    <row r="28" customFormat="false" ht="15.75" hidden="false" customHeight="false" outlineLevel="0" collapsed="false">
      <c r="A28" s="12" t="s">
        <v>79</v>
      </c>
      <c r="B28" s="13" t="s">
        <v>80</v>
      </c>
      <c r="C28" s="14" t="n">
        <v>0</v>
      </c>
      <c r="D28" s="82" t="n">
        <v>1</v>
      </c>
      <c r="E28" s="42" t="n">
        <v>1.43944581865698E-006</v>
      </c>
      <c r="G28" s="83"/>
      <c r="H28" s="11"/>
      <c r="I28" s="21"/>
      <c r="J28" s="34"/>
      <c r="K28" s="34"/>
      <c r="L28" s="34"/>
      <c r="M28" s="64"/>
      <c r="N28" s="64"/>
      <c r="O28" s="34"/>
    </row>
    <row r="29" customFormat="false" ht="15.75" hidden="false" customHeight="false" outlineLevel="0" collapsed="false">
      <c r="A29" s="12" t="s">
        <v>81</v>
      </c>
      <c r="B29" s="13" t="s">
        <v>82</v>
      </c>
      <c r="C29" s="14" t="n">
        <v>0</v>
      </c>
      <c r="D29" s="82" t="n">
        <v>1</v>
      </c>
      <c r="E29" s="42" t="n">
        <v>5.75778327462791E-007</v>
      </c>
      <c r="G29" s="83"/>
      <c r="H29" s="11"/>
      <c r="I29" s="21"/>
      <c r="J29" s="34"/>
      <c r="K29" s="34"/>
      <c r="L29" s="64"/>
      <c r="M29" s="34"/>
      <c r="N29" s="34"/>
      <c r="O29" s="34"/>
    </row>
    <row r="30" customFormat="false" ht="15.75" hidden="false" customHeight="false" outlineLevel="0" collapsed="false">
      <c r="A30" s="12" t="s">
        <v>83</v>
      </c>
      <c r="B30" s="13" t="s">
        <v>84</v>
      </c>
      <c r="C30" s="14" t="n">
        <v>6435</v>
      </c>
      <c r="D30" s="82" t="n">
        <v>0</v>
      </c>
      <c r="E30" s="42" t="n">
        <v>0.000650111309538238</v>
      </c>
      <c r="G30" s="13"/>
      <c r="H30" s="11"/>
      <c r="I30" s="21"/>
      <c r="J30" s="34"/>
      <c r="K30" s="34"/>
      <c r="L30" s="64"/>
      <c r="M30" s="34"/>
      <c r="N30" s="34"/>
      <c r="O30" s="34"/>
    </row>
    <row r="31" customFormat="false" ht="15.75" hidden="false" customHeight="false" outlineLevel="0" collapsed="false">
      <c r="A31" s="12" t="s">
        <v>85</v>
      </c>
      <c r="B31" s="13" t="s">
        <v>86</v>
      </c>
      <c r="C31" s="14" t="n">
        <v>14500</v>
      </c>
      <c r="D31" s="82" t="n">
        <v>0</v>
      </c>
      <c r="E31" s="42" t="n">
        <v>0.580873735349506</v>
      </c>
      <c r="G31" s="83"/>
      <c r="H31" s="11"/>
      <c r="I31" s="21"/>
      <c r="J31" s="34"/>
      <c r="K31" s="34"/>
      <c r="L31" s="64"/>
      <c r="M31" s="34"/>
      <c r="N31" s="34"/>
      <c r="O31" s="34"/>
    </row>
    <row r="32" customFormat="false" ht="15.75" hidden="false" customHeight="false" outlineLevel="0" collapsed="false">
      <c r="A32" s="12" t="s">
        <v>87</v>
      </c>
      <c r="B32" s="13" t="s">
        <v>88</v>
      </c>
      <c r="C32" s="14" t="n">
        <v>3208</v>
      </c>
      <c r="D32" s="82" t="n">
        <v>1</v>
      </c>
      <c r="E32" s="42" t="n">
        <v>0</v>
      </c>
      <c r="G32" s="83"/>
      <c r="H32" s="11"/>
      <c r="I32" s="21"/>
      <c r="J32" s="34"/>
      <c r="K32" s="34"/>
      <c r="L32" s="64"/>
      <c r="M32" s="34"/>
      <c r="N32" s="34"/>
      <c r="O32" s="34"/>
    </row>
    <row r="33" customFormat="false" ht="15.75" hidden="false" customHeight="false" outlineLevel="0" collapsed="false">
      <c r="A33" s="12" t="s">
        <v>89</v>
      </c>
      <c r="B33" s="13" t="s">
        <v>90</v>
      </c>
      <c r="C33" s="14" t="n">
        <v>169</v>
      </c>
      <c r="D33" s="82" t="n">
        <v>1</v>
      </c>
      <c r="E33" s="42" t="n">
        <v>0</v>
      </c>
      <c r="G33" s="83"/>
      <c r="H33" s="11"/>
      <c r="I33" s="21"/>
      <c r="J33" s="34"/>
      <c r="K33" s="34"/>
      <c r="L33" s="34"/>
      <c r="M33" s="34"/>
      <c r="N33" s="34"/>
      <c r="O33" s="34"/>
    </row>
    <row r="34" customFormat="false" ht="15.75" hidden="false" customHeight="false" outlineLevel="0" collapsed="false">
      <c r="A34" s="12" t="s">
        <v>91</v>
      </c>
      <c r="B34" s="18" t="s">
        <v>92</v>
      </c>
      <c r="C34" s="14" t="n">
        <v>37</v>
      </c>
      <c r="D34" s="82" t="n">
        <v>1</v>
      </c>
      <c r="E34" s="42" t="n">
        <v>0</v>
      </c>
      <c r="G34" s="83"/>
      <c r="H34" s="11"/>
      <c r="I34" s="84"/>
      <c r="J34" s="34"/>
      <c r="K34" s="64"/>
      <c r="L34" s="64"/>
      <c r="M34" s="34"/>
      <c r="N34" s="34"/>
      <c r="O34" s="34"/>
    </row>
    <row r="35" customFormat="false" ht="15.75" hidden="false" customHeight="false" outlineLevel="0" collapsed="false">
      <c r="A35" s="12" t="s">
        <v>93</v>
      </c>
      <c r="B35" s="13" t="s">
        <v>94</v>
      </c>
      <c r="C35" s="14" t="n">
        <v>1290</v>
      </c>
      <c r="D35" s="82" t="n">
        <v>1</v>
      </c>
      <c r="E35" s="42" t="n">
        <v>0</v>
      </c>
      <c r="G35" s="83"/>
      <c r="H35" s="11"/>
      <c r="I35" s="21"/>
      <c r="J35" s="34"/>
      <c r="K35" s="34"/>
      <c r="L35" s="34"/>
      <c r="M35" s="64"/>
      <c r="N35" s="34"/>
      <c r="O35" s="34"/>
    </row>
    <row r="36" customFormat="false" ht="15.75" hidden="false" customHeight="false" outlineLevel="0" collapsed="false">
      <c r="A36" s="12" t="s">
        <v>95</v>
      </c>
      <c r="B36" s="13" t="s">
        <v>96</v>
      </c>
      <c r="C36" s="14" t="n">
        <v>515</v>
      </c>
      <c r="D36" s="82" t="n">
        <v>1</v>
      </c>
      <c r="E36" s="42" t="n">
        <v>0</v>
      </c>
      <c r="G36" s="83"/>
      <c r="H36" s="11"/>
      <c r="I36" s="21"/>
      <c r="J36" s="34"/>
      <c r="K36" s="34"/>
      <c r="L36" s="34"/>
      <c r="M36" s="34"/>
      <c r="N36" s="34"/>
      <c r="O36" s="34"/>
    </row>
    <row r="37" customFormat="false" ht="15.75" hidden="false" customHeight="false" outlineLevel="0" collapsed="false">
      <c r="A37" s="12" t="s">
        <v>97</v>
      </c>
      <c r="B37" s="13" t="s">
        <v>98</v>
      </c>
      <c r="C37" s="14" t="n">
        <v>3735</v>
      </c>
      <c r="D37" s="82" t="n">
        <v>1</v>
      </c>
      <c r="E37" s="42" t="n">
        <v>0</v>
      </c>
      <c r="G37" s="13"/>
      <c r="H37" s="11"/>
      <c r="I37" s="21"/>
      <c r="J37" s="34"/>
      <c r="K37" s="34"/>
      <c r="L37" s="64"/>
      <c r="M37" s="34"/>
      <c r="N37" s="34"/>
      <c r="O37" s="34"/>
    </row>
    <row r="38" customFormat="false" ht="15.75" hidden="false" customHeight="false" outlineLevel="0" collapsed="false">
      <c r="A38" s="12" t="s">
        <v>99</v>
      </c>
      <c r="B38" s="13" t="s">
        <v>100</v>
      </c>
      <c r="C38" s="14" t="n">
        <v>314</v>
      </c>
      <c r="D38" s="82" t="n">
        <v>1</v>
      </c>
      <c r="E38" s="42" t="n">
        <v>0</v>
      </c>
      <c r="G38" s="83"/>
      <c r="H38" s="11"/>
      <c r="I38" s="21"/>
      <c r="J38" s="34"/>
      <c r="K38" s="34"/>
      <c r="L38" s="64"/>
      <c r="M38" s="34"/>
      <c r="N38" s="34"/>
      <c r="O38" s="34"/>
    </row>
    <row r="39" customFormat="false" ht="15.75" hidden="false" customHeight="false" outlineLevel="0" collapsed="false">
      <c r="A39" s="12" t="s">
        <v>101</v>
      </c>
      <c r="B39" s="13" t="s">
        <v>102</v>
      </c>
      <c r="C39" s="14" t="n">
        <v>1288</v>
      </c>
      <c r="D39" s="82" t="n">
        <v>1</v>
      </c>
      <c r="E39" s="42" t="n">
        <v>0</v>
      </c>
      <c r="G39" s="83"/>
      <c r="H39" s="11"/>
      <c r="I39" s="21"/>
      <c r="J39" s="34"/>
      <c r="K39" s="34"/>
      <c r="L39" s="64"/>
      <c r="M39" s="34"/>
      <c r="N39" s="34"/>
      <c r="O39" s="34"/>
    </row>
    <row r="40" customFormat="false" ht="15.75" hidden="false" customHeight="false" outlineLevel="0" collapsed="false">
      <c r="A40" s="12" t="s">
        <v>103</v>
      </c>
      <c r="B40" s="13" t="s">
        <v>104</v>
      </c>
      <c r="C40" s="14" t="n">
        <v>2237</v>
      </c>
      <c r="D40" s="82" t="n">
        <v>1</v>
      </c>
      <c r="E40" s="42" t="n">
        <v>1.29550123679128E-006</v>
      </c>
      <c r="G40" s="83"/>
      <c r="H40" s="11"/>
      <c r="I40" s="21"/>
      <c r="J40" s="34"/>
      <c r="K40" s="34"/>
      <c r="L40" s="64"/>
      <c r="M40" s="34"/>
      <c r="N40" s="34"/>
      <c r="O40" s="34"/>
    </row>
    <row r="41" customFormat="false" ht="15.75" hidden="false" customHeight="false" outlineLevel="0" collapsed="false">
      <c r="A41" s="12" t="s">
        <v>105</v>
      </c>
      <c r="B41" s="13" t="s">
        <v>106</v>
      </c>
      <c r="C41" s="14" t="n">
        <v>2450</v>
      </c>
      <c r="D41" s="82" t="n">
        <v>1</v>
      </c>
      <c r="E41" s="42" t="n">
        <v>0</v>
      </c>
      <c r="G41" s="83"/>
      <c r="H41" s="11"/>
      <c r="I41" s="21"/>
      <c r="J41" s="34"/>
      <c r="K41" s="64"/>
      <c r="L41" s="64"/>
      <c r="M41" s="34"/>
      <c r="N41" s="34"/>
      <c r="O41" s="34"/>
    </row>
    <row r="42" customFormat="false" ht="15.75" hidden="false" customHeight="false" outlineLevel="0" collapsed="false">
      <c r="A42" s="12" t="s">
        <v>107</v>
      </c>
      <c r="B42" s="13" t="s">
        <v>108</v>
      </c>
      <c r="C42" s="14" t="n">
        <v>307</v>
      </c>
      <c r="D42" s="82" t="n">
        <v>1</v>
      </c>
      <c r="E42" s="42" t="n">
        <v>0</v>
      </c>
      <c r="G42" s="83"/>
      <c r="H42" s="11"/>
      <c r="I42" s="21"/>
      <c r="J42" s="34"/>
      <c r="K42" s="64"/>
      <c r="L42" s="64"/>
      <c r="M42" s="34"/>
      <c r="N42" s="34"/>
      <c r="O42" s="34"/>
    </row>
    <row r="43" customFormat="false" ht="15.75" hidden="false" customHeight="false" outlineLevel="0" collapsed="false">
      <c r="A43" s="12" t="s">
        <v>109</v>
      </c>
      <c r="B43" s="13" t="s">
        <v>110</v>
      </c>
      <c r="C43" s="19" t="n">
        <v>2234</v>
      </c>
      <c r="D43" s="82" t="n">
        <v>1</v>
      </c>
      <c r="E43" s="42" t="n">
        <v>0</v>
      </c>
      <c r="G43" s="83"/>
      <c r="H43" s="11"/>
      <c r="I43" s="84"/>
      <c r="J43" s="34"/>
      <c r="K43" s="64"/>
      <c r="L43" s="64"/>
      <c r="M43" s="34"/>
      <c r="N43" s="34"/>
      <c r="O43" s="34"/>
    </row>
    <row r="44" customFormat="false" ht="15.75" hidden="false" customHeight="false" outlineLevel="0" collapsed="false">
      <c r="A44" s="12" t="s">
        <v>111</v>
      </c>
      <c r="B44" s="13" t="s">
        <v>112</v>
      </c>
      <c r="C44" s="14" t="n">
        <v>0</v>
      </c>
      <c r="D44" s="82" t="n">
        <v>1</v>
      </c>
      <c r="E44" s="42" t="n">
        <v>0</v>
      </c>
      <c r="G44" s="13"/>
      <c r="H44" s="11"/>
      <c r="I44" s="21"/>
      <c r="J44" s="34"/>
      <c r="K44" s="64"/>
      <c r="L44" s="64"/>
      <c r="M44" s="34"/>
      <c r="N44" s="34"/>
      <c r="O44" s="34"/>
    </row>
    <row r="45" customFormat="false" ht="15.75" hidden="false" customHeight="false" outlineLevel="0" collapsed="false">
      <c r="A45" s="12" t="s">
        <v>113</v>
      </c>
      <c r="B45" s="13" t="s">
        <v>114</v>
      </c>
      <c r="C45" s="14" t="n">
        <v>0</v>
      </c>
      <c r="D45" s="82" t="n">
        <v>1</v>
      </c>
      <c r="E45" s="42" t="n">
        <v>0</v>
      </c>
      <c r="G45" s="83"/>
      <c r="H45" s="11"/>
      <c r="I45" s="21"/>
      <c r="J45" s="34"/>
      <c r="K45" s="34"/>
      <c r="L45" s="34"/>
      <c r="M45" s="34"/>
      <c r="N45" s="34"/>
      <c r="O45" s="34"/>
    </row>
    <row r="46" customFormat="false" ht="15.75" hidden="false" customHeight="false" outlineLevel="0" collapsed="false">
      <c r="A46" s="12" t="s">
        <v>115</v>
      </c>
      <c r="B46" s="13" t="s">
        <v>116</v>
      </c>
      <c r="C46" s="19" t="n">
        <v>50000</v>
      </c>
      <c r="D46" s="82" t="n">
        <v>0</v>
      </c>
      <c r="E46" s="76" t="n">
        <v>0.01</v>
      </c>
      <c r="G46" s="83"/>
      <c r="H46" s="11"/>
      <c r="I46" s="21"/>
      <c r="J46" s="34"/>
      <c r="K46" s="34"/>
      <c r="L46" s="34"/>
      <c r="M46" s="34"/>
      <c r="N46" s="34"/>
      <c r="O46" s="34"/>
    </row>
    <row r="47" customFormat="false" ht="15.75" hidden="false" customHeight="false" outlineLevel="0" collapsed="false">
      <c r="A47" s="12" t="s">
        <v>117</v>
      </c>
      <c r="B47" s="13" t="s">
        <v>118</v>
      </c>
      <c r="C47" s="14" t="n">
        <v>1129</v>
      </c>
      <c r="D47" s="82" t="n">
        <v>1</v>
      </c>
      <c r="E47" s="42" t="n">
        <v>1.43944581865698E-005</v>
      </c>
      <c r="G47" s="83"/>
      <c r="H47" s="11"/>
      <c r="I47" s="21"/>
      <c r="J47" s="34"/>
      <c r="K47" s="34"/>
      <c r="L47" s="64"/>
      <c r="M47" s="34"/>
      <c r="N47" s="34"/>
      <c r="O47" s="34"/>
    </row>
    <row r="48" customFormat="false" ht="15.75" hidden="false" customHeight="false" outlineLevel="0" collapsed="false">
      <c r="A48" s="12" t="s">
        <v>119</v>
      </c>
      <c r="B48" s="13" t="s">
        <v>120</v>
      </c>
      <c r="C48" s="14" t="n">
        <v>885</v>
      </c>
      <c r="D48" s="82" t="n">
        <v>1</v>
      </c>
      <c r="E48" s="42" t="n">
        <v>0</v>
      </c>
      <c r="G48" s="83"/>
      <c r="H48" s="11"/>
      <c r="I48" s="21"/>
      <c r="J48" s="34"/>
      <c r="K48" s="34"/>
      <c r="L48" s="64"/>
      <c r="M48" s="34"/>
      <c r="N48" s="34"/>
      <c r="O48" s="34"/>
    </row>
    <row r="49" customFormat="false" ht="15.75" hidden="false" customHeight="false" outlineLevel="0" collapsed="false">
      <c r="A49" s="12" t="s">
        <v>121</v>
      </c>
      <c r="B49" s="13" t="s">
        <v>122</v>
      </c>
      <c r="C49" s="14" t="n">
        <v>80</v>
      </c>
      <c r="D49" s="82" t="n">
        <v>1</v>
      </c>
      <c r="E49" s="42" t="n">
        <v>0</v>
      </c>
      <c r="G49" s="83"/>
      <c r="H49" s="11"/>
      <c r="I49" s="84"/>
      <c r="J49" s="34"/>
      <c r="K49" s="64"/>
      <c r="L49" s="64"/>
      <c r="M49" s="34"/>
      <c r="N49" s="34"/>
      <c r="O49" s="34"/>
    </row>
    <row r="50" customFormat="false" ht="15.75" hidden="false" customHeight="false" outlineLevel="0" collapsed="false">
      <c r="A50" s="12" t="s">
        <v>123</v>
      </c>
      <c r="B50" s="13" t="s">
        <v>124</v>
      </c>
      <c r="C50" s="14" t="n">
        <v>310</v>
      </c>
      <c r="D50" s="82" t="n">
        <v>0</v>
      </c>
      <c r="E50" s="42" t="n">
        <v>0</v>
      </c>
      <c r="G50" s="83"/>
      <c r="H50" s="11"/>
      <c r="I50" s="84"/>
      <c r="J50" s="34"/>
      <c r="K50" s="64"/>
      <c r="L50" s="64"/>
      <c r="M50" s="34"/>
      <c r="N50" s="34"/>
      <c r="O50" s="34"/>
    </row>
    <row r="51" customFormat="false" ht="15.75" hidden="false" customHeight="false" outlineLevel="0" collapsed="false">
      <c r="A51" s="12" t="s">
        <v>125</v>
      </c>
      <c r="B51" s="13" t="s">
        <v>126</v>
      </c>
      <c r="C51" s="14" t="n">
        <v>539</v>
      </c>
      <c r="D51" s="82" t="n">
        <v>1</v>
      </c>
      <c r="E51" s="42" t="n">
        <v>0</v>
      </c>
      <c r="G51" s="83"/>
      <c r="H51" s="11"/>
      <c r="I51" s="21"/>
      <c r="J51" s="34"/>
      <c r="K51" s="34"/>
      <c r="L51" s="34"/>
      <c r="M51" s="64"/>
      <c r="N51" s="34"/>
      <c r="O51" s="34"/>
    </row>
    <row r="52" customFormat="false" ht="15.75" hidden="false" customHeight="false" outlineLevel="0" collapsed="false">
      <c r="A52" s="12" t="s">
        <v>127</v>
      </c>
      <c r="B52" s="13" t="s">
        <v>128</v>
      </c>
      <c r="C52" s="14" t="n">
        <v>400</v>
      </c>
      <c r="D52" s="82" t="n">
        <v>1</v>
      </c>
      <c r="E52" s="42" t="n">
        <v>0</v>
      </c>
      <c r="G52" s="83"/>
      <c r="H52" s="11"/>
      <c r="I52" s="21"/>
      <c r="J52" s="34"/>
      <c r="K52" s="34"/>
      <c r="L52" s="34"/>
      <c r="M52" s="64"/>
      <c r="N52" s="34"/>
      <c r="O52" s="34"/>
    </row>
    <row r="53" customFormat="false" ht="15.75" hidden="false" customHeight="false" outlineLevel="0" collapsed="false">
      <c r="A53" s="12" t="s">
        <v>129</v>
      </c>
      <c r="B53" s="13" t="s">
        <v>130</v>
      </c>
      <c r="C53" s="14" t="n">
        <v>320</v>
      </c>
      <c r="D53" s="82" t="n">
        <v>1</v>
      </c>
      <c r="E53" s="42" t="n">
        <v>0</v>
      </c>
      <c r="G53" s="83"/>
      <c r="H53" s="11"/>
      <c r="I53" s="21"/>
      <c r="J53" s="34"/>
      <c r="K53" s="34"/>
      <c r="L53" s="34"/>
      <c r="M53" s="64"/>
      <c r="N53" s="34"/>
      <c r="O53" s="34"/>
    </row>
    <row r="54" customFormat="false" ht="15.75" hidden="false" customHeight="false" outlineLevel="0" collapsed="false">
      <c r="A54" s="12" t="s">
        <v>131</v>
      </c>
      <c r="B54" s="13" t="s">
        <v>132</v>
      </c>
      <c r="C54" s="14" t="n">
        <v>350</v>
      </c>
      <c r="D54" s="82" t="n">
        <v>1</v>
      </c>
      <c r="E54" s="42" t="n">
        <v>0</v>
      </c>
      <c r="G54" s="83"/>
      <c r="H54" s="11"/>
      <c r="I54" s="84"/>
      <c r="J54" s="34"/>
      <c r="K54" s="64"/>
      <c r="L54" s="64"/>
      <c r="M54" s="34"/>
      <c r="N54" s="34"/>
      <c r="O54" s="34"/>
    </row>
    <row r="55" customFormat="false" ht="15.75" hidden="false" customHeight="false" outlineLevel="0" collapsed="false">
      <c r="A55" s="12" t="s">
        <v>133</v>
      </c>
      <c r="B55" s="13" t="s">
        <v>134</v>
      </c>
      <c r="C55" s="14" t="n">
        <v>459</v>
      </c>
      <c r="D55" s="82" t="n">
        <v>1</v>
      </c>
      <c r="E55" s="42" t="n">
        <v>0</v>
      </c>
      <c r="G55" s="83"/>
      <c r="H55" s="11"/>
      <c r="I55" s="21"/>
      <c r="J55" s="34"/>
      <c r="K55" s="34"/>
      <c r="L55" s="64"/>
      <c r="M55" s="34"/>
      <c r="N55" s="34"/>
      <c r="O55" s="34"/>
    </row>
    <row r="56" customFormat="false" ht="15.75" hidden="false" customHeight="false" outlineLevel="0" collapsed="false">
      <c r="A56" s="12" t="s">
        <v>135</v>
      </c>
      <c r="B56" s="13" t="s">
        <v>136</v>
      </c>
      <c r="C56" s="14" t="n">
        <v>1771</v>
      </c>
      <c r="D56" s="82" t="n">
        <v>1</v>
      </c>
      <c r="E56" s="42" t="n">
        <v>0</v>
      </c>
      <c r="G56" s="18"/>
      <c r="H56" s="11"/>
      <c r="I56" s="21"/>
      <c r="J56" s="34"/>
      <c r="K56" s="34"/>
      <c r="L56" s="64"/>
      <c r="M56" s="34"/>
      <c r="N56" s="34"/>
      <c r="O56" s="34"/>
    </row>
    <row r="57" customFormat="false" ht="15.75" hidden="false" customHeight="false" outlineLevel="0" collapsed="false">
      <c r="A57" s="12" t="s">
        <v>137</v>
      </c>
      <c r="B57" s="13" t="s">
        <v>138</v>
      </c>
      <c r="C57" s="19" t="n">
        <v>832</v>
      </c>
      <c r="D57" s="82" t="n">
        <v>1</v>
      </c>
      <c r="E57" s="42" t="n">
        <v>0</v>
      </c>
      <c r="G57" s="13"/>
      <c r="H57" s="11"/>
      <c r="I57" s="21"/>
      <c r="J57" s="34"/>
      <c r="K57" s="34"/>
      <c r="L57" s="64"/>
      <c r="M57" s="34"/>
      <c r="N57" s="34"/>
      <c r="O57" s="34"/>
    </row>
    <row r="58" customFormat="false" ht="15.75" hidden="false" customHeight="false" outlineLevel="0" collapsed="false">
      <c r="A58" s="12" t="s">
        <v>139</v>
      </c>
      <c r="B58" s="13" t="s">
        <v>140</v>
      </c>
      <c r="C58" s="14" t="n">
        <v>7000</v>
      </c>
      <c r="D58" s="82" t="n">
        <v>1</v>
      </c>
      <c r="E58" s="42" t="n">
        <v>0.00015258125677764</v>
      </c>
      <c r="G58" s="83"/>
      <c r="H58" s="11"/>
      <c r="I58" s="21"/>
      <c r="J58" s="34"/>
      <c r="K58" s="34"/>
      <c r="L58" s="34"/>
      <c r="M58" s="34"/>
      <c r="N58" s="34"/>
      <c r="O58" s="34"/>
    </row>
    <row r="59" customFormat="false" ht="15.75" hidden="false" customHeight="false" outlineLevel="0" collapsed="false">
      <c r="A59" s="12" t="s">
        <v>141</v>
      </c>
      <c r="B59" s="13" t="s">
        <v>142</v>
      </c>
      <c r="C59" s="14" t="n">
        <v>54716</v>
      </c>
      <c r="D59" s="82" t="n">
        <v>1</v>
      </c>
      <c r="E59" s="42" t="n">
        <v>0.285539988155347</v>
      </c>
      <c r="G59" s="83"/>
      <c r="H59" s="11"/>
      <c r="I59" s="84"/>
      <c r="J59" s="34"/>
      <c r="K59" s="34"/>
      <c r="L59" s="34"/>
      <c r="M59" s="34"/>
      <c r="N59" s="34"/>
      <c r="O59" s="34"/>
    </row>
    <row r="60" customFormat="false" ht="15.75" hidden="false" customHeight="false" outlineLevel="0" collapsed="false">
      <c r="A60" s="12" t="s">
        <v>143</v>
      </c>
      <c r="B60" s="13" t="s">
        <v>144</v>
      </c>
      <c r="C60" s="19" t="n">
        <v>2440</v>
      </c>
      <c r="D60" s="82" t="n">
        <v>0</v>
      </c>
      <c r="E60" s="42" t="n">
        <v>0</v>
      </c>
      <c r="G60" s="83"/>
      <c r="H60" s="11"/>
      <c r="I60" s="84"/>
      <c r="J60" s="34"/>
      <c r="K60" s="64"/>
      <c r="L60" s="64"/>
      <c r="M60" s="34"/>
      <c r="N60" s="34"/>
      <c r="O60" s="34"/>
    </row>
    <row r="61" customFormat="false" ht="15.75" hidden="false" customHeight="false" outlineLevel="0" collapsed="false">
      <c r="A61" s="12" t="s">
        <v>145</v>
      </c>
      <c r="B61" s="13" t="s">
        <v>146</v>
      </c>
      <c r="C61" s="14" t="n">
        <v>58</v>
      </c>
      <c r="D61" s="82" t="n">
        <v>0</v>
      </c>
      <c r="E61" s="42" t="n">
        <v>0</v>
      </c>
      <c r="G61" s="13"/>
      <c r="H61" s="11"/>
      <c r="I61" s="21"/>
      <c r="J61" s="34"/>
      <c r="K61" s="34"/>
      <c r="L61" s="64"/>
      <c r="M61" s="34"/>
      <c r="N61" s="34"/>
      <c r="O61" s="34"/>
    </row>
    <row r="62" customFormat="false" ht="15.75" hidden="false" customHeight="false" outlineLevel="0" collapsed="false">
      <c r="A62" s="12" t="s">
        <v>147</v>
      </c>
      <c r="B62" s="13" t="s">
        <v>148</v>
      </c>
      <c r="C62" s="19" t="n">
        <v>273</v>
      </c>
      <c r="D62" s="82" t="n">
        <v>0</v>
      </c>
      <c r="E62" s="42" t="n">
        <v>0</v>
      </c>
      <c r="G62" s="83"/>
      <c r="H62" s="11"/>
      <c r="I62" s="21"/>
      <c r="J62" s="34"/>
      <c r="K62" s="64"/>
      <c r="L62" s="64"/>
      <c r="M62" s="34"/>
      <c r="N62" s="34"/>
      <c r="O62" s="34"/>
    </row>
    <row r="63" customFormat="false" ht="15.75" hidden="false" customHeight="false" outlineLevel="0" collapsed="false">
      <c r="A63" s="12" t="s">
        <v>149</v>
      </c>
      <c r="B63" s="13" t="s">
        <v>150</v>
      </c>
      <c r="C63" s="14" t="n">
        <v>1022</v>
      </c>
      <c r="D63" s="82" t="n">
        <v>1</v>
      </c>
      <c r="E63" s="42" t="n">
        <v>0</v>
      </c>
      <c r="G63" s="83"/>
      <c r="H63" s="11"/>
      <c r="I63" s="85"/>
      <c r="J63" s="34"/>
      <c r="K63" s="64"/>
      <c r="L63" s="64"/>
      <c r="M63" s="34"/>
      <c r="N63" s="34"/>
      <c r="O63" s="34"/>
    </row>
    <row r="64" customFormat="false" ht="15.75" hidden="false" customHeight="false" outlineLevel="0" collapsed="false">
      <c r="A64" s="12" t="s">
        <v>151</v>
      </c>
      <c r="B64" s="13" t="s">
        <v>152</v>
      </c>
      <c r="C64" s="14" t="n">
        <v>29751</v>
      </c>
      <c r="D64" s="82" t="n">
        <v>0</v>
      </c>
      <c r="E64" s="42" t="n">
        <v>0.00994657060691972</v>
      </c>
      <c r="G64" s="83"/>
      <c r="H64" s="11"/>
      <c r="I64" s="11"/>
      <c r="J64" s="34"/>
      <c r="K64" s="34"/>
      <c r="L64" s="34"/>
      <c r="M64" s="34"/>
      <c r="N64" s="34"/>
      <c r="O64" s="34"/>
    </row>
    <row r="65" customFormat="false" ht="15.75" hidden="false" customHeight="false" outlineLevel="0" collapsed="false">
      <c r="A65" s="12" t="s">
        <v>153</v>
      </c>
      <c r="B65" s="13" t="s">
        <v>154</v>
      </c>
      <c r="C65" s="19" t="n">
        <v>26</v>
      </c>
      <c r="D65" s="82" t="n">
        <v>0</v>
      </c>
      <c r="E65" s="42" t="n">
        <v>0</v>
      </c>
      <c r="G65" s="83"/>
      <c r="H65" s="11"/>
      <c r="I65" s="11"/>
      <c r="J65" s="34"/>
      <c r="K65" s="34"/>
      <c r="L65" s="64"/>
      <c r="M65" s="34"/>
      <c r="N65" s="34"/>
      <c r="O65" s="34"/>
    </row>
    <row r="66" customFormat="false" ht="15.75" hidden="false" customHeight="false" outlineLevel="0" collapsed="false">
      <c r="A66" s="12" t="s">
        <v>155</v>
      </c>
      <c r="B66" s="13" t="s">
        <v>156</v>
      </c>
      <c r="C66" s="19" t="n">
        <v>0</v>
      </c>
      <c r="D66" s="82" t="n">
        <v>0</v>
      </c>
      <c r="E66" s="42" t="n">
        <v>0</v>
      </c>
      <c r="G66" s="83"/>
      <c r="H66" s="11"/>
      <c r="I66" s="11"/>
      <c r="J66" s="34"/>
      <c r="K66" s="34"/>
      <c r="L66" s="64"/>
      <c r="M66" s="34"/>
      <c r="N66" s="34"/>
      <c r="O66" s="34"/>
    </row>
    <row r="67" customFormat="false" ht="15.75" hidden="false" customHeight="false" outlineLevel="0" collapsed="false">
      <c r="A67" s="12" t="s">
        <v>157</v>
      </c>
      <c r="B67" s="13" t="s">
        <v>158</v>
      </c>
      <c r="C67" s="14" t="n">
        <v>536</v>
      </c>
      <c r="D67" s="82" t="n">
        <v>1</v>
      </c>
      <c r="E67" s="42" t="n">
        <v>1.15155665492558E-005</v>
      </c>
      <c r="G67" s="83"/>
      <c r="H67" s="11"/>
      <c r="I67" s="85"/>
      <c r="J67" s="34"/>
      <c r="K67" s="64"/>
      <c r="L67" s="64"/>
      <c r="M67" s="34"/>
      <c r="N67" s="34"/>
      <c r="O67" s="34"/>
    </row>
    <row r="68" customFormat="false" ht="15.75" hidden="false" customHeight="false" outlineLevel="0" collapsed="false">
      <c r="A68" s="12" t="s">
        <v>159</v>
      </c>
      <c r="B68" s="13" t="s">
        <v>160</v>
      </c>
      <c r="C68" s="14" t="n">
        <v>2495</v>
      </c>
      <c r="D68" s="82" t="n">
        <v>0</v>
      </c>
      <c r="E68" s="42" t="n">
        <v>0</v>
      </c>
      <c r="G68" s="83"/>
      <c r="H68" s="11"/>
      <c r="I68" s="11"/>
      <c r="J68" s="34"/>
      <c r="K68" s="34"/>
      <c r="L68" s="64"/>
      <c r="M68" s="34"/>
      <c r="N68" s="34"/>
      <c r="O68" s="34"/>
    </row>
    <row r="69" customFormat="false" ht="15.75" hidden="false" customHeight="false" outlineLevel="0" collapsed="false">
      <c r="A69" s="12" t="s">
        <v>161</v>
      </c>
      <c r="B69" s="13" t="s">
        <v>162</v>
      </c>
      <c r="C69" s="14" t="n">
        <v>2413</v>
      </c>
      <c r="D69" s="82" t="n">
        <v>0</v>
      </c>
      <c r="E69" s="42" t="n">
        <v>0</v>
      </c>
      <c r="G69" s="83"/>
      <c r="H69" s="11"/>
      <c r="I69" s="11"/>
      <c r="J69" s="34"/>
      <c r="K69" s="34"/>
      <c r="L69" s="34"/>
      <c r="M69" s="34"/>
      <c r="N69" s="34"/>
      <c r="O69" s="34"/>
    </row>
    <row r="70" customFormat="false" ht="15.75" hidden="false" customHeight="false" outlineLevel="0" collapsed="false">
      <c r="A70" s="12" t="s">
        <v>163</v>
      </c>
      <c r="B70" s="13" t="s">
        <v>164</v>
      </c>
      <c r="C70" s="14" t="n">
        <v>499</v>
      </c>
      <c r="D70" s="82" t="n">
        <v>1</v>
      </c>
      <c r="E70" s="42" t="n">
        <v>0</v>
      </c>
      <c r="G70" s="83"/>
      <c r="H70" s="11"/>
      <c r="I70" s="85"/>
      <c r="J70" s="34"/>
      <c r="K70" s="64"/>
      <c r="L70" s="64"/>
      <c r="M70" s="34"/>
      <c r="N70" s="34"/>
      <c r="O70" s="34"/>
    </row>
    <row r="71" customFormat="false" ht="15.75" hidden="false" customHeight="false" outlineLevel="0" collapsed="false">
      <c r="A71" s="12" t="s">
        <v>165</v>
      </c>
      <c r="B71" s="13" t="s">
        <v>166</v>
      </c>
      <c r="C71" s="14" t="n">
        <v>0</v>
      </c>
      <c r="D71" s="82" t="n">
        <v>0</v>
      </c>
      <c r="E71" s="42" t="n">
        <v>0</v>
      </c>
      <c r="G71" s="83"/>
      <c r="H71" s="11"/>
      <c r="I71" s="85"/>
      <c r="J71" s="34"/>
      <c r="K71" s="64"/>
      <c r="L71" s="64"/>
      <c r="M71" s="34"/>
      <c r="N71" s="34"/>
      <c r="O71" s="34"/>
    </row>
    <row r="72" customFormat="false" ht="15.75" hidden="false" customHeight="false" outlineLevel="0" collapsed="false">
      <c r="A72" s="12" t="s">
        <v>167</v>
      </c>
      <c r="B72" s="13" t="s">
        <v>168</v>
      </c>
      <c r="C72" s="14" t="n">
        <v>0</v>
      </c>
      <c r="D72" s="82" t="n">
        <v>1</v>
      </c>
      <c r="E72" s="42" t="n">
        <v>0</v>
      </c>
      <c r="G72" s="83"/>
      <c r="H72" s="11"/>
      <c r="I72" s="85"/>
      <c r="J72" s="34"/>
      <c r="K72" s="64"/>
      <c r="L72" s="64"/>
      <c r="M72" s="34"/>
      <c r="N72" s="34"/>
      <c r="O72" s="34"/>
    </row>
    <row r="73" customFormat="false" ht="15.75" hidden="false" customHeight="false" outlineLevel="0" collapsed="false">
      <c r="A73" s="12" t="s">
        <v>169</v>
      </c>
      <c r="B73" s="13" t="s">
        <v>170</v>
      </c>
      <c r="C73" s="14" t="n">
        <v>225</v>
      </c>
      <c r="D73" s="82" t="n">
        <v>0</v>
      </c>
      <c r="E73" s="42" t="n">
        <v>0</v>
      </c>
      <c r="G73" s="83"/>
      <c r="H73" s="11"/>
      <c r="I73" s="11"/>
      <c r="J73" s="34"/>
      <c r="K73" s="34"/>
      <c r="L73" s="64"/>
      <c r="M73" s="34"/>
      <c r="N73" s="34"/>
      <c r="O73" s="34"/>
    </row>
    <row r="74" customFormat="false" ht="15.75" hidden="false" customHeight="false" outlineLevel="0" collapsed="false">
      <c r="A74" s="12" t="s">
        <v>171</v>
      </c>
      <c r="B74" s="13" t="s">
        <v>172</v>
      </c>
      <c r="C74" s="14" t="n">
        <v>0</v>
      </c>
      <c r="D74" s="82" t="n">
        <v>1</v>
      </c>
      <c r="E74" s="42" t="n">
        <v>0</v>
      </c>
      <c r="G74" s="83"/>
      <c r="H74" s="11"/>
      <c r="I74" s="11"/>
      <c r="J74" s="34"/>
      <c r="K74" s="34"/>
      <c r="L74" s="64"/>
      <c r="M74" s="34"/>
      <c r="N74" s="34"/>
      <c r="O74" s="34"/>
    </row>
    <row r="75" customFormat="false" ht="15.75" hidden="false" customHeight="false" outlineLevel="0" collapsed="false">
      <c r="A75" s="12" t="s">
        <v>173</v>
      </c>
      <c r="B75" s="13" t="s">
        <v>174</v>
      </c>
      <c r="C75" s="14" t="n">
        <v>579</v>
      </c>
      <c r="D75" s="82" t="n">
        <v>1</v>
      </c>
      <c r="E75" s="42" t="n">
        <v>0</v>
      </c>
      <c r="G75" s="83"/>
      <c r="H75" s="11"/>
      <c r="I75" s="11"/>
      <c r="J75" s="34"/>
      <c r="K75" s="64"/>
      <c r="L75" s="64"/>
      <c r="M75" s="34"/>
      <c r="N75" s="34"/>
      <c r="O75" s="34"/>
    </row>
    <row r="76" customFormat="false" ht="15.75" hidden="false" customHeight="false" outlineLevel="0" collapsed="false">
      <c r="A76" s="12" t="s">
        <v>175</v>
      </c>
      <c r="B76" s="13" t="s">
        <v>176</v>
      </c>
      <c r="C76" s="14" t="n">
        <v>1770</v>
      </c>
      <c r="D76" s="82" t="n">
        <v>0</v>
      </c>
      <c r="E76" s="42" t="n">
        <v>0</v>
      </c>
      <c r="G76" s="83"/>
      <c r="H76" s="11"/>
      <c r="I76" s="85"/>
      <c r="J76" s="34"/>
      <c r="K76" s="64"/>
      <c r="L76" s="64"/>
      <c r="M76" s="34"/>
      <c r="N76" s="34"/>
      <c r="O76" s="34"/>
    </row>
    <row r="77" customFormat="false" ht="15.75" hidden="false" customHeight="false" outlineLevel="0" collapsed="false">
      <c r="A77" s="12" t="s">
        <v>177</v>
      </c>
      <c r="B77" s="13" t="s">
        <v>178</v>
      </c>
      <c r="C77" s="14" t="n">
        <v>4828</v>
      </c>
      <c r="D77" s="82" t="n">
        <v>1</v>
      </c>
      <c r="E77" s="42" t="n">
        <v>0.000255201940192169</v>
      </c>
      <c r="G77" s="83"/>
      <c r="H77" s="11"/>
      <c r="I77" s="11"/>
      <c r="J77" s="34"/>
      <c r="K77" s="34"/>
      <c r="L77" s="64"/>
      <c r="M77" s="34"/>
      <c r="N77" s="34"/>
      <c r="O77" s="34"/>
    </row>
    <row r="78" customFormat="false" ht="15.75" hidden="false" customHeight="false" outlineLevel="0" collapsed="false">
      <c r="A78" s="12" t="s">
        <v>179</v>
      </c>
      <c r="B78" s="13" t="s">
        <v>180</v>
      </c>
      <c r="C78" s="14" t="n">
        <v>0</v>
      </c>
      <c r="D78" s="82" t="n">
        <v>1</v>
      </c>
      <c r="E78" s="42" t="n">
        <v>0</v>
      </c>
      <c r="G78" s="83"/>
      <c r="H78" s="11"/>
      <c r="I78" s="85"/>
      <c r="J78" s="34"/>
      <c r="K78" s="34"/>
      <c r="L78" s="64"/>
      <c r="M78" s="34"/>
      <c r="N78" s="34"/>
      <c r="O78" s="34"/>
    </row>
    <row r="79" customFormat="false" ht="15.75" hidden="false" customHeight="false" outlineLevel="0" collapsed="false">
      <c r="A79" s="12" t="s">
        <v>181</v>
      </c>
      <c r="B79" s="13" t="s">
        <v>182</v>
      </c>
      <c r="C79" s="14" t="n">
        <v>4675</v>
      </c>
      <c r="D79" s="82" t="n">
        <v>1</v>
      </c>
      <c r="E79" s="42" t="n">
        <v>0.00541548305895128</v>
      </c>
      <c r="G79" s="83"/>
      <c r="H79" s="11"/>
      <c r="I79" s="85"/>
      <c r="J79" s="34"/>
      <c r="K79" s="34"/>
      <c r="L79" s="64"/>
      <c r="M79" s="34"/>
      <c r="N79" s="34"/>
      <c r="O79" s="34"/>
    </row>
    <row r="80" customFormat="false" ht="15.75" hidden="false" customHeight="false" outlineLevel="0" collapsed="false">
      <c r="A80" s="12" t="s">
        <v>183</v>
      </c>
      <c r="B80" s="13" t="s">
        <v>184</v>
      </c>
      <c r="C80" s="14" t="n">
        <v>0</v>
      </c>
      <c r="D80" s="82" t="n">
        <v>1</v>
      </c>
      <c r="E80" s="42" t="n">
        <v>0</v>
      </c>
      <c r="G80" s="83"/>
      <c r="H80" s="11"/>
      <c r="I80" s="85"/>
      <c r="J80" s="34"/>
      <c r="K80" s="64"/>
      <c r="L80" s="64"/>
      <c r="M80" s="34"/>
      <c r="N80" s="34"/>
      <c r="O80" s="34"/>
    </row>
    <row r="81" customFormat="false" ht="15.75" hidden="false" customHeight="false" outlineLevel="0" collapsed="false">
      <c r="A81" s="12" t="s">
        <v>185</v>
      </c>
      <c r="B81" s="13" t="s">
        <v>186</v>
      </c>
      <c r="C81" s="14" t="n">
        <v>754</v>
      </c>
      <c r="D81" s="82" t="n">
        <v>1</v>
      </c>
      <c r="E81" s="42" t="n">
        <v>0</v>
      </c>
      <c r="G81" s="83"/>
      <c r="H81" s="11"/>
      <c r="I81" s="85"/>
      <c r="J81" s="34"/>
      <c r="K81" s="64"/>
      <c r="L81" s="64"/>
      <c r="M81" s="34"/>
      <c r="N81" s="34"/>
      <c r="O81" s="34"/>
    </row>
    <row r="82" customFormat="false" ht="15.75" hidden="false" customHeight="false" outlineLevel="0" collapsed="false">
      <c r="A82" s="12" t="s">
        <v>187</v>
      </c>
      <c r="B82" s="13" t="s">
        <v>188</v>
      </c>
      <c r="C82" s="14" t="n">
        <v>177</v>
      </c>
      <c r="D82" s="82" t="n">
        <v>1</v>
      </c>
      <c r="E82" s="42" t="n">
        <v>0</v>
      </c>
      <c r="G82" s="83"/>
      <c r="H82" s="11"/>
      <c r="I82" s="85"/>
      <c r="J82" s="34"/>
      <c r="K82" s="64"/>
      <c r="L82" s="64"/>
      <c r="M82" s="34"/>
      <c r="N82" s="34"/>
      <c r="O82" s="34"/>
    </row>
    <row r="83" customFormat="false" ht="15.75" hidden="false" customHeight="false" outlineLevel="0" collapsed="false">
      <c r="A83" s="12" t="s">
        <v>189</v>
      </c>
      <c r="B83" s="13" t="s">
        <v>190</v>
      </c>
      <c r="C83" s="14" t="n">
        <v>9330</v>
      </c>
      <c r="D83" s="82" t="n">
        <v>1</v>
      </c>
      <c r="E83" s="42" t="n">
        <v>2.87889163731396E-007</v>
      </c>
      <c r="G83" s="83"/>
      <c r="H83" s="11"/>
      <c r="I83" s="11"/>
      <c r="J83" s="34"/>
      <c r="K83" s="34"/>
      <c r="L83" s="34"/>
      <c r="M83" s="34"/>
      <c r="N83" s="34"/>
      <c r="O83" s="34"/>
    </row>
    <row r="84" customFormat="false" ht="15.75" hidden="false" customHeight="false" outlineLevel="0" collapsed="false">
      <c r="A84" s="12" t="s">
        <v>191</v>
      </c>
      <c r="B84" s="13" t="s">
        <v>192</v>
      </c>
      <c r="C84" s="14" t="n">
        <v>0</v>
      </c>
      <c r="D84" s="82" t="n">
        <v>0</v>
      </c>
      <c r="E84" s="42" t="n">
        <v>0</v>
      </c>
      <c r="G84" s="83"/>
      <c r="H84" s="11"/>
      <c r="I84" s="85"/>
      <c r="J84" s="34"/>
      <c r="K84" s="64"/>
      <c r="L84" s="64"/>
      <c r="M84" s="34"/>
      <c r="N84" s="64"/>
      <c r="O84" s="34"/>
    </row>
    <row r="85" customFormat="false" ht="15.75" hidden="false" customHeight="false" outlineLevel="0" collapsed="false">
      <c r="A85" s="12" t="s">
        <v>193</v>
      </c>
      <c r="B85" s="13" t="s">
        <v>194</v>
      </c>
      <c r="C85" s="14" t="n">
        <v>0</v>
      </c>
      <c r="D85" s="82" t="n">
        <v>0</v>
      </c>
      <c r="E85" s="42" t="n">
        <v>0</v>
      </c>
      <c r="G85" s="83"/>
      <c r="H85" s="11"/>
      <c r="I85" s="11"/>
      <c r="J85" s="34"/>
      <c r="K85" s="34"/>
      <c r="L85" s="44"/>
      <c r="M85" s="34"/>
      <c r="N85" s="34"/>
      <c r="O85" s="34"/>
    </row>
    <row r="86" customFormat="false" ht="15.75" hidden="false" customHeight="false" outlineLevel="0" collapsed="false">
      <c r="A86" s="12" t="s">
        <v>195</v>
      </c>
      <c r="B86" s="13" t="s">
        <v>196</v>
      </c>
      <c r="C86" s="14" t="n">
        <v>2945</v>
      </c>
      <c r="D86" s="82" t="n">
        <v>0</v>
      </c>
      <c r="E86" s="42" t="n">
        <v>7.85361638659247E-006</v>
      </c>
      <c r="G86" s="83"/>
      <c r="H86" s="11"/>
      <c r="I86" s="11"/>
      <c r="J86" s="34"/>
      <c r="K86" s="64"/>
      <c r="L86" s="64"/>
      <c r="M86" s="34"/>
      <c r="N86" s="34"/>
      <c r="O86" s="34"/>
    </row>
    <row r="87" customFormat="false" ht="15.75" hidden="false" customHeight="false" outlineLevel="0" collapsed="false">
      <c r="A87" s="12" t="s">
        <v>197</v>
      </c>
      <c r="B87" s="13" t="s">
        <v>198</v>
      </c>
      <c r="C87" s="14" t="n">
        <v>2470</v>
      </c>
      <c r="D87" s="82" t="n">
        <v>1</v>
      </c>
      <c r="E87" s="42" t="n">
        <v>0</v>
      </c>
      <c r="G87" s="83"/>
      <c r="H87" s="11"/>
      <c r="I87" s="11"/>
      <c r="J87" s="34"/>
      <c r="K87" s="34"/>
      <c r="L87" s="64"/>
      <c r="M87" s="34"/>
      <c r="N87" s="34"/>
      <c r="O87" s="34"/>
    </row>
    <row r="88" customFormat="false" ht="15.75" hidden="false" customHeight="false" outlineLevel="0" collapsed="false">
      <c r="A88" s="12" t="s">
        <v>199</v>
      </c>
      <c r="B88" s="13" t="s">
        <v>200</v>
      </c>
      <c r="C88" s="14" t="n">
        <v>1572</v>
      </c>
      <c r="D88" s="82" t="n">
        <v>1</v>
      </c>
      <c r="E88" s="42" t="n">
        <v>0</v>
      </c>
      <c r="G88" s="83"/>
      <c r="H88" s="11"/>
      <c r="I88" s="11"/>
      <c r="J88" s="34"/>
      <c r="K88" s="34"/>
      <c r="L88" s="34"/>
      <c r="M88" s="34"/>
      <c r="N88" s="34"/>
      <c r="O88" s="34"/>
    </row>
    <row r="89" customFormat="false" ht="15.75" hidden="false" customHeight="false" outlineLevel="0" collapsed="false">
      <c r="A89" s="12" t="s">
        <v>201</v>
      </c>
      <c r="B89" s="13" t="s">
        <v>202</v>
      </c>
      <c r="C89" s="14" t="n">
        <v>0</v>
      </c>
      <c r="D89" s="82" t="n">
        <v>1</v>
      </c>
      <c r="E89" s="42" t="n">
        <v>0</v>
      </c>
      <c r="G89" s="83"/>
      <c r="H89" s="11"/>
      <c r="I89" s="11"/>
      <c r="J89" s="34"/>
      <c r="K89" s="34"/>
      <c r="L89" s="64"/>
      <c r="M89" s="34"/>
      <c r="N89" s="34"/>
      <c r="O89" s="34"/>
    </row>
    <row r="90" customFormat="false" ht="15.75" hidden="false" customHeight="false" outlineLevel="0" collapsed="false">
      <c r="A90" s="12" t="s">
        <v>203</v>
      </c>
      <c r="B90" s="13" t="s">
        <v>204</v>
      </c>
      <c r="C90" s="14" t="n">
        <v>15134</v>
      </c>
      <c r="D90" s="82" t="n">
        <v>0</v>
      </c>
      <c r="E90" s="42" t="n">
        <v>0</v>
      </c>
      <c r="G90" s="83"/>
      <c r="H90" s="11"/>
      <c r="I90" s="85"/>
      <c r="J90" s="34"/>
      <c r="K90" s="64"/>
      <c r="L90" s="64"/>
      <c r="M90" s="34"/>
      <c r="N90" s="34"/>
      <c r="O90" s="34"/>
    </row>
    <row r="91" customFormat="false" ht="15.75" hidden="false" customHeight="false" outlineLevel="0" collapsed="false">
      <c r="A91" s="12" t="s">
        <v>205</v>
      </c>
      <c r="B91" s="13" t="s">
        <v>206</v>
      </c>
      <c r="C91" s="14" t="n">
        <v>910</v>
      </c>
      <c r="D91" s="82" t="n">
        <v>1</v>
      </c>
      <c r="E91" s="42" t="n">
        <v>0</v>
      </c>
      <c r="G91" s="83"/>
      <c r="H91" s="11"/>
      <c r="I91" s="11"/>
      <c r="J91" s="34"/>
      <c r="K91" s="34"/>
      <c r="L91" s="64"/>
      <c r="M91" s="34"/>
      <c r="N91" s="34"/>
      <c r="O91" s="34"/>
    </row>
    <row r="92" customFormat="false" ht="15.75" hidden="false" customHeight="false" outlineLevel="0" collapsed="false">
      <c r="A92" s="12" t="s">
        <v>207</v>
      </c>
      <c r="B92" s="13" t="s">
        <v>208</v>
      </c>
      <c r="C92" s="14" t="n">
        <v>0</v>
      </c>
      <c r="D92" s="82" t="n">
        <v>1</v>
      </c>
      <c r="E92" s="42" t="n">
        <v>0</v>
      </c>
      <c r="G92" s="83"/>
      <c r="H92" s="11"/>
      <c r="I92" s="11"/>
      <c r="J92" s="34"/>
      <c r="K92" s="34"/>
      <c r="L92" s="34"/>
      <c r="M92" s="64"/>
      <c r="N92" s="34"/>
      <c r="O92" s="34"/>
    </row>
    <row r="93" customFormat="false" ht="15.75" hidden="false" customHeight="false" outlineLevel="0" collapsed="false">
      <c r="A93" s="12" t="s">
        <v>209</v>
      </c>
      <c r="B93" s="13" t="s">
        <v>210</v>
      </c>
      <c r="C93" s="14" t="n">
        <v>853</v>
      </c>
      <c r="D93" s="82" t="n">
        <v>1</v>
      </c>
      <c r="E93" s="42" t="n">
        <v>0</v>
      </c>
      <c r="G93" s="83"/>
      <c r="H93" s="11"/>
      <c r="I93" s="85"/>
      <c r="J93" s="34"/>
      <c r="K93" s="64"/>
      <c r="L93" s="64"/>
      <c r="M93" s="34"/>
      <c r="N93" s="34"/>
      <c r="O93" s="34"/>
    </row>
    <row r="94" customFormat="false" ht="15.75" hidden="false" customHeight="false" outlineLevel="0" collapsed="false">
      <c r="A94" s="12" t="s">
        <v>211</v>
      </c>
      <c r="B94" s="13" t="s">
        <v>212</v>
      </c>
      <c r="C94" s="14" t="n">
        <v>0</v>
      </c>
      <c r="D94" s="82" t="n">
        <v>0</v>
      </c>
      <c r="E94" s="42" t="n">
        <v>0</v>
      </c>
      <c r="G94" s="83"/>
      <c r="H94" s="11"/>
      <c r="I94" s="85"/>
      <c r="J94" s="34"/>
      <c r="K94" s="34"/>
      <c r="L94" s="64"/>
      <c r="M94" s="34"/>
      <c r="N94" s="34"/>
      <c r="O94" s="34"/>
    </row>
    <row r="95" customFormat="false" ht="15.75" hidden="false" customHeight="false" outlineLevel="0" collapsed="false">
      <c r="A95" s="12" t="s">
        <v>213</v>
      </c>
      <c r="B95" s="13" t="s">
        <v>214</v>
      </c>
      <c r="C95" s="19" t="n">
        <v>83281</v>
      </c>
      <c r="D95" s="82" t="n">
        <v>0</v>
      </c>
      <c r="E95" s="42" t="n">
        <v>3.36484854569255E-006</v>
      </c>
      <c r="G95" s="83"/>
      <c r="H95" s="11"/>
      <c r="I95" s="11"/>
      <c r="J95" s="34"/>
      <c r="K95" s="34"/>
      <c r="L95" s="34"/>
      <c r="M95" s="34"/>
      <c r="N95" s="34"/>
      <c r="O95" s="34"/>
    </row>
    <row r="96" customFormat="false" ht="15.75" hidden="false" customHeight="false" outlineLevel="0" collapsed="false">
      <c r="A96" s="12" t="s">
        <v>215</v>
      </c>
      <c r="B96" s="13" t="s">
        <v>216</v>
      </c>
      <c r="C96" s="14" t="n">
        <v>2092</v>
      </c>
      <c r="D96" s="82" t="n">
        <v>1</v>
      </c>
      <c r="E96" s="42" t="n">
        <v>0</v>
      </c>
      <c r="G96" s="83"/>
      <c r="H96" s="11"/>
      <c r="I96" s="11"/>
      <c r="J96" s="34"/>
      <c r="K96" s="34"/>
      <c r="L96" s="34"/>
      <c r="M96" s="34"/>
      <c r="N96" s="34"/>
      <c r="O96" s="34"/>
    </row>
    <row r="97" customFormat="false" ht="15.75" hidden="false" customHeight="false" outlineLevel="0" collapsed="false">
      <c r="A97" s="12" t="s">
        <v>217</v>
      </c>
      <c r="B97" s="13" t="s">
        <v>218</v>
      </c>
      <c r="C97" s="14" t="n">
        <v>1046</v>
      </c>
      <c r="D97" s="82" t="n">
        <v>0</v>
      </c>
      <c r="E97" s="42" t="n">
        <v>0</v>
      </c>
      <c r="G97" s="83"/>
      <c r="H97" s="11"/>
      <c r="I97" s="11"/>
      <c r="J97" s="34"/>
      <c r="K97" s="34"/>
      <c r="L97" s="34"/>
      <c r="M97" s="34"/>
      <c r="N97" s="34"/>
      <c r="O97" s="34"/>
    </row>
    <row r="98" customFormat="false" ht="15.75" hidden="false" customHeight="false" outlineLevel="0" collapsed="false">
      <c r="A98" s="12" t="s">
        <v>219</v>
      </c>
      <c r="B98" s="13" t="s">
        <v>220</v>
      </c>
      <c r="C98" s="14" t="n">
        <v>2490</v>
      </c>
      <c r="D98" s="82" t="n">
        <v>1</v>
      </c>
      <c r="E98" s="42" t="n">
        <v>0</v>
      </c>
      <c r="G98" s="83"/>
      <c r="H98" s="11"/>
      <c r="I98" s="11"/>
      <c r="J98" s="34"/>
      <c r="K98" s="34"/>
      <c r="L98" s="64"/>
      <c r="M98" s="34"/>
      <c r="N98" s="34"/>
      <c r="O98" s="34"/>
    </row>
    <row r="99" customFormat="false" ht="15.75" hidden="false" customHeight="false" outlineLevel="0" collapsed="false">
      <c r="A99" s="12" t="s">
        <v>221</v>
      </c>
      <c r="B99" s="13" t="s">
        <v>222</v>
      </c>
      <c r="C99" s="14" t="n">
        <v>5152</v>
      </c>
      <c r="D99" s="82" t="n">
        <v>1</v>
      </c>
      <c r="E99" s="42" t="n">
        <v>0.0001237923404045</v>
      </c>
      <c r="G99" s="83"/>
      <c r="H99" s="11"/>
      <c r="I99" s="11"/>
      <c r="J99" s="34"/>
      <c r="K99" s="34"/>
      <c r="L99" s="34"/>
      <c r="M99" s="34"/>
      <c r="N99" s="34"/>
      <c r="O99" s="34"/>
    </row>
    <row r="100" customFormat="false" ht="15.75" hidden="false" customHeight="false" outlineLevel="0" collapsed="false">
      <c r="A100" s="12" t="s">
        <v>223</v>
      </c>
      <c r="B100" s="13" t="s">
        <v>224</v>
      </c>
      <c r="C100" s="14" t="n">
        <v>0</v>
      </c>
      <c r="D100" s="82" t="n">
        <v>1</v>
      </c>
      <c r="E100" s="42" t="n">
        <v>0</v>
      </c>
      <c r="G100" s="83"/>
      <c r="H100" s="11"/>
      <c r="I100" s="11"/>
      <c r="J100" s="34"/>
      <c r="K100" s="64"/>
      <c r="L100" s="64"/>
      <c r="M100" s="34"/>
      <c r="N100" s="34"/>
      <c r="O100" s="34"/>
    </row>
    <row r="101" customFormat="false" ht="15.75" hidden="false" customHeight="false" outlineLevel="0" collapsed="false">
      <c r="A101" s="12" t="s">
        <v>225</v>
      </c>
      <c r="B101" s="13" t="s">
        <v>226</v>
      </c>
      <c r="C101" s="14" t="n">
        <v>2414</v>
      </c>
      <c r="D101" s="82" t="n">
        <v>1</v>
      </c>
      <c r="E101" s="42" t="n">
        <v>0</v>
      </c>
      <c r="G101" s="83"/>
      <c r="H101" s="11"/>
      <c r="I101" s="11"/>
      <c r="J101" s="34"/>
      <c r="K101" s="64"/>
      <c r="L101" s="64"/>
      <c r="M101" s="34"/>
      <c r="N101" s="34"/>
      <c r="O101" s="34"/>
    </row>
    <row r="102" customFormat="false" ht="15.75" hidden="false" customHeight="false" outlineLevel="0" collapsed="false">
      <c r="A102" s="12" t="s">
        <v>227</v>
      </c>
      <c r="B102" s="13" t="s">
        <v>228</v>
      </c>
      <c r="C102" s="14" t="n">
        <v>36289</v>
      </c>
      <c r="D102" s="82" t="n">
        <v>1</v>
      </c>
      <c r="E102" s="42" t="n">
        <v>0.0431822587013107</v>
      </c>
      <c r="G102" s="83"/>
      <c r="H102" s="11"/>
      <c r="I102" s="11"/>
      <c r="J102" s="34"/>
      <c r="K102" s="64"/>
      <c r="L102" s="64"/>
      <c r="M102" s="34"/>
      <c r="N102" s="34"/>
      <c r="O102" s="34"/>
    </row>
    <row r="103" customFormat="false" ht="15.75" hidden="false" customHeight="false" outlineLevel="0" collapsed="false">
      <c r="A103" s="12" t="s">
        <v>229</v>
      </c>
      <c r="B103" s="13" t="s">
        <v>230</v>
      </c>
      <c r="C103" s="14" t="n">
        <v>563</v>
      </c>
      <c r="D103" s="82" t="n">
        <v>1</v>
      </c>
      <c r="E103" s="42" t="n">
        <v>0</v>
      </c>
      <c r="G103" s="83"/>
      <c r="H103" s="11"/>
      <c r="I103" s="85"/>
      <c r="J103" s="34"/>
      <c r="K103" s="64"/>
      <c r="L103" s="64"/>
      <c r="M103" s="34"/>
      <c r="N103" s="34"/>
      <c r="O103" s="34"/>
    </row>
    <row r="104" customFormat="false" ht="15.75" hidden="false" customHeight="false" outlineLevel="0" collapsed="false">
      <c r="A104" s="12" t="s">
        <v>231</v>
      </c>
      <c r="B104" s="13" t="s">
        <v>232</v>
      </c>
      <c r="C104" s="19" t="n">
        <v>37653</v>
      </c>
      <c r="D104" s="82" t="n">
        <v>0</v>
      </c>
      <c r="E104" s="42" t="n">
        <v>0.000304385212813204</v>
      </c>
      <c r="G104" s="83"/>
      <c r="H104" s="11"/>
      <c r="I104" s="11"/>
      <c r="J104" s="34"/>
      <c r="K104" s="34"/>
      <c r="L104" s="34"/>
      <c r="M104" s="34"/>
      <c r="N104" s="34"/>
      <c r="O104" s="34"/>
    </row>
    <row r="105" customFormat="false" ht="15.75" hidden="false" customHeight="false" outlineLevel="0" collapsed="false">
      <c r="A105" s="12" t="s">
        <v>233</v>
      </c>
      <c r="B105" s="13" t="s">
        <v>234</v>
      </c>
      <c r="C105" s="14" t="n">
        <v>0</v>
      </c>
      <c r="D105" s="82" t="n">
        <v>1</v>
      </c>
      <c r="E105" s="42" t="n">
        <v>0</v>
      </c>
      <c r="G105" s="83"/>
      <c r="H105" s="11"/>
      <c r="I105" s="11"/>
      <c r="J105" s="34"/>
      <c r="K105" s="64"/>
      <c r="L105" s="64"/>
      <c r="M105" s="34"/>
      <c r="N105" s="34"/>
      <c r="O105" s="34"/>
    </row>
    <row r="106" customFormat="false" ht="15.75" hidden="false" customHeight="false" outlineLevel="0" collapsed="false">
      <c r="A106" s="12" t="s">
        <v>235</v>
      </c>
      <c r="B106" s="13" t="s">
        <v>236</v>
      </c>
      <c r="C106" s="14" t="n">
        <v>2640</v>
      </c>
      <c r="D106" s="82" t="n">
        <v>1</v>
      </c>
      <c r="E106" s="42" t="n">
        <v>0</v>
      </c>
      <c r="G106" s="83"/>
      <c r="H106" s="11"/>
      <c r="I106" s="11"/>
      <c r="J106" s="34"/>
      <c r="K106" s="34"/>
      <c r="L106" s="64"/>
      <c r="M106" s="34"/>
      <c r="N106" s="34"/>
      <c r="O106" s="34"/>
    </row>
    <row r="107" customFormat="false" ht="15.75" hidden="false" customHeight="false" outlineLevel="0" collapsed="false">
      <c r="A107" s="12" t="s">
        <v>237</v>
      </c>
      <c r="B107" s="13" t="s">
        <v>238</v>
      </c>
      <c r="C107" s="14" t="n">
        <v>531</v>
      </c>
      <c r="D107" s="82" t="n">
        <v>1</v>
      </c>
      <c r="E107" s="42" t="n">
        <v>0</v>
      </c>
      <c r="G107" s="83"/>
      <c r="H107" s="11"/>
      <c r="I107" s="11"/>
      <c r="J107" s="34"/>
      <c r="K107" s="34"/>
      <c r="L107" s="64"/>
      <c r="M107" s="34"/>
      <c r="N107" s="34"/>
      <c r="O107" s="34"/>
    </row>
    <row r="108" customFormat="false" ht="15.75" hidden="false" customHeight="false" outlineLevel="0" collapsed="false">
      <c r="A108" s="12" t="s">
        <v>239</v>
      </c>
      <c r="B108" s="13" t="s">
        <v>240</v>
      </c>
      <c r="C108" s="14" t="n">
        <v>0</v>
      </c>
      <c r="D108" s="82" t="n">
        <v>0</v>
      </c>
      <c r="E108" s="42" t="n">
        <v>0</v>
      </c>
      <c r="G108" s="83"/>
      <c r="H108" s="11"/>
      <c r="I108" s="85"/>
      <c r="J108" s="34"/>
      <c r="K108" s="64"/>
      <c r="L108" s="64"/>
      <c r="M108" s="34"/>
      <c r="N108" s="34"/>
      <c r="O108" s="34"/>
    </row>
    <row r="109" customFormat="false" ht="15.75" hidden="false" customHeight="false" outlineLevel="0" collapsed="false">
      <c r="A109" s="12" t="s">
        <v>241</v>
      </c>
      <c r="B109" s="13" t="s">
        <v>242</v>
      </c>
      <c r="C109" s="14" t="n">
        <v>402</v>
      </c>
      <c r="D109" s="82" t="n">
        <v>1</v>
      </c>
      <c r="E109" s="42" t="n">
        <v>0</v>
      </c>
      <c r="G109" s="83"/>
      <c r="H109" s="11"/>
      <c r="I109" s="85"/>
      <c r="J109" s="34"/>
      <c r="K109" s="64"/>
      <c r="L109" s="64"/>
      <c r="M109" s="34"/>
      <c r="N109" s="34"/>
      <c r="O109" s="34"/>
    </row>
    <row r="110" customFormat="false" ht="15.75" hidden="false" customHeight="false" outlineLevel="0" collapsed="false">
      <c r="A110" s="12" t="s">
        <v>243</v>
      </c>
      <c r="B110" s="13" t="s">
        <v>244</v>
      </c>
      <c r="C110" s="14" t="n">
        <v>193</v>
      </c>
      <c r="D110" s="82" t="n">
        <v>1</v>
      </c>
      <c r="E110" s="42" t="n">
        <v>0</v>
      </c>
      <c r="G110" s="83"/>
      <c r="H110" s="11"/>
      <c r="I110" s="85"/>
      <c r="J110" s="34"/>
      <c r="K110" s="64"/>
      <c r="L110" s="64"/>
      <c r="M110" s="34"/>
      <c r="N110" s="34"/>
      <c r="O110" s="34"/>
    </row>
    <row r="111" customFormat="false" ht="15.75" hidden="false" customHeight="false" outlineLevel="0" collapsed="false">
      <c r="A111" s="12" t="s">
        <v>245</v>
      </c>
      <c r="B111" s="13" t="s">
        <v>246</v>
      </c>
      <c r="C111" s="14" t="n">
        <v>3333</v>
      </c>
      <c r="D111" s="82" t="n">
        <v>1</v>
      </c>
      <c r="E111" s="42" t="n">
        <v>0</v>
      </c>
      <c r="G111" s="13"/>
      <c r="H111" s="11"/>
      <c r="I111" s="11"/>
      <c r="J111" s="34"/>
      <c r="K111" s="64"/>
      <c r="L111" s="64"/>
      <c r="M111" s="34"/>
      <c r="N111" s="34"/>
      <c r="O111" s="34"/>
    </row>
    <row r="112" customFormat="false" ht="15.75" hidden="false" customHeight="false" outlineLevel="0" collapsed="false">
      <c r="A112" s="12" t="s">
        <v>247</v>
      </c>
      <c r="B112" s="13" t="s">
        <v>248</v>
      </c>
      <c r="C112" s="14" t="n">
        <v>2798</v>
      </c>
      <c r="D112" s="82" t="n">
        <v>1</v>
      </c>
      <c r="E112" s="42" t="n">
        <v>6.20268718825841E-005</v>
      </c>
      <c r="G112" s="83"/>
      <c r="H112" s="11"/>
      <c r="I112" s="11"/>
      <c r="J112" s="34"/>
      <c r="K112" s="34"/>
      <c r="L112" s="64"/>
      <c r="M112" s="34"/>
      <c r="N112" s="34"/>
      <c r="O112" s="34"/>
    </row>
    <row r="113" customFormat="false" ht="15.75" hidden="false" customHeight="false" outlineLevel="0" collapsed="false">
      <c r="A113" s="12" t="s">
        <v>249</v>
      </c>
      <c r="B113" s="13" t="s">
        <v>250</v>
      </c>
      <c r="C113" s="14" t="n">
        <v>0</v>
      </c>
      <c r="D113" s="82" t="n">
        <v>1</v>
      </c>
      <c r="E113" s="42" t="n">
        <v>0</v>
      </c>
      <c r="G113" s="83"/>
      <c r="H113" s="11"/>
      <c r="I113" s="11"/>
      <c r="J113" s="34"/>
      <c r="K113" s="34"/>
      <c r="L113" s="34"/>
      <c r="M113" s="34"/>
      <c r="N113" s="34"/>
      <c r="O113" s="34"/>
    </row>
    <row r="114" customFormat="false" ht="15.75" hidden="false" customHeight="false" outlineLevel="0" collapsed="false">
      <c r="A114" s="12" t="s">
        <v>251</v>
      </c>
      <c r="B114" s="13" t="s">
        <v>252</v>
      </c>
      <c r="C114" s="14" t="n">
        <v>1340</v>
      </c>
      <c r="D114" s="82" t="n">
        <v>1</v>
      </c>
      <c r="E114" s="42" t="n">
        <v>7.10510456089084E-006</v>
      </c>
      <c r="G114" s="83"/>
      <c r="H114" s="11"/>
      <c r="I114" s="11"/>
      <c r="J114" s="34"/>
      <c r="K114" s="34"/>
      <c r="L114" s="64"/>
      <c r="M114" s="34"/>
      <c r="N114" s="34"/>
      <c r="O114" s="34"/>
    </row>
    <row r="115" customFormat="false" ht="15.75" hidden="false" customHeight="false" outlineLevel="0" collapsed="false">
      <c r="A115" s="12" t="s">
        <v>253</v>
      </c>
      <c r="B115" s="13" t="s">
        <v>254</v>
      </c>
      <c r="C115" s="14" t="n">
        <v>853</v>
      </c>
      <c r="D115" s="82" t="n">
        <v>1</v>
      </c>
      <c r="E115" s="42" t="n">
        <v>0</v>
      </c>
      <c r="G115" s="83"/>
      <c r="H115" s="11"/>
      <c r="I115" s="85"/>
      <c r="J115" s="34"/>
      <c r="K115" s="64"/>
      <c r="L115" s="64"/>
      <c r="M115" s="34"/>
      <c r="N115" s="34"/>
      <c r="O115" s="34"/>
    </row>
    <row r="116" customFormat="false" ht="15.75" hidden="false" customHeight="false" outlineLevel="0" collapsed="false">
      <c r="A116" s="12" t="s">
        <v>255</v>
      </c>
      <c r="B116" s="13" t="s">
        <v>256</v>
      </c>
      <c r="C116" s="14" t="n">
        <v>386</v>
      </c>
      <c r="D116" s="82" t="n">
        <v>1</v>
      </c>
      <c r="E116" s="42" t="n">
        <v>0</v>
      </c>
      <c r="G116" s="83"/>
      <c r="H116" s="11"/>
      <c r="I116" s="85"/>
      <c r="J116" s="34"/>
      <c r="K116" s="34"/>
      <c r="L116" s="64"/>
      <c r="M116" s="34"/>
      <c r="N116" s="34"/>
      <c r="O116" s="34"/>
    </row>
    <row r="117" customFormat="false" ht="15.75" hidden="false" customHeight="false" outlineLevel="0" collapsed="false">
      <c r="A117" s="12" t="s">
        <v>257</v>
      </c>
      <c r="B117" s="13" t="s">
        <v>258</v>
      </c>
      <c r="C117" s="14" t="n">
        <v>0</v>
      </c>
      <c r="D117" s="82" t="n">
        <v>0</v>
      </c>
      <c r="E117" s="42" t="n">
        <v>0</v>
      </c>
      <c r="G117" s="83"/>
      <c r="H117" s="11"/>
      <c r="I117" s="11"/>
      <c r="J117" s="34"/>
      <c r="K117" s="34"/>
      <c r="L117" s="34"/>
      <c r="M117" s="34"/>
      <c r="N117" s="34"/>
      <c r="O117" s="34"/>
    </row>
    <row r="118" customFormat="false" ht="15.75" hidden="false" customHeight="false" outlineLevel="0" collapsed="false">
      <c r="A118" s="12" t="s">
        <v>259</v>
      </c>
      <c r="B118" s="13" t="s">
        <v>260</v>
      </c>
      <c r="C118" s="14" t="n">
        <v>193</v>
      </c>
      <c r="D118" s="82" t="n">
        <v>0</v>
      </c>
      <c r="E118" s="42" t="n">
        <v>0</v>
      </c>
      <c r="G118" s="83"/>
      <c r="H118" s="11"/>
      <c r="I118" s="85"/>
      <c r="J118" s="34"/>
      <c r="K118" s="64"/>
      <c r="L118" s="64"/>
      <c r="M118" s="34"/>
      <c r="N118" s="34"/>
      <c r="O118" s="34"/>
    </row>
    <row r="119" customFormat="false" ht="15.75" hidden="false" customHeight="false" outlineLevel="0" collapsed="false">
      <c r="A119" s="12" t="s">
        <v>261</v>
      </c>
      <c r="B119" s="13" t="s">
        <v>262</v>
      </c>
      <c r="C119" s="19" t="n">
        <v>1566.3</v>
      </c>
      <c r="D119" s="82" t="n">
        <v>1</v>
      </c>
      <c r="E119" s="42" t="n">
        <v>0</v>
      </c>
      <c r="G119" s="83"/>
      <c r="H119" s="11"/>
      <c r="I119" s="11"/>
      <c r="J119" s="34"/>
      <c r="K119" s="34"/>
      <c r="L119" s="34"/>
      <c r="M119" s="34"/>
      <c r="N119" s="34"/>
      <c r="O119" s="34"/>
    </row>
    <row r="120" customFormat="false" ht="15.75" hidden="false" customHeight="false" outlineLevel="0" collapsed="false">
      <c r="A120" s="12" t="s">
        <v>263</v>
      </c>
      <c r="B120" s="13" t="s">
        <v>264</v>
      </c>
      <c r="C120" s="14" t="n">
        <v>0</v>
      </c>
      <c r="D120" s="82" t="n">
        <v>0</v>
      </c>
      <c r="E120" s="42" t="n">
        <v>0</v>
      </c>
      <c r="G120" s="83"/>
      <c r="H120" s="11"/>
      <c r="I120" s="11"/>
      <c r="J120" s="34"/>
      <c r="K120" s="34"/>
      <c r="L120" s="64"/>
      <c r="M120" s="34"/>
      <c r="N120" s="34"/>
      <c r="O120" s="34"/>
    </row>
    <row r="121" customFormat="false" ht="15.75" hidden="false" customHeight="false" outlineLevel="0" collapsed="false">
      <c r="A121" s="12" t="s">
        <v>265</v>
      </c>
      <c r="B121" s="13" t="s">
        <v>266</v>
      </c>
      <c r="C121" s="14" t="n">
        <v>1424</v>
      </c>
      <c r="D121" s="82" t="n">
        <v>1</v>
      </c>
      <c r="E121" s="42" t="n">
        <v>0</v>
      </c>
      <c r="G121" s="83"/>
      <c r="H121" s="11"/>
      <c r="I121" s="11"/>
      <c r="J121" s="34"/>
      <c r="K121" s="64"/>
      <c r="L121" s="64"/>
      <c r="M121" s="34"/>
      <c r="N121" s="34"/>
      <c r="O121" s="34"/>
    </row>
    <row r="122" customFormat="false" ht="15.75" hidden="false" customHeight="false" outlineLevel="0" collapsed="false">
      <c r="A122" s="12" t="s">
        <v>267</v>
      </c>
      <c r="B122" s="13" t="s">
        <v>268</v>
      </c>
      <c r="C122" s="14" t="n">
        <v>3219</v>
      </c>
      <c r="D122" s="82" t="n">
        <v>1</v>
      </c>
      <c r="E122" s="42" t="n">
        <v>0</v>
      </c>
      <c r="G122" s="83"/>
      <c r="H122" s="11"/>
      <c r="I122" s="11"/>
      <c r="J122" s="34"/>
      <c r="K122" s="64"/>
      <c r="L122" s="64"/>
      <c r="M122" s="34"/>
      <c r="N122" s="34"/>
      <c r="O122" s="34"/>
    </row>
    <row r="123" customFormat="false" ht="15.75" hidden="false" customHeight="false" outlineLevel="0" collapsed="false">
      <c r="A123" s="12" t="s">
        <v>269</v>
      </c>
      <c r="B123" s="13" t="s">
        <v>270</v>
      </c>
      <c r="C123" s="14" t="n">
        <v>56</v>
      </c>
      <c r="D123" s="82" t="n">
        <v>1</v>
      </c>
      <c r="E123" s="42" t="n">
        <v>0</v>
      </c>
      <c r="G123" s="83"/>
      <c r="H123" s="11"/>
      <c r="I123" s="85"/>
      <c r="J123" s="34"/>
      <c r="K123" s="64"/>
      <c r="L123" s="34"/>
      <c r="M123" s="64"/>
      <c r="N123" s="64"/>
      <c r="O123" s="34"/>
    </row>
    <row r="124" customFormat="false" ht="15.75" hidden="false" customHeight="false" outlineLevel="0" collapsed="false">
      <c r="A124" s="12" t="s">
        <v>271</v>
      </c>
      <c r="B124" s="13" t="s">
        <v>272</v>
      </c>
      <c r="C124" s="14" t="n">
        <v>362</v>
      </c>
      <c r="D124" s="82" t="n">
        <v>1</v>
      </c>
      <c r="E124" s="42" t="n">
        <v>0</v>
      </c>
      <c r="F124" s="13"/>
      <c r="G124" s="13"/>
      <c r="H124" s="11"/>
      <c r="I124" s="85"/>
      <c r="J124" s="34"/>
      <c r="K124" s="64"/>
      <c r="L124" s="64"/>
      <c r="M124" s="34"/>
      <c r="N124" s="34"/>
      <c r="O124" s="34"/>
    </row>
    <row r="125" customFormat="false" ht="15.75" hidden="false" customHeight="false" outlineLevel="0" collapsed="false">
      <c r="A125" s="12" t="s">
        <v>273</v>
      </c>
      <c r="B125" s="13" t="s">
        <v>274</v>
      </c>
      <c r="C125" s="14" t="n">
        <v>1148</v>
      </c>
      <c r="D125" s="82" t="n">
        <v>0</v>
      </c>
      <c r="E125" s="42" t="n">
        <v>4.89411578343372E-006</v>
      </c>
      <c r="F125" s="13"/>
      <c r="G125" s="13"/>
      <c r="H125" s="11"/>
      <c r="I125" s="85"/>
      <c r="J125" s="34"/>
      <c r="K125" s="64"/>
      <c r="L125" s="64"/>
      <c r="M125" s="34"/>
      <c r="N125" s="34"/>
      <c r="O125" s="34"/>
    </row>
    <row r="126" customFormat="false" ht="15.75" hidden="false" customHeight="false" outlineLevel="0" collapsed="false">
      <c r="A126" s="12" t="s">
        <v>275</v>
      </c>
      <c r="B126" s="13" t="s">
        <v>276</v>
      </c>
      <c r="C126" s="14" t="n">
        <v>7200</v>
      </c>
      <c r="D126" s="82" t="n">
        <v>0</v>
      </c>
      <c r="E126" s="42" t="n">
        <v>0</v>
      </c>
      <c r="G126" s="83"/>
      <c r="H126" s="11"/>
      <c r="I126" s="11"/>
      <c r="J126" s="34"/>
      <c r="K126" s="34"/>
      <c r="L126" s="64"/>
      <c r="M126" s="34"/>
      <c r="N126" s="34"/>
      <c r="O126" s="34"/>
    </row>
    <row r="127" customFormat="false" ht="15.75" hidden="false" customHeight="false" outlineLevel="0" collapsed="false">
      <c r="A127" s="12" t="s">
        <v>277</v>
      </c>
      <c r="B127" s="13" t="s">
        <v>278</v>
      </c>
      <c r="C127" s="19" t="n">
        <v>0</v>
      </c>
      <c r="D127" s="82" t="n">
        <v>0</v>
      </c>
      <c r="E127" s="42" t="n">
        <v>0</v>
      </c>
      <c r="G127" s="83"/>
      <c r="H127" s="11"/>
      <c r="I127" s="11"/>
      <c r="J127" s="34"/>
      <c r="K127" s="34"/>
      <c r="L127" s="64"/>
      <c r="M127" s="34"/>
      <c r="N127" s="34"/>
      <c r="O127" s="34"/>
    </row>
    <row r="128" customFormat="false" ht="15.75" hidden="false" customHeight="false" outlineLevel="0" collapsed="false">
      <c r="A128" s="12" t="s">
        <v>279</v>
      </c>
      <c r="B128" s="13" t="s">
        <v>280</v>
      </c>
      <c r="C128" s="14" t="n">
        <v>0</v>
      </c>
      <c r="D128" s="82" t="n">
        <v>1</v>
      </c>
      <c r="E128" s="42" t="n">
        <v>0</v>
      </c>
      <c r="G128" s="83"/>
      <c r="H128" s="11"/>
      <c r="I128" s="11"/>
      <c r="J128" s="34"/>
      <c r="K128" s="34"/>
      <c r="L128" s="64"/>
      <c r="M128" s="34"/>
      <c r="N128" s="34"/>
      <c r="O128" s="34"/>
    </row>
    <row r="129" customFormat="false" ht="15.75" hidden="false" customHeight="false" outlineLevel="0" collapsed="false">
      <c r="A129" s="12" t="s">
        <v>281</v>
      </c>
      <c r="B129" s="13" t="s">
        <v>282</v>
      </c>
      <c r="C129" s="14" t="n">
        <v>2782</v>
      </c>
      <c r="D129" s="82" t="n">
        <v>0</v>
      </c>
      <c r="E129" s="42" t="n">
        <v>0</v>
      </c>
      <c r="G129" s="13"/>
      <c r="H129" s="11"/>
      <c r="I129" s="11"/>
      <c r="J129" s="34"/>
      <c r="K129" s="34"/>
      <c r="L129" s="64"/>
      <c r="M129" s="34"/>
      <c r="N129" s="34"/>
      <c r="O129" s="34"/>
    </row>
    <row r="130" customFormat="false" ht="15.75" hidden="false" customHeight="false" outlineLevel="0" collapsed="false">
      <c r="A130" s="12" t="s">
        <v>283</v>
      </c>
      <c r="B130" s="13" t="s">
        <v>284</v>
      </c>
      <c r="C130" s="14" t="n">
        <v>1318</v>
      </c>
      <c r="D130" s="82" t="n">
        <v>1</v>
      </c>
      <c r="E130" s="42" t="n">
        <v>0</v>
      </c>
      <c r="G130" s="83"/>
      <c r="H130" s="11"/>
      <c r="I130" s="11"/>
      <c r="J130" s="34"/>
      <c r="K130" s="34"/>
      <c r="L130" s="64"/>
      <c r="M130" s="34"/>
      <c r="N130" s="34"/>
      <c r="O130" s="34"/>
    </row>
    <row r="131" customFormat="false" ht="15.75" hidden="false" customHeight="false" outlineLevel="0" collapsed="false">
      <c r="A131" s="12" t="s">
        <v>285</v>
      </c>
      <c r="B131" s="13" t="s">
        <v>286</v>
      </c>
      <c r="C131" s="14" t="n">
        <v>19924</v>
      </c>
      <c r="D131" s="82" t="n">
        <v>0</v>
      </c>
      <c r="E131" s="42" t="n">
        <v>7.5714850061357E-006</v>
      </c>
      <c r="G131" s="83"/>
      <c r="H131" s="11"/>
      <c r="I131" s="11"/>
      <c r="J131" s="34"/>
      <c r="K131" s="34"/>
      <c r="L131" s="64"/>
      <c r="M131" s="34"/>
      <c r="N131" s="34"/>
      <c r="O131" s="34"/>
    </row>
    <row r="132" customFormat="false" ht="15.75" hidden="false" customHeight="false" outlineLevel="0" collapsed="false">
      <c r="A132" s="12" t="s">
        <v>287</v>
      </c>
      <c r="B132" s="13" t="s">
        <v>288</v>
      </c>
      <c r="C132" s="14" t="n">
        <v>660</v>
      </c>
      <c r="D132" s="82" t="n">
        <v>0</v>
      </c>
      <c r="E132" s="42" t="n">
        <v>0</v>
      </c>
      <c r="G132" s="83"/>
      <c r="H132" s="11"/>
      <c r="I132" s="11"/>
      <c r="J132" s="34"/>
      <c r="K132" s="34"/>
      <c r="L132" s="64"/>
      <c r="M132" s="34"/>
      <c r="N132" s="34"/>
      <c r="O132" s="34"/>
    </row>
    <row r="133" customFormat="false" ht="15.75" hidden="false" customHeight="false" outlineLevel="0" collapsed="false">
      <c r="A133" s="12" t="s">
        <v>289</v>
      </c>
      <c r="B133" s="13" t="s">
        <v>290</v>
      </c>
      <c r="C133" s="14" t="n">
        <v>0</v>
      </c>
      <c r="D133" s="82" t="n">
        <v>0</v>
      </c>
      <c r="E133" s="42" t="n">
        <v>0</v>
      </c>
      <c r="G133" s="83"/>
      <c r="H133" s="11"/>
      <c r="I133" s="11"/>
      <c r="J133" s="34"/>
      <c r="K133" s="34"/>
      <c r="L133" s="64"/>
      <c r="M133" s="34"/>
      <c r="N133" s="34"/>
      <c r="O133" s="34"/>
    </row>
    <row r="134" customFormat="false" ht="15.75" hidden="false" customHeight="false" outlineLevel="0" collapsed="false">
      <c r="A134" s="12" t="s">
        <v>291</v>
      </c>
      <c r="B134" s="13" t="s">
        <v>292</v>
      </c>
      <c r="C134" s="14" t="n">
        <v>2800</v>
      </c>
      <c r="D134" s="82" t="n">
        <v>1</v>
      </c>
      <c r="E134" s="42" t="n">
        <v>0</v>
      </c>
      <c r="G134" s="83"/>
      <c r="H134" s="11"/>
      <c r="I134" s="85"/>
      <c r="J134" s="34"/>
      <c r="K134" s="64"/>
      <c r="L134" s="64"/>
      <c r="M134" s="34"/>
      <c r="N134" s="34"/>
      <c r="O134" s="34"/>
    </row>
    <row r="135" customFormat="false" ht="15.75" hidden="false" customHeight="false" outlineLevel="0" collapsed="false">
      <c r="A135" s="12" t="s">
        <v>293</v>
      </c>
      <c r="B135" s="13" t="s">
        <v>294</v>
      </c>
      <c r="C135" s="19" t="n">
        <v>3444</v>
      </c>
      <c r="D135" s="82" t="n">
        <v>1</v>
      </c>
      <c r="E135" s="42" t="n">
        <v>0.000382892587762756</v>
      </c>
      <c r="G135" s="83"/>
      <c r="H135" s="11"/>
      <c r="I135" s="11"/>
      <c r="J135" s="34"/>
      <c r="K135" s="34"/>
      <c r="L135" s="34"/>
      <c r="M135" s="34"/>
      <c r="N135" s="34"/>
      <c r="O135" s="34"/>
    </row>
    <row r="136" customFormat="false" ht="15.75" hidden="false" customHeight="false" outlineLevel="0" collapsed="false">
      <c r="A136" s="12" t="s">
        <v>295</v>
      </c>
      <c r="B136" s="13" t="s">
        <v>296</v>
      </c>
      <c r="C136" s="14" t="n">
        <v>1906</v>
      </c>
      <c r="D136" s="82" t="n">
        <v>1</v>
      </c>
      <c r="E136" s="42" t="n">
        <v>0</v>
      </c>
      <c r="G136" s="83"/>
      <c r="H136" s="11"/>
      <c r="I136" s="11"/>
      <c r="J136" s="34"/>
      <c r="K136" s="34"/>
      <c r="L136" s="64"/>
      <c r="M136" s="34"/>
      <c r="N136" s="34"/>
      <c r="O136" s="34"/>
    </row>
    <row r="137" customFormat="false" ht="15.75" hidden="false" customHeight="false" outlineLevel="0" collapsed="false">
      <c r="A137" s="12" t="s">
        <v>297</v>
      </c>
      <c r="B137" s="13" t="s">
        <v>298</v>
      </c>
      <c r="C137" s="14" t="n">
        <v>0</v>
      </c>
      <c r="D137" s="82" t="n">
        <v>1</v>
      </c>
      <c r="E137" s="42" t="n">
        <v>0</v>
      </c>
      <c r="G137" s="83"/>
      <c r="H137" s="11"/>
      <c r="I137" s="11"/>
      <c r="J137" s="34"/>
      <c r="K137" s="34"/>
      <c r="L137" s="64"/>
      <c r="M137" s="34"/>
      <c r="N137" s="34"/>
      <c r="O137" s="34"/>
    </row>
    <row r="138" customFormat="false" ht="15.75" hidden="false" customHeight="false" outlineLevel="0" collapsed="false">
      <c r="A138" s="12" t="s">
        <v>299</v>
      </c>
      <c r="B138" s="13" t="s">
        <v>300</v>
      </c>
      <c r="C138" s="14" t="n">
        <v>0</v>
      </c>
      <c r="D138" s="82" t="n">
        <v>1</v>
      </c>
      <c r="E138" s="42" t="n">
        <v>0</v>
      </c>
      <c r="G138" s="83"/>
      <c r="H138" s="11"/>
      <c r="I138" s="11"/>
      <c r="J138" s="34"/>
      <c r="K138" s="34"/>
      <c r="L138" s="34"/>
      <c r="M138" s="64"/>
      <c r="N138" s="64"/>
      <c r="O138" s="34"/>
    </row>
    <row r="139" customFormat="false" ht="15.75" hidden="false" customHeight="false" outlineLevel="0" collapsed="false">
      <c r="B139" s="13"/>
      <c r="C139" s="14"/>
      <c r="D139" s="82"/>
      <c r="G139" s="83"/>
      <c r="H139" s="11"/>
      <c r="I139" s="85"/>
      <c r="J139" s="34"/>
      <c r="K139" s="64"/>
      <c r="L139" s="64"/>
      <c r="M139" s="34"/>
      <c r="N139" s="34"/>
      <c r="O139" s="34"/>
    </row>
    <row r="140" customFormat="false" ht="15.75" hidden="false" customHeight="false" outlineLevel="0" collapsed="false">
      <c r="B140" s="13"/>
      <c r="C140" s="14"/>
      <c r="D140" s="82"/>
      <c r="E140" s="42" t="n">
        <f aca="false">SUM(E2:E138)</f>
        <v>0.9370322782</v>
      </c>
      <c r="G140" s="83"/>
      <c r="H140" s="11"/>
      <c r="I140" s="11"/>
      <c r="J140" s="34"/>
      <c r="K140" s="34"/>
      <c r="L140" s="64"/>
      <c r="M140" s="34"/>
      <c r="N140" s="34"/>
      <c r="O140" s="34"/>
    </row>
  </sheetData>
  <conditionalFormatting sqref="E2:E138">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R1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5" min="3" style="0" width="13.3469387755102"/>
    <col collapsed="false" hidden="false" max="6" min="6" style="0" width="17.1530612244898"/>
    <col collapsed="false" hidden="false" max="1025" min="7" style="0" width="13.3469387755102"/>
  </cols>
  <sheetData>
    <row r="1" customFormat="false" ht="15.75" hidden="false" customHeight="false" outlineLevel="0" collapsed="false">
      <c r="A1" s="9" t="s">
        <v>24</v>
      </c>
      <c r="B1" s="8" t="s">
        <v>25</v>
      </c>
      <c r="C1" s="9" t="s">
        <v>405</v>
      </c>
      <c r="D1" s="9" t="s">
        <v>406</v>
      </c>
      <c r="E1" s="9" t="s">
        <v>407</v>
      </c>
      <c r="F1" s="9" t="s">
        <v>408</v>
      </c>
      <c r="G1" s="9"/>
      <c r="H1" s="3"/>
      <c r="I1" s="3"/>
      <c r="J1" s="3"/>
      <c r="K1" s="3"/>
      <c r="L1" s="3"/>
      <c r="M1" s="3"/>
      <c r="N1" s="3"/>
      <c r="O1" s="3"/>
      <c r="P1" s="3"/>
      <c r="Q1" s="3"/>
      <c r="R1" s="3"/>
    </row>
    <row r="2" customFormat="false" ht="15.75" hidden="false" customHeight="false" outlineLevel="0" collapsed="false">
      <c r="A2" s="12" t="s">
        <v>27</v>
      </c>
      <c r="B2" s="13" t="s">
        <v>28</v>
      </c>
      <c r="C2" s="14" t="n">
        <f aca="false">'Grazing Baseline'!D2</f>
        <v>8010</v>
      </c>
      <c r="D2" s="47" t="n">
        <v>33</v>
      </c>
      <c r="E2" s="38" t="n">
        <v>0</v>
      </c>
      <c r="F2" s="42" t="n">
        <f aca="false">( C2*E2)/SUMIF(E:E,1,C:C)</f>
        <v>0</v>
      </c>
    </row>
    <row r="3" customFormat="false" ht="15.75" hidden="false" customHeight="false" outlineLevel="0" collapsed="false">
      <c r="A3" s="12" t="s">
        <v>29</v>
      </c>
      <c r="B3" s="13" t="s">
        <v>30</v>
      </c>
      <c r="C3" s="14" t="n">
        <f aca="false">'Grazing Baseline'!D3</f>
        <v>696</v>
      </c>
      <c r="D3" s="47" t="n">
        <v>41</v>
      </c>
      <c r="E3" s="38" t="n">
        <v>0</v>
      </c>
      <c r="F3" s="42" t="n">
        <f aca="false">( C3*E3)/SUMIF(E:E,1,C:C)</f>
        <v>0</v>
      </c>
    </row>
    <row r="4" customFormat="false" ht="15.75" hidden="false" customHeight="false" outlineLevel="0" collapsed="false">
      <c r="A4" s="12" t="s">
        <v>31</v>
      </c>
      <c r="B4" s="13" t="s">
        <v>32</v>
      </c>
      <c r="C4" s="14" t="n">
        <f aca="false">'Grazing Baseline'!D4</f>
        <v>8517</v>
      </c>
      <c r="D4" s="47" t="n">
        <v>28</v>
      </c>
      <c r="E4" s="38" t="n">
        <v>1</v>
      </c>
      <c r="F4" s="42" t="n">
        <f aca="false">( C4*E4)/SUMIF(E:E,1,C:C)</f>
        <v>0.0116047406530538</v>
      </c>
    </row>
    <row r="5" customFormat="false" ht="15.75" hidden="false" customHeight="false" outlineLevel="0" collapsed="false">
      <c r="A5" s="12" t="s">
        <v>33</v>
      </c>
      <c r="B5" s="13" t="s">
        <v>34</v>
      </c>
      <c r="C5" s="14" t="n">
        <f aca="false">'Grazing Baseline'!D5</f>
        <v>5215</v>
      </c>
      <c r="D5" s="47" t="n">
        <v>-12.5</v>
      </c>
      <c r="E5" s="38" t="n">
        <v>1</v>
      </c>
      <c r="F5" s="42" t="n">
        <f aca="false">( C5*E5)/SUMIF(E:E,1,C:C)</f>
        <v>0.0071056384296907</v>
      </c>
    </row>
    <row r="6" customFormat="false" ht="15.75" hidden="false" customHeight="false" outlineLevel="0" collapsed="false">
      <c r="A6" s="12" t="s">
        <v>35</v>
      </c>
      <c r="B6" s="13" t="s">
        <v>36</v>
      </c>
      <c r="C6" s="14" t="n">
        <f aca="false">'Grazing Baseline'!D6</f>
        <v>33701</v>
      </c>
      <c r="D6" s="47" t="n">
        <v>-34</v>
      </c>
      <c r="E6" s="38" t="n">
        <v>0</v>
      </c>
      <c r="F6" s="42" t="n">
        <f aca="false">( C6*E6)/SUMIF(E:E,1,C:C)</f>
        <v>0</v>
      </c>
    </row>
    <row r="7" customFormat="false" ht="15.75" hidden="false" customHeight="false" outlineLevel="0" collapsed="false">
      <c r="A7" s="12" t="s">
        <v>37</v>
      </c>
      <c r="B7" s="13" t="s">
        <v>38</v>
      </c>
      <c r="C7" s="14" t="n">
        <f aca="false">'Grazing Baseline'!D7</f>
        <v>505</v>
      </c>
      <c r="D7" s="47" t="n">
        <v>40</v>
      </c>
      <c r="E7" s="38" t="n">
        <v>0</v>
      </c>
      <c r="F7" s="42" t="n">
        <f aca="false">( C7*E7)/SUMIF(E:E,1,C:C)</f>
        <v>0</v>
      </c>
    </row>
    <row r="8" customFormat="false" ht="15.75" hidden="false" customHeight="false" outlineLevel="0" collapsed="false">
      <c r="A8" s="12" t="s">
        <v>39</v>
      </c>
      <c r="B8" s="13" t="s">
        <v>40</v>
      </c>
      <c r="C8" s="14" t="n">
        <f aca="false">'Grazing Baseline'!D8</f>
        <v>30920</v>
      </c>
      <c r="D8" s="47" t="n">
        <v>-27</v>
      </c>
      <c r="E8" s="38" t="n">
        <v>1</v>
      </c>
      <c r="F8" s="42" t="n">
        <f aca="false">( C8*E8)/SUMIF(E:E,1,C:C)</f>
        <v>0.0421296913223464</v>
      </c>
    </row>
    <row r="9" customFormat="false" ht="15.75" hidden="false" customHeight="false" outlineLevel="0" collapsed="false">
      <c r="A9" s="12" t="s">
        <v>41</v>
      </c>
      <c r="B9" s="13" t="s">
        <v>42</v>
      </c>
      <c r="C9" s="14" t="n">
        <f aca="false">'Grazing Baseline'!D9</f>
        <v>2356</v>
      </c>
      <c r="D9" s="47" t="n">
        <v>40.5</v>
      </c>
      <c r="E9" s="38" t="n">
        <v>0</v>
      </c>
      <c r="F9" s="42" t="n">
        <f aca="false">( C9*E9)/SUMIF(E:E,1,C:C)</f>
        <v>0</v>
      </c>
    </row>
    <row r="10" customFormat="false" ht="15.75" hidden="false" customHeight="false" outlineLevel="0" collapsed="false">
      <c r="A10" s="12" t="s">
        <v>43</v>
      </c>
      <c r="B10" s="13" t="s">
        <v>44</v>
      </c>
      <c r="C10" s="14" t="n">
        <f aca="false">'Grazing Baseline'!D10</f>
        <v>5</v>
      </c>
      <c r="D10" s="47" t="n">
        <v>26</v>
      </c>
      <c r="E10" s="38" t="n">
        <v>1</v>
      </c>
      <c r="F10" s="42" t="n">
        <f aca="false">( C10*E10)/SUMIF(E:E,1,C:C)</f>
        <v>6.8126926459163E-006</v>
      </c>
    </row>
    <row r="11" customFormat="false" ht="15.75" hidden="false" customHeight="false" outlineLevel="0" collapsed="false">
      <c r="A11" s="12" t="s">
        <v>45</v>
      </c>
      <c r="B11" s="13" t="s">
        <v>46</v>
      </c>
      <c r="C11" s="14" t="n">
        <f aca="false">'Grazing Baseline'!D11</f>
        <v>8797</v>
      </c>
      <c r="D11" s="47" t="n">
        <v>24</v>
      </c>
      <c r="E11" s="38" t="n">
        <v>1</v>
      </c>
      <c r="F11" s="42" t="n">
        <f aca="false">( C11*E11)/SUMIF(E:E,1,C:C)</f>
        <v>0.0119862514412251</v>
      </c>
    </row>
    <row r="12" customFormat="false" ht="15.75" hidden="false" customHeight="false" outlineLevel="0" collapsed="false">
      <c r="A12" s="12" t="s">
        <v>47</v>
      </c>
      <c r="B12" s="13" t="s">
        <v>48</v>
      </c>
      <c r="C12" s="14" t="n">
        <f aca="false">'Grazing Baseline'!D12</f>
        <v>8</v>
      </c>
      <c r="D12" s="47" t="n">
        <v>13.1667</v>
      </c>
      <c r="E12" s="38" t="n">
        <v>1</v>
      </c>
      <c r="F12" s="42" t="n">
        <f aca="false">( C12*E12)/SUMIF(E:E,1,C:C)</f>
        <v>1.09003082334661E-005</v>
      </c>
    </row>
    <row r="13" customFormat="false" ht="15.75" hidden="false" customHeight="false" outlineLevel="0" collapsed="false">
      <c r="A13" s="12" t="s">
        <v>49</v>
      </c>
      <c r="B13" s="13" t="s">
        <v>50</v>
      </c>
      <c r="C13" s="14" t="n">
        <f aca="false">'Grazing Baseline'!D13</f>
        <v>5820</v>
      </c>
      <c r="D13" s="47" t="n">
        <v>53</v>
      </c>
      <c r="E13" s="38" t="n">
        <v>0</v>
      </c>
      <c r="F13" s="42" t="n">
        <f aca="false">( C13*E13)/SUMIF(E:E,1,C:C)</f>
        <v>0</v>
      </c>
    </row>
    <row r="14" customFormat="false" ht="15.75" hidden="false" customHeight="false" outlineLevel="0" collapsed="false">
      <c r="A14" s="12" t="s">
        <v>51</v>
      </c>
      <c r="B14" s="13" t="s">
        <v>52</v>
      </c>
      <c r="C14" s="14" t="n">
        <f aca="false">'Grazing Baseline'!D14</f>
        <v>3400</v>
      </c>
      <c r="D14" s="47" t="n">
        <v>9.5</v>
      </c>
      <c r="E14" s="38" t="n">
        <v>1</v>
      </c>
      <c r="F14" s="42" t="n">
        <f aca="false">( C14*E14)/SUMIF(E:E,1,C:C)</f>
        <v>0.00463263099922308</v>
      </c>
    </row>
    <row r="15" customFormat="false" ht="15.75" hidden="false" customHeight="false" outlineLevel="0" collapsed="false">
      <c r="A15" s="12" t="s">
        <v>53</v>
      </c>
      <c r="B15" s="13" t="s">
        <v>54</v>
      </c>
      <c r="C15" s="14" t="n">
        <f aca="false">'Grazing Baseline'!D15</f>
        <v>100</v>
      </c>
      <c r="D15" s="47" t="n">
        <v>27.5</v>
      </c>
      <c r="E15" s="38" t="n">
        <v>1</v>
      </c>
      <c r="F15" s="42" t="n">
        <f aca="false">( C15*E15)/SUMIF(E:E,1,C:C)</f>
        <v>0.000136253852918326</v>
      </c>
    </row>
    <row r="16" customFormat="false" ht="15.75" hidden="false" customHeight="false" outlineLevel="0" collapsed="false">
      <c r="A16" s="12" t="s">
        <v>55</v>
      </c>
      <c r="B16" s="13" t="s">
        <v>56</v>
      </c>
      <c r="C16" s="14" t="n">
        <f aca="false">'Grazing Baseline'!D16</f>
        <v>4787</v>
      </c>
      <c r="D16" s="47" t="n">
        <v>-17</v>
      </c>
      <c r="E16" s="38" t="n">
        <v>1</v>
      </c>
      <c r="F16" s="42" t="n">
        <f aca="false">( C16*E16)/SUMIF(E:E,1,C:C)</f>
        <v>0.00652247193920026</v>
      </c>
    </row>
    <row r="17" customFormat="false" ht="15.75" hidden="false" customHeight="false" outlineLevel="0" collapsed="false">
      <c r="A17" s="12" t="s">
        <v>57</v>
      </c>
      <c r="B17" s="13" t="s">
        <v>58</v>
      </c>
      <c r="C17" s="14" t="n">
        <f aca="false">'Grazing Baseline'!D17</f>
        <v>1121</v>
      </c>
      <c r="D17" s="47" t="n">
        <v>44</v>
      </c>
      <c r="E17" s="38" t="n">
        <v>0</v>
      </c>
      <c r="F17" s="42" t="n">
        <f aca="false">( C17*E17)/SUMIF(E:E,1,C:C)</f>
        <v>0</v>
      </c>
    </row>
    <row r="18" customFormat="false" ht="15.75" hidden="false" customHeight="false" outlineLevel="0" collapsed="false">
      <c r="A18" s="12" t="s">
        <v>59</v>
      </c>
      <c r="B18" s="13" t="s">
        <v>60</v>
      </c>
      <c r="C18" s="14" t="n">
        <f aca="false">'Grazing Baseline'!D18</f>
        <v>262</v>
      </c>
      <c r="D18" s="47" t="n">
        <v>-22</v>
      </c>
      <c r="E18" s="38" t="n">
        <v>1</v>
      </c>
      <c r="F18" s="42" t="n">
        <f aca="false">( C18*E18)/SUMIF(E:E,1,C:C)</f>
        <v>0.000356985094646014</v>
      </c>
    </row>
    <row r="19" customFormat="false" ht="15.75" hidden="false" customHeight="false" outlineLevel="0" collapsed="false">
      <c r="A19" s="12" t="s">
        <v>61</v>
      </c>
      <c r="B19" s="13" t="s">
        <v>62</v>
      </c>
      <c r="C19" s="14" t="n">
        <f aca="false">'Grazing Baseline'!D19</f>
        <v>63518</v>
      </c>
      <c r="D19" s="47" t="n">
        <v>-10</v>
      </c>
      <c r="E19" s="38" t="n">
        <v>1</v>
      </c>
      <c r="F19" s="42" t="n">
        <f aca="false">( C19*E19)/SUMIF(E:E,1,C:C)</f>
        <v>0.0865457222966623</v>
      </c>
    </row>
    <row r="20" customFormat="false" ht="15.75" hidden="false" customHeight="false" outlineLevel="0" collapsed="false">
      <c r="A20" s="12" t="s">
        <v>63</v>
      </c>
      <c r="B20" s="13" t="s">
        <v>64</v>
      </c>
      <c r="C20" s="14" t="n">
        <f aca="false">'Grazing Baseline'!D20</f>
        <v>10</v>
      </c>
      <c r="D20" s="47" t="n">
        <v>4.5</v>
      </c>
      <c r="E20" s="38" t="n">
        <v>1</v>
      </c>
      <c r="F20" s="42" t="n">
        <f aca="false">( C20*E20)/SUMIF(E:E,1,C:C)</f>
        <v>1.36253852918326E-005</v>
      </c>
    </row>
    <row r="21" customFormat="false" ht="15.75" hidden="false" customHeight="false" outlineLevel="0" collapsed="false">
      <c r="A21" s="12" t="s">
        <v>65</v>
      </c>
      <c r="B21" s="13" t="s">
        <v>66</v>
      </c>
      <c r="C21" s="14" t="n">
        <f aca="false">'Grazing Baseline'!D21</f>
        <v>6100</v>
      </c>
      <c r="D21" s="47" t="n">
        <v>13</v>
      </c>
      <c r="E21" s="38" t="n">
        <v>1</v>
      </c>
      <c r="F21" s="42" t="n">
        <f aca="false">( C21*E21)/SUMIF(E:E,1,C:C)</f>
        <v>0.00831148502801788</v>
      </c>
    </row>
    <row r="22" customFormat="false" ht="15.75" hidden="false" customHeight="false" outlineLevel="0" collapsed="false">
      <c r="A22" s="12" t="s">
        <v>67</v>
      </c>
      <c r="B22" s="13" t="s">
        <v>68</v>
      </c>
      <c r="C22" s="14" t="n">
        <f aca="false">'Grazing Baseline'!D22</f>
        <v>12500</v>
      </c>
      <c r="D22" s="47" t="n">
        <v>22</v>
      </c>
      <c r="E22" s="38" t="n">
        <v>1</v>
      </c>
      <c r="F22" s="42" t="n">
        <f aca="false">( C22*E22)/SUMIF(E:E,1,C:C)</f>
        <v>0.0170317316147907</v>
      </c>
    </row>
    <row r="23" customFormat="false" ht="15.75" hidden="false" customHeight="false" outlineLevel="0" collapsed="false">
      <c r="A23" s="12" t="s">
        <v>69</v>
      </c>
      <c r="B23" s="13" t="s">
        <v>70</v>
      </c>
      <c r="C23" s="14" t="n">
        <f aca="false">'Grazing Baseline'!D23</f>
        <v>1550</v>
      </c>
      <c r="D23" s="47" t="n">
        <v>-3.5</v>
      </c>
      <c r="E23" s="38" t="n">
        <v>1</v>
      </c>
      <c r="F23" s="42" t="n">
        <f aca="false">( C23*E23)/SUMIF(E:E,1,C:C)</f>
        <v>0.00211193472023405</v>
      </c>
    </row>
    <row r="24" customFormat="false" ht="15.75" hidden="false" customHeight="false" outlineLevel="0" collapsed="false">
      <c r="A24" s="12" t="s">
        <v>71</v>
      </c>
      <c r="B24" s="13" t="s">
        <v>72</v>
      </c>
      <c r="C24" s="14" t="n">
        <f aca="false">'Grazing Baseline'!D24</f>
        <v>54</v>
      </c>
      <c r="D24" s="47" t="n">
        <v>16</v>
      </c>
      <c r="E24" s="38" t="n">
        <v>1</v>
      </c>
      <c r="F24" s="42" t="n">
        <f aca="false">( C24*E24)/SUMIF(E:E,1,C:C)</f>
        <v>7.3577080575896E-005</v>
      </c>
    </row>
    <row r="25" customFormat="false" ht="15.75" hidden="false" customHeight="false" outlineLevel="0" collapsed="false">
      <c r="A25" s="12" t="s">
        <v>73</v>
      </c>
      <c r="B25" s="13" t="s">
        <v>74</v>
      </c>
      <c r="C25" s="14" t="n">
        <f aca="false">'Grazing Baseline'!D25</f>
        <v>4066</v>
      </c>
      <c r="D25" s="47" t="n">
        <v>13</v>
      </c>
      <c r="E25" s="38" t="n">
        <v>1</v>
      </c>
      <c r="F25" s="42" t="n">
        <f aca="false">( C25*E25)/SUMIF(E:E,1,C:C)</f>
        <v>0.00554008165965913</v>
      </c>
    </row>
    <row r="26" customFormat="false" ht="15.75" hidden="false" customHeight="false" outlineLevel="0" collapsed="false">
      <c r="A26" s="12" t="s">
        <v>75</v>
      </c>
      <c r="B26" s="13" t="s">
        <v>76</v>
      </c>
      <c r="C26" s="14" t="n">
        <f aca="false">'Grazing Baseline'!D26</f>
        <v>7750</v>
      </c>
      <c r="D26" s="47" t="n">
        <v>6</v>
      </c>
      <c r="E26" s="38" t="n">
        <v>1</v>
      </c>
      <c r="F26" s="42" t="n">
        <f aca="false">( C26*E26)/SUMIF(E:E,1,C:C)</f>
        <v>0.0105596736011703</v>
      </c>
    </row>
    <row r="27" customFormat="false" ht="15.75" hidden="false" customHeight="false" outlineLevel="0" collapsed="false">
      <c r="A27" s="12" t="s">
        <v>77</v>
      </c>
      <c r="B27" s="13" t="s">
        <v>78</v>
      </c>
      <c r="C27" s="14" t="n">
        <f aca="false">'Grazing Baseline'!D27</f>
        <v>38815</v>
      </c>
      <c r="D27" s="47" t="n">
        <v>60</v>
      </c>
      <c r="E27" s="38" t="n">
        <v>0</v>
      </c>
      <c r="F27" s="42" t="n">
        <f aca="false">( C27*E27)/SUMIF(E:E,1,C:C)</f>
        <v>0</v>
      </c>
    </row>
    <row r="28" customFormat="false" ht="15.75" hidden="false" customHeight="false" outlineLevel="0" collapsed="false">
      <c r="A28" s="12" t="s">
        <v>79</v>
      </c>
      <c r="B28" s="13" t="s">
        <v>80</v>
      </c>
      <c r="C28" s="14" t="n">
        <f aca="false">'Grazing Baseline'!D28</f>
        <v>1880</v>
      </c>
      <c r="D28" s="47" t="n">
        <v>7</v>
      </c>
      <c r="E28" s="38" t="n">
        <v>1</v>
      </c>
      <c r="F28" s="42" t="n">
        <f aca="false">( C28*E28)/SUMIF(E:E,1,C:C)</f>
        <v>0.00256157243486453</v>
      </c>
    </row>
    <row r="29" customFormat="false" ht="15.75" hidden="false" customHeight="false" outlineLevel="0" collapsed="false">
      <c r="A29" s="12" t="s">
        <v>81</v>
      </c>
      <c r="B29" s="13" t="s">
        <v>82</v>
      </c>
      <c r="C29" s="14" t="n">
        <f aca="false">'Grazing Baseline'!D29</f>
        <v>5238</v>
      </c>
      <c r="D29" s="47" t="n">
        <v>15</v>
      </c>
      <c r="E29" s="38" t="n">
        <v>1</v>
      </c>
      <c r="F29" s="42" t="n">
        <f aca="false">( C29*E29)/SUMIF(E:E,1,C:C)</f>
        <v>0.00713697681586191</v>
      </c>
    </row>
    <row r="30" customFormat="false" ht="15.75" hidden="false" customHeight="false" outlineLevel="0" collapsed="false">
      <c r="A30" s="12" t="s">
        <v>83</v>
      </c>
      <c r="B30" s="13" t="s">
        <v>84</v>
      </c>
      <c r="C30" s="14" t="n">
        <f aca="false">'Grazing Baseline'!D30</f>
        <v>1656</v>
      </c>
      <c r="D30" s="47" t="n">
        <v>-30</v>
      </c>
      <c r="E30" s="38" t="n">
        <v>0</v>
      </c>
      <c r="F30" s="42" t="n">
        <f aca="false">( C30*E30)/SUMIF(E:E,1,C:C)</f>
        <v>0</v>
      </c>
    </row>
    <row r="31" customFormat="false" ht="15.75" hidden="false" customHeight="false" outlineLevel="0" collapsed="false">
      <c r="A31" s="12" t="s">
        <v>85</v>
      </c>
      <c r="B31" s="13" t="s">
        <v>86</v>
      </c>
      <c r="C31" s="14" t="n">
        <f aca="false">'Grazing Baseline'!D31</f>
        <v>135675</v>
      </c>
      <c r="D31" s="47" t="n">
        <v>35</v>
      </c>
      <c r="E31" s="38" t="n">
        <v>0</v>
      </c>
      <c r="F31" s="42" t="n">
        <f aca="false">( C31*E31)/SUMIF(E:E,1,C:C)</f>
        <v>0</v>
      </c>
    </row>
    <row r="32" customFormat="false" ht="15.75" hidden="false" customHeight="false" outlineLevel="0" collapsed="false">
      <c r="A32" s="12" t="s">
        <v>87</v>
      </c>
      <c r="B32" s="13" t="s">
        <v>88</v>
      </c>
      <c r="C32" s="14" t="n">
        <f aca="false">'Grazing Baseline'!D32</f>
        <v>9872</v>
      </c>
      <c r="D32" s="47" t="n">
        <v>4</v>
      </c>
      <c r="E32" s="38" t="n">
        <v>1</v>
      </c>
      <c r="F32" s="42" t="n">
        <f aca="false">( C32*E32)/SUMIF(E:E,1,C:C)</f>
        <v>0.0134509803600971</v>
      </c>
    </row>
    <row r="33" customFormat="false" ht="15.75" hidden="false" customHeight="false" outlineLevel="0" collapsed="false">
      <c r="A33" s="12" t="s">
        <v>89</v>
      </c>
      <c r="B33" s="13" t="s">
        <v>90</v>
      </c>
      <c r="C33" s="14" t="n">
        <f aca="false">'Grazing Baseline'!D33</f>
        <v>628</v>
      </c>
      <c r="D33" s="47" t="n">
        <v>-1</v>
      </c>
      <c r="E33" s="38" t="n">
        <v>1</v>
      </c>
      <c r="F33" s="42" t="n">
        <f aca="false">( C33*E33)/SUMIF(E:E,1,C:C)</f>
        <v>0.000855674196327087</v>
      </c>
    </row>
    <row r="34" customFormat="false" ht="15.75" hidden="false" customHeight="false" outlineLevel="0" collapsed="false">
      <c r="A34" s="12" t="s">
        <v>91</v>
      </c>
      <c r="B34" s="18" t="s">
        <v>92</v>
      </c>
      <c r="C34" s="14" t="n">
        <f aca="false">'Grazing Baseline'!D34</f>
        <v>13300</v>
      </c>
      <c r="D34" s="47" t="n">
        <v>-0.756998889</v>
      </c>
      <c r="E34" s="38" t="n">
        <v>1</v>
      </c>
      <c r="F34" s="42" t="n">
        <f aca="false">( C34*E34)/SUMIF(E:E,1,C:C)</f>
        <v>0.0181217624381373</v>
      </c>
    </row>
    <row r="35" customFormat="false" ht="15.75" hidden="false" customHeight="false" outlineLevel="0" collapsed="false">
      <c r="A35" s="12" t="s">
        <v>93</v>
      </c>
      <c r="B35" s="13" t="s">
        <v>94</v>
      </c>
      <c r="C35" s="14" t="n">
        <f aca="false">'Grazing Baseline'!D35</f>
        <v>576</v>
      </c>
      <c r="D35" s="47" t="n">
        <v>10</v>
      </c>
      <c r="E35" s="38" t="n">
        <v>1</v>
      </c>
      <c r="F35" s="42" t="n">
        <f aca="false">( C35*E35)/SUMIF(E:E,1,C:C)</f>
        <v>0.000784822192809557</v>
      </c>
    </row>
    <row r="36" customFormat="false" ht="15.75" hidden="false" customHeight="false" outlineLevel="0" collapsed="false">
      <c r="A36" s="12" t="s">
        <v>95</v>
      </c>
      <c r="B36" s="13" t="s">
        <v>96</v>
      </c>
      <c r="C36" s="14" t="n">
        <f aca="false">'Grazing Baseline'!D36</f>
        <v>8000</v>
      </c>
      <c r="D36" s="47" t="n">
        <v>8.280000029</v>
      </c>
      <c r="E36" s="38" t="n">
        <v>1</v>
      </c>
      <c r="F36" s="42" t="n">
        <f aca="false">( C36*E36)/SUMIF(E:E,1,C:C)</f>
        <v>0.0109003082334661</v>
      </c>
    </row>
    <row r="37" customFormat="false" ht="15.75" hidden="false" customHeight="false" outlineLevel="0" collapsed="false">
      <c r="A37" s="12" t="s">
        <v>97</v>
      </c>
      <c r="B37" s="13" t="s">
        <v>98</v>
      </c>
      <c r="C37" s="14" t="n">
        <f aca="false">'Grazing Baseline'!D37</f>
        <v>3663</v>
      </c>
      <c r="D37" s="47" t="n">
        <v>21.5</v>
      </c>
      <c r="E37" s="38" t="n">
        <v>1</v>
      </c>
      <c r="F37" s="42" t="n">
        <f aca="false">( C37*E37)/SUMIF(E:E,1,C:C)</f>
        <v>0.00499097863239828</v>
      </c>
    </row>
    <row r="38" customFormat="false" ht="15.75" hidden="false" customHeight="false" outlineLevel="0" collapsed="false">
      <c r="A38" s="12" t="s">
        <v>99</v>
      </c>
      <c r="B38" s="13" t="s">
        <v>100</v>
      </c>
      <c r="C38" s="14" t="n">
        <f aca="false">'Grazing Baseline'!D38</f>
        <v>2</v>
      </c>
      <c r="D38" s="47" t="n">
        <v>11.5</v>
      </c>
      <c r="E38" s="38" t="n">
        <v>1</v>
      </c>
      <c r="F38" s="42" t="n">
        <f aca="false">( C38*E38)/SUMIF(E:E,1,C:C)</f>
        <v>2.72507705836652E-006</v>
      </c>
    </row>
    <row r="39" customFormat="false" ht="15.75" hidden="false" customHeight="false" outlineLevel="0" collapsed="false">
      <c r="A39" s="12" t="s">
        <v>101</v>
      </c>
      <c r="B39" s="13" t="s">
        <v>102</v>
      </c>
      <c r="C39" s="14" t="n">
        <f aca="false">'Grazing Baseline'!D39</f>
        <v>1232</v>
      </c>
      <c r="D39" s="47" t="n">
        <v>19</v>
      </c>
      <c r="E39" s="38" t="n">
        <v>1</v>
      </c>
      <c r="F39" s="42" t="n">
        <f aca="false">( C39*E39)/SUMIF(E:E,1,C:C)</f>
        <v>0.00167864746795378</v>
      </c>
    </row>
    <row r="40" customFormat="false" ht="15.75" hidden="false" customHeight="false" outlineLevel="0" collapsed="false">
      <c r="A40" s="12" t="s">
        <v>103</v>
      </c>
      <c r="B40" s="13" t="s">
        <v>104</v>
      </c>
      <c r="C40" s="14" t="n">
        <f aca="false">'Grazing Baseline'!D40</f>
        <v>2429</v>
      </c>
      <c r="D40" s="47" t="n">
        <v>-2</v>
      </c>
      <c r="E40" s="38" t="n">
        <v>1</v>
      </c>
      <c r="F40" s="42" t="n">
        <f aca="false">( C40*E40)/SUMIF(E:E,1,C:C)</f>
        <v>0.00330960608738614</v>
      </c>
    </row>
    <row r="41" customFormat="false" ht="15.75" hidden="false" customHeight="false" outlineLevel="0" collapsed="false">
      <c r="A41" s="12" t="s">
        <v>105</v>
      </c>
      <c r="B41" s="13" t="s">
        <v>106</v>
      </c>
      <c r="C41" s="14" t="n">
        <f aca="false">'Grazing Baseline'!D41</f>
        <v>3836</v>
      </c>
      <c r="D41" s="47" t="n">
        <v>27</v>
      </c>
      <c r="E41" s="38" t="n">
        <v>1</v>
      </c>
      <c r="F41" s="42" t="n">
        <f aca="false">( C41*E41)/SUMIF(E:E,1,C:C)</f>
        <v>0.00522669779794698</v>
      </c>
    </row>
    <row r="42" customFormat="false" ht="15.75" hidden="false" customHeight="false" outlineLevel="0" collapsed="false">
      <c r="A42" s="12" t="s">
        <v>107</v>
      </c>
      <c r="B42" s="13" t="s">
        <v>108</v>
      </c>
      <c r="C42" s="14" t="n">
        <f aca="false">'Grazing Baseline'!D42</f>
        <v>881</v>
      </c>
      <c r="D42" s="47" t="n">
        <v>13.8333</v>
      </c>
      <c r="E42" s="38" t="n">
        <v>1</v>
      </c>
      <c r="F42" s="42" t="n">
        <f aca="false">( C42*E42)/SUMIF(E:E,1,C:C)</f>
        <v>0.00120039644421045</v>
      </c>
    </row>
    <row r="43" customFormat="false" ht="15.75" hidden="false" customHeight="false" outlineLevel="0" collapsed="false">
      <c r="A43" s="12" t="s">
        <v>109</v>
      </c>
      <c r="B43" s="13" t="s">
        <v>110</v>
      </c>
      <c r="C43" s="14" t="n">
        <f aca="false">'Grazing Baseline'!D43</f>
        <v>692</v>
      </c>
      <c r="D43" s="47" t="n">
        <v>15</v>
      </c>
      <c r="E43" s="38" t="n">
        <v>1</v>
      </c>
      <c r="F43" s="42" t="n">
        <f aca="false">( C43*E43)/SUMIF(E:E,1,C:C)</f>
        <v>0.000942876662194815</v>
      </c>
    </row>
    <row r="44" customFormat="false" ht="15.75" hidden="false" customHeight="false" outlineLevel="0" collapsed="false">
      <c r="A44" s="12" t="s">
        <v>111</v>
      </c>
      <c r="B44" s="13" t="s">
        <v>112</v>
      </c>
      <c r="C44" s="14" t="n">
        <f aca="false">'Grazing Baseline'!D44</f>
        <v>190</v>
      </c>
      <c r="D44" s="47" t="n">
        <v>-26.5</v>
      </c>
      <c r="E44" s="38" t="n">
        <v>1</v>
      </c>
      <c r="F44" s="42" t="n">
        <f aca="false">( C44*E44)/SUMIF(E:E,1,C:C)</f>
        <v>0.000258882320544819</v>
      </c>
    </row>
    <row r="45" customFormat="false" ht="15.75" hidden="false" customHeight="false" outlineLevel="0" collapsed="false">
      <c r="A45" s="12" t="s">
        <v>113</v>
      </c>
      <c r="B45" s="13" t="s">
        <v>114</v>
      </c>
      <c r="C45" s="14" t="n">
        <f aca="false">'Grazing Baseline'!D45</f>
        <v>17903</v>
      </c>
      <c r="D45" s="47" t="n">
        <v>8</v>
      </c>
      <c r="E45" s="38" t="n">
        <v>1</v>
      </c>
      <c r="F45" s="42" t="n">
        <f aca="false">( C45*E45)/SUMIF(E:E,1,C:C)</f>
        <v>0.0243935272879679</v>
      </c>
    </row>
    <row r="46" customFormat="false" ht="15.75" hidden="false" customHeight="false" outlineLevel="0" collapsed="false">
      <c r="A46" s="12" t="s">
        <v>115</v>
      </c>
      <c r="B46" s="13" t="s">
        <v>116</v>
      </c>
      <c r="C46" s="14" t="n">
        <f aca="false">'Grazing Baseline'!D46</f>
        <v>117497</v>
      </c>
      <c r="D46" s="47" t="n">
        <v>47</v>
      </c>
      <c r="E46" s="38" t="n">
        <v>0</v>
      </c>
      <c r="F46" s="42" t="n">
        <f aca="false">( C46*E46)/SUMIF(E:E,1,C:C)</f>
        <v>0</v>
      </c>
    </row>
    <row r="47" customFormat="false" ht="15.75" hidden="false" customHeight="false" outlineLevel="0" collapsed="false">
      <c r="A47" s="12" t="s">
        <v>117</v>
      </c>
      <c r="B47" s="13" t="s">
        <v>118</v>
      </c>
      <c r="C47" s="14" t="n">
        <f aca="false">'Grazing Baseline'!D47</f>
        <v>250</v>
      </c>
      <c r="D47" s="47" t="n">
        <v>-18</v>
      </c>
      <c r="E47" s="38" t="n">
        <v>1</v>
      </c>
      <c r="F47" s="42" t="n">
        <f aca="false">( C47*E47)/SUMIF(E:E,1,C:C)</f>
        <v>0.000340634632295815</v>
      </c>
    </row>
    <row r="48" customFormat="false" ht="15.75" hidden="false" customHeight="false" outlineLevel="0" collapsed="false">
      <c r="A48" s="12" t="s">
        <v>119</v>
      </c>
      <c r="B48" s="13" t="s">
        <v>120</v>
      </c>
      <c r="C48" s="14" t="n">
        <f aca="false">'Grazing Baseline'!D48</f>
        <v>495</v>
      </c>
      <c r="D48" s="47" t="n">
        <v>-1</v>
      </c>
      <c r="E48" s="38" t="n">
        <v>1</v>
      </c>
      <c r="F48" s="42" t="n">
        <f aca="false">( C48*E48)/SUMIF(E:E,1,C:C)</f>
        <v>0.000674456571945713</v>
      </c>
    </row>
    <row r="49" customFormat="false" ht="15.75" hidden="false" customHeight="false" outlineLevel="0" collapsed="false">
      <c r="A49" s="12" t="s">
        <v>121</v>
      </c>
      <c r="B49" s="13" t="s">
        <v>122</v>
      </c>
      <c r="C49" s="14" t="n">
        <f aca="false">'Grazing Baseline'!D49</f>
        <v>445</v>
      </c>
      <c r="D49" s="47" t="n">
        <v>13.4667</v>
      </c>
      <c r="E49" s="38" t="n">
        <v>1</v>
      </c>
      <c r="F49" s="42" t="n">
        <f aca="false">( C49*E49)/SUMIF(E:E,1,C:C)</f>
        <v>0.00060632964548655</v>
      </c>
    </row>
    <row r="50" customFormat="false" ht="15.75" hidden="false" customHeight="false" outlineLevel="0" collapsed="false">
      <c r="A50" s="12" t="s">
        <v>123</v>
      </c>
      <c r="B50" s="13" t="s">
        <v>124</v>
      </c>
      <c r="C50" s="14" t="n">
        <f aca="false">'Grazing Baseline'!D50</f>
        <v>428</v>
      </c>
      <c r="D50" s="47" t="n">
        <v>42</v>
      </c>
      <c r="E50" s="38" t="n">
        <v>0</v>
      </c>
      <c r="F50" s="42" t="n">
        <f aca="false">( C50*E50)/SUMIF(E:E,1,C:C)</f>
        <v>0</v>
      </c>
    </row>
    <row r="51" customFormat="false" ht="15.75" hidden="false" customHeight="false" outlineLevel="0" collapsed="false">
      <c r="A51" s="12" t="s">
        <v>125</v>
      </c>
      <c r="B51" s="13" t="s">
        <v>126</v>
      </c>
      <c r="C51" s="14" t="n">
        <f aca="false">'Grazing Baseline'!D51</f>
        <v>5221</v>
      </c>
      <c r="D51" s="47" t="n">
        <v>8</v>
      </c>
      <c r="E51" s="38" t="n">
        <v>1</v>
      </c>
      <c r="F51" s="42" t="n">
        <f aca="false">( C51*E51)/SUMIF(E:E,1,C:C)</f>
        <v>0.0071138136608658</v>
      </c>
    </row>
    <row r="52" customFormat="false" ht="15.75" hidden="false" customHeight="false" outlineLevel="0" collapsed="false">
      <c r="A52" s="12" t="s">
        <v>127</v>
      </c>
      <c r="B52" s="13" t="s">
        <v>128</v>
      </c>
      <c r="C52" s="14" t="n">
        <f aca="false">'Grazing Baseline'!D52</f>
        <v>2045</v>
      </c>
      <c r="D52" s="47" t="n">
        <v>15.5</v>
      </c>
      <c r="E52" s="38" t="n">
        <v>1</v>
      </c>
      <c r="F52" s="42" t="n">
        <f aca="false">( C52*E52)/SUMIF(E:E,1,C:C)</f>
        <v>0.00278639129217976</v>
      </c>
    </row>
    <row r="53" customFormat="false" ht="15.75" hidden="false" customHeight="false" outlineLevel="0" collapsed="false">
      <c r="A53" s="12" t="s">
        <v>129</v>
      </c>
      <c r="B53" s="13" t="s">
        <v>130</v>
      </c>
      <c r="C53" s="14" t="n">
        <f aca="false">'Grazing Baseline'!D53</f>
        <v>3800</v>
      </c>
      <c r="D53" s="47" t="n">
        <v>11</v>
      </c>
      <c r="E53" s="38" t="n">
        <v>1</v>
      </c>
      <c r="F53" s="42" t="n">
        <f aca="false">( C53*E53)/SUMIF(E:E,1,C:C)</f>
        <v>0.00517764641089638</v>
      </c>
    </row>
    <row r="54" customFormat="false" ht="15.75" hidden="false" customHeight="false" outlineLevel="0" collapsed="false">
      <c r="A54" s="12" t="s">
        <v>131</v>
      </c>
      <c r="B54" s="13" t="s">
        <v>132</v>
      </c>
      <c r="C54" s="14" t="n">
        <f aca="false">'Grazing Baseline'!D54</f>
        <v>550</v>
      </c>
      <c r="D54" s="47" t="n">
        <v>12</v>
      </c>
      <c r="E54" s="38" t="n">
        <v>1</v>
      </c>
      <c r="F54" s="42" t="n">
        <f aca="false">( C54*E54)/SUMIF(E:E,1,C:C)</f>
        <v>0.000749396191050793</v>
      </c>
    </row>
    <row r="55" customFormat="false" ht="15.75" hidden="false" customHeight="false" outlineLevel="0" collapsed="false">
      <c r="A55" s="12" t="s">
        <v>133</v>
      </c>
      <c r="B55" s="13" t="s">
        <v>134</v>
      </c>
      <c r="C55" s="14" t="n">
        <f aca="false">'Grazing Baseline'!D55</f>
        <v>460</v>
      </c>
      <c r="D55" s="47" t="n">
        <v>5</v>
      </c>
      <c r="E55" s="38" t="n">
        <v>1</v>
      </c>
      <c r="F55" s="42" t="n">
        <f aca="false">( C55*E55)/SUMIF(E:E,1,C:C)</f>
        <v>0.000626767723424299</v>
      </c>
    </row>
    <row r="56" customFormat="false" ht="15.75" hidden="false" customHeight="false" outlineLevel="0" collapsed="false">
      <c r="A56" s="12" t="s">
        <v>135</v>
      </c>
      <c r="B56" s="13" t="s">
        <v>136</v>
      </c>
      <c r="C56" s="14" t="n">
        <f aca="false">'Grazing Baseline'!D56</f>
        <v>1350</v>
      </c>
      <c r="D56" s="47" t="n">
        <v>19</v>
      </c>
      <c r="E56" s="38" t="n">
        <v>1</v>
      </c>
      <c r="F56" s="42" t="n">
        <f aca="false">( C56*E56)/SUMIF(E:E,1,C:C)</f>
        <v>0.0018394270143974</v>
      </c>
    </row>
    <row r="57" customFormat="false" ht="15.75" hidden="false" customHeight="false" outlineLevel="0" collapsed="false">
      <c r="A57" s="12" t="s">
        <v>137</v>
      </c>
      <c r="B57" s="13" t="s">
        <v>138</v>
      </c>
      <c r="C57" s="14" t="n">
        <f aca="false">'Grazing Baseline'!D57</f>
        <v>1596</v>
      </c>
      <c r="D57" s="47" t="n">
        <v>15</v>
      </c>
      <c r="E57" s="38" t="n">
        <v>1</v>
      </c>
      <c r="F57" s="42" t="n">
        <f aca="false">( C57*E57)/SUMIF(E:E,1,C:C)</f>
        <v>0.00217461149257648</v>
      </c>
    </row>
    <row r="58" customFormat="false" ht="15.75" hidden="false" customHeight="false" outlineLevel="0" collapsed="false">
      <c r="A58" s="12" t="s">
        <v>139</v>
      </c>
      <c r="B58" s="13" t="s">
        <v>140</v>
      </c>
      <c r="C58" s="14" t="n">
        <f aca="false">'Grazing Baseline'!D58</f>
        <v>169317</v>
      </c>
      <c r="D58" s="47" t="n">
        <v>20</v>
      </c>
      <c r="E58" s="38" t="n">
        <v>1</v>
      </c>
      <c r="F58" s="42" t="n">
        <f aca="false">( C58*E58)/SUMIF(E:E,1,C:C)</f>
        <v>0.230700936145722</v>
      </c>
    </row>
    <row r="59" customFormat="false" ht="15.75" hidden="false" customHeight="false" outlineLevel="0" collapsed="false">
      <c r="A59" s="12" t="s">
        <v>141</v>
      </c>
      <c r="B59" s="13" t="s">
        <v>142</v>
      </c>
      <c r="C59" s="14" t="n">
        <f aca="false">'Grazing Baseline'!D59</f>
        <v>51300</v>
      </c>
      <c r="D59" s="47" t="n">
        <v>-5</v>
      </c>
      <c r="E59" s="38" t="n">
        <v>1</v>
      </c>
      <c r="F59" s="42" t="n">
        <f aca="false">( C59*E59)/SUMIF(E:E,1,C:C)</f>
        <v>0.0698982265471012</v>
      </c>
    </row>
    <row r="60" customFormat="false" ht="15.75" hidden="false" customHeight="false" outlineLevel="0" collapsed="false">
      <c r="A60" s="12" t="s">
        <v>143</v>
      </c>
      <c r="B60" s="13" t="s">
        <v>144</v>
      </c>
      <c r="C60" s="14" t="n">
        <f aca="false">'Grazing Baseline'!D60</f>
        <v>17536</v>
      </c>
      <c r="D60" s="47" t="n">
        <v>32</v>
      </c>
      <c r="E60" s="38" t="n">
        <v>0</v>
      </c>
      <c r="F60" s="42" t="n">
        <f aca="false">( C60*E60)/SUMIF(E:E,1,C:C)</f>
        <v>0</v>
      </c>
    </row>
    <row r="61" customFormat="false" ht="15.75" hidden="false" customHeight="false" outlineLevel="0" collapsed="false">
      <c r="A61" s="12" t="s">
        <v>145</v>
      </c>
      <c r="B61" s="13" t="s">
        <v>146</v>
      </c>
      <c r="C61" s="14" t="n">
        <f aca="false">'Grazing Baseline'!D61</f>
        <v>5250</v>
      </c>
      <c r="D61" s="47" t="n">
        <v>33</v>
      </c>
      <c r="E61" s="38" t="n">
        <v>0</v>
      </c>
      <c r="F61" s="42" t="n">
        <f aca="false">( C61*E61)/SUMIF(E:E,1,C:C)</f>
        <v>0</v>
      </c>
    </row>
    <row r="62" customFormat="false" ht="15.75" hidden="false" customHeight="false" outlineLevel="0" collapsed="false">
      <c r="A62" s="12" t="s">
        <v>147</v>
      </c>
      <c r="B62" s="13" t="s">
        <v>148</v>
      </c>
      <c r="C62" s="14" t="n">
        <f aca="false">'Grazing Baseline'!D62</f>
        <v>478</v>
      </c>
      <c r="D62" s="47" t="n">
        <v>31.5</v>
      </c>
      <c r="E62" s="38" t="n">
        <v>0</v>
      </c>
      <c r="F62" s="42" t="n">
        <f aca="false">( C62*E62)/SUMIF(E:E,1,C:C)</f>
        <v>0</v>
      </c>
    </row>
    <row r="63" customFormat="false" ht="15.75" hidden="false" customHeight="false" outlineLevel="0" collapsed="false">
      <c r="A63" s="12" t="s">
        <v>149</v>
      </c>
      <c r="B63" s="13" t="s">
        <v>150</v>
      </c>
      <c r="C63" s="14" t="n">
        <f aca="false">'Grazing Baseline'!D63</f>
        <v>215</v>
      </c>
      <c r="D63" s="47" t="n">
        <v>18.25</v>
      </c>
      <c r="E63" s="38" t="n">
        <v>1</v>
      </c>
      <c r="F63" s="42" t="n">
        <f aca="false">( C63*E63)/SUMIF(E:E,1,C:C)</f>
        <v>0.000292945783774401</v>
      </c>
    </row>
    <row r="64" customFormat="false" ht="15.75" hidden="false" customHeight="false" outlineLevel="0" collapsed="false">
      <c r="A64" s="12" t="s">
        <v>151</v>
      </c>
      <c r="B64" s="13" t="s">
        <v>152</v>
      </c>
      <c r="C64" s="14" t="n">
        <f aca="false">'Grazing Baseline'!D64</f>
        <v>4397</v>
      </c>
      <c r="D64" s="47" t="n">
        <v>36</v>
      </c>
      <c r="E64" s="38" t="n">
        <v>0</v>
      </c>
      <c r="F64" s="42" t="n">
        <f aca="false">( C64*E64)/SUMIF(E:E,1,C:C)</f>
        <v>0</v>
      </c>
    </row>
    <row r="65" customFormat="false" ht="15.75" hidden="false" customHeight="false" outlineLevel="0" collapsed="false">
      <c r="A65" s="12" t="s">
        <v>153</v>
      </c>
      <c r="B65" s="13" t="s">
        <v>154</v>
      </c>
      <c r="C65" s="14" t="n">
        <f aca="false">'Grazing Baseline'!D65</f>
        <v>288</v>
      </c>
      <c r="D65" s="47" t="n">
        <v>31</v>
      </c>
      <c r="E65" s="38" t="n">
        <v>0</v>
      </c>
      <c r="F65" s="42" t="n">
        <f aca="false">( C65*E65)/SUMIF(E:E,1,C:C)</f>
        <v>0</v>
      </c>
    </row>
    <row r="66" customFormat="false" ht="15.75" hidden="false" customHeight="false" outlineLevel="0" collapsed="false">
      <c r="A66" s="12" t="s">
        <v>155</v>
      </c>
      <c r="B66" s="13" t="s">
        <v>156</v>
      </c>
      <c r="C66" s="14" t="n">
        <f aca="false">'Grazing Baseline'!D66</f>
        <v>29989</v>
      </c>
      <c r="D66" s="47" t="n">
        <v>48</v>
      </c>
      <c r="E66" s="38" t="n">
        <v>0</v>
      </c>
      <c r="F66" s="42" t="n">
        <f aca="false">( C66*E66)/SUMIF(E:E,1,C:C)</f>
        <v>0</v>
      </c>
    </row>
    <row r="67" customFormat="false" ht="15.75" hidden="false" customHeight="false" outlineLevel="0" collapsed="false">
      <c r="A67" s="12" t="s">
        <v>157</v>
      </c>
      <c r="B67" s="13" t="s">
        <v>158</v>
      </c>
      <c r="C67" s="14" t="n">
        <f aca="false">'Grazing Baseline'!D67</f>
        <v>6330</v>
      </c>
      <c r="D67" s="47" t="n">
        <v>1</v>
      </c>
      <c r="E67" s="38" t="n">
        <v>1</v>
      </c>
      <c r="F67" s="42" t="n">
        <f aca="false">( C67*E67)/SUMIF(E:E,1,C:C)</f>
        <v>0.00862486888973003</v>
      </c>
    </row>
    <row r="68" customFormat="false" ht="15.75" hidden="false" customHeight="false" outlineLevel="0" collapsed="false">
      <c r="A68" s="12" t="s">
        <v>159</v>
      </c>
      <c r="B68" s="13" t="s">
        <v>160</v>
      </c>
      <c r="C68" s="14" t="n">
        <f aca="false">'Grazing Baseline'!D68</f>
        <v>2580</v>
      </c>
      <c r="D68" s="47" t="n">
        <v>38.50700411</v>
      </c>
      <c r="E68" s="38" t="n">
        <v>0</v>
      </c>
      <c r="F68" s="42" t="n">
        <f aca="false">( C68*E68)/SUMIF(E:E,1,C:C)</f>
        <v>0</v>
      </c>
    </row>
    <row r="69" customFormat="false" ht="15.75" hidden="false" customHeight="false" outlineLevel="0" collapsed="false">
      <c r="A69" s="12" t="s">
        <v>161</v>
      </c>
      <c r="B69" s="13" t="s">
        <v>162</v>
      </c>
      <c r="C69" s="14" t="n">
        <f aca="false">'Grazing Baseline'!D69</f>
        <v>1581</v>
      </c>
      <c r="D69" s="47" t="n">
        <v>36.93525067</v>
      </c>
      <c r="E69" s="38" t="n">
        <v>0</v>
      </c>
      <c r="F69" s="42" t="n">
        <f aca="false">( C69*E69)/SUMIF(E:E,1,C:C)</f>
        <v>0</v>
      </c>
    </row>
    <row r="70" customFormat="false" ht="15.75" hidden="false" customHeight="false" outlineLevel="0" collapsed="false">
      <c r="A70" s="12" t="s">
        <v>163</v>
      </c>
      <c r="B70" s="13" t="s">
        <v>164</v>
      </c>
      <c r="C70" s="14" t="n">
        <f aca="false">'Grazing Baseline'!D70</f>
        <v>14</v>
      </c>
      <c r="D70" s="47" t="n">
        <v>29.3375</v>
      </c>
      <c r="E70" s="38" t="n">
        <v>1</v>
      </c>
      <c r="F70" s="42" t="n">
        <f aca="false">( C70*E70)/SUMIF(E:E,1,C:C)</f>
        <v>1.90755394085656E-005</v>
      </c>
    </row>
    <row r="71" customFormat="false" ht="15.75" hidden="false" customHeight="false" outlineLevel="0" collapsed="false">
      <c r="A71" s="12" t="s">
        <v>165</v>
      </c>
      <c r="B71" s="13" t="s">
        <v>166</v>
      </c>
      <c r="C71" s="14" t="n">
        <f aca="false">'Grazing Baseline'!D71</f>
        <v>1364</v>
      </c>
      <c r="D71" s="47" t="n">
        <v>41</v>
      </c>
      <c r="E71" s="38" t="n">
        <v>0</v>
      </c>
      <c r="F71" s="42" t="n">
        <f aca="false">( C71*E71)/SUMIF(E:E,1,C:C)</f>
        <v>0</v>
      </c>
    </row>
    <row r="72" customFormat="false" ht="15.75" hidden="false" customHeight="false" outlineLevel="0" collapsed="false">
      <c r="A72" s="12" t="s">
        <v>167</v>
      </c>
      <c r="B72" s="13" t="s">
        <v>168</v>
      </c>
      <c r="C72" s="14" t="n">
        <f aca="false">'Grazing Baseline'!D72</f>
        <v>1719</v>
      </c>
      <c r="D72" s="47" t="n">
        <v>18</v>
      </c>
      <c r="E72" s="38" t="n">
        <v>1</v>
      </c>
      <c r="F72" s="42" t="n">
        <f aca="false">( C72*E72)/SUMIF(E:E,1,C:C)</f>
        <v>0.00234220373166602</v>
      </c>
    </row>
    <row r="73" customFormat="false" ht="15.75" hidden="false" customHeight="false" outlineLevel="0" collapsed="false">
      <c r="A73" s="12" t="s">
        <v>169</v>
      </c>
      <c r="B73" s="13" t="s">
        <v>170</v>
      </c>
      <c r="C73" s="14" t="n">
        <f aca="false">'Grazing Baseline'!D73</f>
        <v>258</v>
      </c>
      <c r="D73" s="47" t="n">
        <v>33.8333</v>
      </c>
      <c r="E73" s="38" t="n">
        <v>0</v>
      </c>
      <c r="F73" s="42" t="n">
        <f aca="false">( C73*E73)/SUMIF(E:E,1,C:C)</f>
        <v>0</v>
      </c>
    </row>
    <row r="74" customFormat="false" ht="15.75" hidden="false" customHeight="false" outlineLevel="0" collapsed="false">
      <c r="A74" s="12" t="s">
        <v>171</v>
      </c>
      <c r="B74" s="13" t="s">
        <v>172</v>
      </c>
      <c r="C74" s="14" t="n">
        <f aca="false">'Grazing Baseline'!D74</f>
        <v>142</v>
      </c>
      <c r="D74" s="47" t="n">
        <v>-29.5</v>
      </c>
      <c r="E74" s="38" t="n">
        <v>1</v>
      </c>
      <c r="F74" s="42" t="n">
        <f aca="false">( C74*E74)/SUMIF(E:E,1,C:C)</f>
        <v>0.000193480471144023</v>
      </c>
    </row>
    <row r="75" customFormat="false" ht="15.75" hidden="false" customHeight="false" outlineLevel="0" collapsed="false">
      <c r="A75" s="12" t="s">
        <v>173</v>
      </c>
      <c r="B75" s="13" t="s">
        <v>174</v>
      </c>
      <c r="C75" s="14" t="n">
        <f aca="false">'Grazing Baseline'!D75</f>
        <v>700</v>
      </c>
      <c r="D75" s="47" t="n">
        <v>6.5</v>
      </c>
      <c r="E75" s="38" t="n">
        <v>1</v>
      </c>
      <c r="F75" s="42" t="n">
        <f aca="false">( C75*E75)/SUMIF(E:E,1,C:C)</f>
        <v>0.000953776970428281</v>
      </c>
    </row>
    <row r="76" customFormat="false" ht="15.75" hidden="false" customHeight="false" outlineLevel="0" collapsed="false">
      <c r="A76" s="12" t="s">
        <v>175</v>
      </c>
      <c r="B76" s="13" t="s">
        <v>176</v>
      </c>
      <c r="C76" s="14" t="n">
        <f aca="false">'Grazing Baseline'!D76</f>
        <v>2050</v>
      </c>
      <c r="D76" s="47" t="n">
        <v>30.1679118</v>
      </c>
      <c r="E76" s="38" t="n">
        <v>0</v>
      </c>
      <c r="F76" s="42" t="n">
        <f aca="false">( C76*E76)/SUMIF(E:E,1,C:C)</f>
        <v>0</v>
      </c>
    </row>
    <row r="77" customFormat="false" ht="15.75" hidden="false" customHeight="false" outlineLevel="0" collapsed="false">
      <c r="A77" s="12" t="s">
        <v>177</v>
      </c>
      <c r="B77" s="13" t="s">
        <v>178</v>
      </c>
      <c r="C77" s="14" t="n">
        <f aca="false">'Grazing Baseline'!D77</f>
        <v>3600</v>
      </c>
      <c r="D77" s="47" t="n">
        <v>-20</v>
      </c>
      <c r="E77" s="38" t="n">
        <v>1</v>
      </c>
      <c r="F77" s="42" t="n">
        <f aca="false">( C77*E77)/SUMIF(E:E,1,C:C)</f>
        <v>0.00490513870505973</v>
      </c>
    </row>
    <row r="78" customFormat="false" ht="15.75" hidden="false" customHeight="false" outlineLevel="0" collapsed="false">
      <c r="A78" s="12" t="s">
        <v>179</v>
      </c>
      <c r="B78" s="13" t="s">
        <v>180</v>
      </c>
      <c r="C78" s="14" t="n">
        <f aca="false">'Grazing Baseline'!D78</f>
        <v>3800</v>
      </c>
      <c r="D78" s="47" t="n">
        <v>-13.5</v>
      </c>
      <c r="E78" s="38" t="n">
        <v>1</v>
      </c>
      <c r="F78" s="42" t="n">
        <f aca="false">( C78*E78)/SUMIF(E:E,1,C:C)</f>
        <v>0.00517764641089638</v>
      </c>
    </row>
    <row r="79" customFormat="false" ht="15.75" hidden="false" customHeight="false" outlineLevel="0" collapsed="false">
      <c r="A79" s="12" t="s">
        <v>181</v>
      </c>
      <c r="B79" s="13" t="s">
        <v>182</v>
      </c>
      <c r="C79" s="14" t="n">
        <f aca="false">'Grazing Baseline'!D79</f>
        <v>8286</v>
      </c>
      <c r="D79" s="47" t="n">
        <v>2.5</v>
      </c>
      <c r="E79" s="38" t="n">
        <v>1</v>
      </c>
      <c r="F79" s="42" t="n">
        <f aca="false">( C79*E79)/SUMIF(E:E,1,C:C)</f>
        <v>0.0112899942528125</v>
      </c>
    </row>
    <row r="80" customFormat="false" ht="15.75" hidden="false" customHeight="false" outlineLevel="0" collapsed="false">
      <c r="A80" s="12" t="s">
        <v>183</v>
      </c>
      <c r="B80" s="13" t="s">
        <v>184</v>
      </c>
      <c r="C80" s="14" t="n">
        <f aca="false">'Grazing Baseline'!D80</f>
        <v>6561</v>
      </c>
      <c r="D80" s="47" t="n">
        <v>17</v>
      </c>
      <c r="E80" s="38" t="n">
        <v>1</v>
      </c>
      <c r="F80" s="42" t="n">
        <f aca="false">( C80*E80)/SUMIF(E:E,1,C:C)</f>
        <v>0.00893961528997136</v>
      </c>
    </row>
    <row r="81" customFormat="false" ht="15.75" hidden="false" customHeight="false" outlineLevel="0" collapsed="false">
      <c r="A81" s="12" t="s">
        <v>185</v>
      </c>
      <c r="B81" s="13" t="s">
        <v>186</v>
      </c>
      <c r="C81" s="14" t="n">
        <f aca="false">'Grazing Baseline'!D81</f>
        <v>411</v>
      </c>
      <c r="D81" s="47" t="n">
        <v>20</v>
      </c>
      <c r="E81" s="38" t="n">
        <v>1</v>
      </c>
      <c r="F81" s="42" t="n">
        <f aca="false">( C81*E81)/SUMIF(E:E,1,C:C)</f>
        <v>0.000560003335494319</v>
      </c>
    </row>
    <row r="82" customFormat="false" ht="15.75" hidden="false" customHeight="false" outlineLevel="0" collapsed="false">
      <c r="A82" s="12" t="s">
        <v>187</v>
      </c>
      <c r="B82" s="13" t="s">
        <v>188</v>
      </c>
      <c r="C82" s="14" t="n">
        <f aca="false">'Grazing Baseline'!D82</f>
        <v>79</v>
      </c>
      <c r="D82" s="47" t="n">
        <v>-20.2833</v>
      </c>
      <c r="E82" s="38" t="n">
        <v>1</v>
      </c>
      <c r="F82" s="42" t="n">
        <f aca="false">( C82*E82)/SUMIF(E:E,1,C:C)</f>
        <v>0.000107640543805477</v>
      </c>
    </row>
    <row r="83" customFormat="false" ht="15.75" hidden="false" customHeight="false" outlineLevel="0" collapsed="false">
      <c r="A83" s="12" t="s">
        <v>189</v>
      </c>
      <c r="B83" s="13" t="s">
        <v>190</v>
      </c>
      <c r="C83" s="14" t="n">
        <f aca="false">'Grazing Baseline'!D83</f>
        <v>22129</v>
      </c>
      <c r="D83" s="47" t="n">
        <v>23</v>
      </c>
      <c r="E83" s="38" t="n">
        <v>1</v>
      </c>
      <c r="F83" s="42" t="n">
        <f aca="false">( C83*E83)/SUMIF(E:E,1,C:C)</f>
        <v>0.0301516151122963</v>
      </c>
    </row>
    <row r="84" customFormat="false" ht="15.75" hidden="false" customHeight="false" outlineLevel="0" collapsed="false">
      <c r="A84" s="12" t="s">
        <v>191</v>
      </c>
      <c r="B84" s="13" t="s">
        <v>192</v>
      </c>
      <c r="C84" s="14" t="n">
        <f aca="false">'Grazing Baseline'!D84</f>
        <v>1922</v>
      </c>
      <c r="D84" s="47" t="n">
        <v>47</v>
      </c>
      <c r="E84" s="38" t="n">
        <v>0</v>
      </c>
      <c r="F84" s="42" t="n">
        <f aca="false">( C84*E84)/SUMIF(E:E,1,C:C)</f>
        <v>0</v>
      </c>
    </row>
    <row r="85" customFormat="false" ht="15.75" hidden="false" customHeight="false" outlineLevel="0" collapsed="false">
      <c r="A85" s="12" t="s">
        <v>193</v>
      </c>
      <c r="B85" s="13" t="s">
        <v>194</v>
      </c>
      <c r="C85" s="14" t="n">
        <f aca="false">'Grazing Baseline'!D85</f>
        <v>1334</v>
      </c>
      <c r="D85" s="47" t="n">
        <v>46</v>
      </c>
      <c r="E85" s="38" t="n">
        <v>0</v>
      </c>
      <c r="F85" s="42" t="n">
        <f aca="false">( C85*E85)/SUMIF(E:E,1,C:C)</f>
        <v>0</v>
      </c>
    </row>
    <row r="86" customFormat="false" ht="15.75" hidden="false" customHeight="false" outlineLevel="0" collapsed="false">
      <c r="A86" s="12" t="s">
        <v>195</v>
      </c>
      <c r="B86" s="13" t="s">
        <v>196</v>
      </c>
      <c r="C86" s="14" t="n">
        <f aca="false">'Grazing Baseline'!D86</f>
        <v>8612</v>
      </c>
      <c r="D86" s="47" t="n">
        <v>32</v>
      </c>
      <c r="E86" s="38" t="n">
        <v>0</v>
      </c>
      <c r="F86" s="42" t="n">
        <f aca="false">( C86*E86)/SUMIF(E:E,1,C:C)</f>
        <v>0</v>
      </c>
    </row>
    <row r="87" customFormat="false" ht="15.75" hidden="false" customHeight="false" outlineLevel="0" collapsed="false">
      <c r="A87" s="12" t="s">
        <v>197</v>
      </c>
      <c r="B87" s="13" t="s">
        <v>198</v>
      </c>
      <c r="C87" s="14" t="n">
        <f aca="false">'Grazing Baseline'!D87</f>
        <v>5950</v>
      </c>
      <c r="D87" s="47" t="n">
        <v>-18.25</v>
      </c>
      <c r="E87" s="38" t="n">
        <v>1</v>
      </c>
      <c r="F87" s="42" t="n">
        <f aca="false">( C87*E87)/SUMIF(E:E,1,C:C)</f>
        <v>0.00810710424864039</v>
      </c>
    </row>
    <row r="88" customFormat="false" ht="15.75" hidden="false" customHeight="false" outlineLevel="0" collapsed="false">
      <c r="A88" s="12" t="s">
        <v>199</v>
      </c>
      <c r="B88" s="13" t="s">
        <v>200</v>
      </c>
      <c r="C88" s="14" t="n">
        <f aca="false">'Grazing Baseline'!D88</f>
        <v>810</v>
      </c>
      <c r="D88" s="47" t="n">
        <v>-22</v>
      </c>
      <c r="E88" s="38" t="n">
        <v>1</v>
      </c>
      <c r="F88" s="42" t="n">
        <f aca="false">( C88*E88)/SUMIF(E:E,1,C:C)</f>
        <v>0.00110365620863844</v>
      </c>
    </row>
    <row r="89" customFormat="false" ht="15.75" hidden="false" customHeight="false" outlineLevel="0" collapsed="false">
      <c r="A89" s="12" t="s">
        <v>201</v>
      </c>
      <c r="B89" s="13" t="s">
        <v>202</v>
      </c>
      <c r="C89" s="14" t="n">
        <f aca="false">'Grazing Baseline'!D89</f>
        <v>2326</v>
      </c>
      <c r="D89" s="47" t="n">
        <v>28</v>
      </c>
      <c r="E89" s="38" t="n">
        <v>1</v>
      </c>
      <c r="F89" s="42" t="n">
        <f aca="false">( C89*E89)/SUMIF(E:E,1,C:C)</f>
        <v>0.00316926461888026</v>
      </c>
    </row>
    <row r="90" customFormat="false" ht="15.75" hidden="false" customHeight="false" outlineLevel="0" collapsed="false">
      <c r="A90" s="12" t="s">
        <v>203</v>
      </c>
      <c r="B90" s="13" t="s">
        <v>204</v>
      </c>
      <c r="C90" s="14" t="n">
        <f aca="false">'Grazing Baseline'!D90</f>
        <v>620</v>
      </c>
      <c r="D90" s="47" t="n">
        <v>-41</v>
      </c>
      <c r="E90" s="38" t="n">
        <v>0</v>
      </c>
      <c r="F90" s="42" t="n">
        <f aca="false">( C90*E90)/SUMIF(E:E,1,C:C)</f>
        <v>0</v>
      </c>
    </row>
    <row r="91" customFormat="false" ht="15.75" hidden="false" customHeight="false" outlineLevel="0" collapsed="false">
      <c r="A91" s="12" t="s">
        <v>205</v>
      </c>
      <c r="B91" s="13" t="s">
        <v>206</v>
      </c>
      <c r="C91" s="14" t="n">
        <f aca="false">'Grazing Baseline'!D91</f>
        <v>1790</v>
      </c>
      <c r="D91" s="47" t="n">
        <v>13</v>
      </c>
      <c r="E91" s="38" t="n">
        <v>1</v>
      </c>
      <c r="F91" s="42" t="n">
        <f aca="false">( C91*E91)/SUMIF(E:E,1,C:C)</f>
        <v>0.00243894396723803</v>
      </c>
    </row>
    <row r="92" customFormat="false" ht="15.75" hidden="false" customHeight="false" outlineLevel="0" collapsed="false">
      <c r="A92" s="12" t="s">
        <v>207</v>
      </c>
      <c r="B92" s="13" t="s">
        <v>208</v>
      </c>
      <c r="C92" s="14" t="n">
        <f aca="false">'Grazing Baseline'!D92</f>
        <v>17818</v>
      </c>
      <c r="D92" s="47" t="n">
        <v>16</v>
      </c>
      <c r="E92" s="38" t="n">
        <v>1</v>
      </c>
      <c r="F92" s="42" t="n">
        <f aca="false">( C92*E92)/SUMIF(E:E,1,C:C)</f>
        <v>0.0242777115129873</v>
      </c>
    </row>
    <row r="93" customFormat="false" ht="15.75" hidden="false" customHeight="false" outlineLevel="0" collapsed="false">
      <c r="A93" s="12" t="s">
        <v>209</v>
      </c>
      <c r="B93" s="13" t="s">
        <v>210</v>
      </c>
      <c r="C93" s="14" t="n">
        <f aca="false">'Grazing Baseline'!D93</f>
        <v>40500</v>
      </c>
      <c r="D93" s="47" t="n">
        <v>10</v>
      </c>
      <c r="E93" s="38" t="n">
        <v>1</v>
      </c>
      <c r="F93" s="42" t="n">
        <f aca="false">( C93*E93)/SUMIF(E:E,1,C:C)</f>
        <v>0.055182810431922</v>
      </c>
    </row>
    <row r="94" customFormat="false" ht="15.75" hidden="false" customHeight="false" outlineLevel="0" collapsed="false">
      <c r="A94" s="12" t="s">
        <v>211</v>
      </c>
      <c r="B94" s="13" t="s">
        <v>212</v>
      </c>
      <c r="C94" s="14" t="n">
        <f aca="false">'Grazing Baseline'!D94</f>
        <v>460</v>
      </c>
      <c r="D94" s="47" t="n">
        <v>42.00923037</v>
      </c>
      <c r="E94" s="38" t="n">
        <v>0</v>
      </c>
      <c r="F94" s="42" t="n">
        <f aca="false">( C94*E94)/SUMIF(E:E,1,C:C)</f>
        <v>0</v>
      </c>
    </row>
    <row r="95" customFormat="false" ht="15.75" hidden="false" customHeight="false" outlineLevel="0" collapsed="false">
      <c r="A95" s="12" t="s">
        <v>213</v>
      </c>
      <c r="B95" s="13" t="s">
        <v>214</v>
      </c>
      <c r="C95" s="14" t="n">
        <f aca="false">'Grazing Baseline'!D95</f>
        <v>803</v>
      </c>
      <c r="D95" s="47" t="n">
        <v>62</v>
      </c>
      <c r="E95" s="38" t="n">
        <v>0</v>
      </c>
      <c r="F95" s="42" t="n">
        <f aca="false">( C95*E95)/SUMIF(E:E,1,C:C)</f>
        <v>0</v>
      </c>
    </row>
    <row r="96" customFormat="false" ht="15.75" hidden="false" customHeight="false" outlineLevel="0" collapsed="false">
      <c r="A96" s="12" t="s">
        <v>215</v>
      </c>
      <c r="B96" s="13" t="s">
        <v>216</v>
      </c>
      <c r="C96" s="14" t="n">
        <f aca="false">'Grazing Baseline'!D96</f>
        <v>110</v>
      </c>
      <c r="D96" s="47" t="n">
        <v>21</v>
      </c>
      <c r="E96" s="38" t="n">
        <v>1</v>
      </c>
      <c r="F96" s="42" t="n">
        <f aca="false">( C96*E96)/SUMIF(E:E,1,C:C)</f>
        <v>0.000149879238210159</v>
      </c>
    </row>
    <row r="97" customFormat="false" ht="15.75" hidden="false" customHeight="false" outlineLevel="0" collapsed="false">
      <c r="A97" s="12" t="s">
        <v>217</v>
      </c>
      <c r="B97" s="13" t="s">
        <v>218</v>
      </c>
      <c r="C97" s="14" t="n">
        <f aca="false">'Grazing Baseline'!D97</f>
        <v>31300</v>
      </c>
      <c r="D97" s="47" t="n">
        <v>30</v>
      </c>
      <c r="E97" s="38" t="n">
        <v>0</v>
      </c>
      <c r="F97" s="42" t="n">
        <f aca="false">( C97*E97)/SUMIF(E:E,1,C:C)</f>
        <v>0</v>
      </c>
    </row>
    <row r="98" customFormat="false" ht="15.75" hidden="false" customHeight="false" outlineLevel="0" collapsed="false">
      <c r="A98" s="12" t="s">
        <v>219</v>
      </c>
      <c r="B98" s="13" t="s">
        <v>220</v>
      </c>
      <c r="C98" s="14" t="n">
        <f aca="false">'Grazing Baseline'!D98</f>
        <v>750</v>
      </c>
      <c r="D98" s="47" t="n">
        <v>9</v>
      </c>
      <c r="E98" s="38" t="n">
        <v>1</v>
      </c>
      <c r="F98" s="42" t="n">
        <f aca="false">( C98*E98)/SUMIF(E:E,1,C:C)</f>
        <v>0.00102190389688744</v>
      </c>
    </row>
    <row r="99" customFormat="false" ht="15.75" hidden="false" customHeight="false" outlineLevel="0" collapsed="false">
      <c r="A99" s="12" t="s">
        <v>221</v>
      </c>
      <c r="B99" s="13" t="s">
        <v>222</v>
      </c>
      <c r="C99" s="14" t="n">
        <f aca="false">'Grazing Baseline'!D99</f>
        <v>1000</v>
      </c>
      <c r="D99" s="47" t="n">
        <v>-6</v>
      </c>
      <c r="E99" s="38" t="n">
        <v>1</v>
      </c>
      <c r="F99" s="42" t="n">
        <f aca="false">( C99*E99)/SUMIF(E:E,1,C:C)</f>
        <v>0.00136253852918326</v>
      </c>
    </row>
    <row r="100" customFormat="false" ht="15.75" hidden="false" customHeight="false" outlineLevel="0" collapsed="false">
      <c r="A100" s="12" t="s">
        <v>223</v>
      </c>
      <c r="B100" s="13" t="s">
        <v>224</v>
      </c>
      <c r="C100" s="14" t="n">
        <f aca="false">'Grazing Baseline'!D100</f>
        <v>4824</v>
      </c>
      <c r="D100" s="47" t="n">
        <v>-23</v>
      </c>
      <c r="E100" s="38" t="n">
        <v>1</v>
      </c>
      <c r="F100" s="42" t="n">
        <f aca="false">( C100*E100)/SUMIF(E:E,1,C:C)</f>
        <v>0.00657288586478004</v>
      </c>
    </row>
    <row r="101" customFormat="false" ht="15.75" hidden="false" customHeight="false" outlineLevel="0" collapsed="false">
      <c r="A101" s="12" t="s">
        <v>225</v>
      </c>
      <c r="B101" s="13" t="s">
        <v>226</v>
      </c>
      <c r="C101" s="14" t="n">
        <f aca="false">'Grazing Baseline'!D101</f>
        <v>5678</v>
      </c>
      <c r="D101" s="47" t="n">
        <v>-10</v>
      </c>
      <c r="E101" s="38" t="n">
        <v>1</v>
      </c>
      <c r="F101" s="42" t="n">
        <f aca="false">( C101*E101)/SUMIF(E:E,1,C:C)</f>
        <v>0.00773649376870254</v>
      </c>
    </row>
    <row r="102" customFormat="false" ht="15.75" hidden="false" customHeight="false" outlineLevel="0" collapsed="false">
      <c r="A102" s="12" t="s">
        <v>227</v>
      </c>
      <c r="B102" s="13" t="s">
        <v>228</v>
      </c>
      <c r="C102" s="14" t="n">
        <f aca="false">'Grazing Baseline'!D102</f>
        <v>10940</v>
      </c>
      <c r="D102" s="47" t="n">
        <v>13</v>
      </c>
      <c r="E102" s="38" t="n">
        <v>1</v>
      </c>
      <c r="F102" s="42" t="n">
        <f aca="false">( C102*E102)/SUMIF(E:E,1,C:C)</f>
        <v>0.0149061715092649</v>
      </c>
    </row>
    <row r="103" customFormat="false" ht="15.75" hidden="false" customHeight="false" outlineLevel="0" collapsed="false">
      <c r="A103" s="12" t="s">
        <v>229</v>
      </c>
      <c r="B103" s="13" t="s">
        <v>230</v>
      </c>
      <c r="C103" s="14" t="n">
        <f aca="false">'Grazing Baseline'!D103</f>
        <v>17</v>
      </c>
      <c r="D103" s="47" t="n">
        <v>25.5</v>
      </c>
      <c r="E103" s="38" t="n">
        <v>1</v>
      </c>
      <c r="F103" s="42" t="n">
        <f aca="false">( C103*E103)/SUMIF(E:E,1,C:C)</f>
        <v>2.31631549961154E-005</v>
      </c>
    </row>
    <row r="104" customFormat="false" ht="15.75" hidden="false" customHeight="false" outlineLevel="0" collapsed="false">
      <c r="A104" s="12" t="s">
        <v>231</v>
      </c>
      <c r="B104" s="13" t="s">
        <v>232</v>
      </c>
      <c r="C104" s="14" t="n">
        <f aca="false">'Grazing Baseline'!D104</f>
        <v>123442</v>
      </c>
      <c r="D104" s="47" t="n">
        <v>60</v>
      </c>
      <c r="E104" s="38" t="n">
        <v>0</v>
      </c>
      <c r="F104" s="42" t="n">
        <f aca="false">( C104*E104)/SUMIF(E:E,1,C:C)</f>
        <v>0</v>
      </c>
    </row>
    <row r="105" customFormat="false" ht="15.75" hidden="false" customHeight="false" outlineLevel="0" collapsed="false">
      <c r="A105" s="12" t="s">
        <v>233</v>
      </c>
      <c r="B105" s="13" t="s">
        <v>234</v>
      </c>
      <c r="C105" s="14" t="n">
        <f aca="false">'Grazing Baseline'!D105</f>
        <v>1402</v>
      </c>
      <c r="D105" s="47" t="n">
        <v>-2</v>
      </c>
      <c r="E105" s="38" t="n">
        <v>1</v>
      </c>
      <c r="F105" s="42" t="n">
        <f aca="false">( C105*E105)/SUMIF(E:E,1,C:C)</f>
        <v>0.00191027901791493</v>
      </c>
    </row>
    <row r="106" customFormat="false" ht="15.75" hidden="false" customHeight="false" outlineLevel="0" collapsed="false">
      <c r="A106" s="12" t="s">
        <v>235</v>
      </c>
      <c r="B106" s="13" t="s">
        <v>236</v>
      </c>
      <c r="C106" s="14" t="n">
        <f aca="false">'Grazing Baseline'!D106</f>
        <v>3598</v>
      </c>
      <c r="D106" s="47" t="n">
        <v>25</v>
      </c>
      <c r="E106" s="38" t="n">
        <v>1</v>
      </c>
      <c r="F106" s="42" t="n">
        <f aca="false">( C106*E106)/SUMIF(E:E,1,C:C)</f>
        <v>0.00490241362800137</v>
      </c>
    </row>
    <row r="107" customFormat="false" ht="15.75" hidden="false" customHeight="false" outlineLevel="0" collapsed="false">
      <c r="A107" s="12" t="s">
        <v>237</v>
      </c>
      <c r="B107" s="13" t="s">
        <v>238</v>
      </c>
      <c r="C107" s="14" t="n">
        <f aca="false">'Grazing Baseline'!D107</f>
        <v>3278</v>
      </c>
      <c r="D107" s="47" t="n">
        <v>14</v>
      </c>
      <c r="E107" s="38" t="n">
        <v>1</v>
      </c>
      <c r="F107" s="42" t="n">
        <f aca="false">( C107*E107)/SUMIF(E:E,1,C:C)</f>
        <v>0.00446640129866272</v>
      </c>
    </row>
    <row r="108" customFormat="false" ht="15.75" hidden="false" customHeight="false" outlineLevel="0" collapsed="false">
      <c r="A108" s="12" t="s">
        <v>239</v>
      </c>
      <c r="B108" s="13" t="s">
        <v>240</v>
      </c>
      <c r="C108" s="14" t="n">
        <f aca="false">'Grazing Baseline'!D108</f>
        <v>2785</v>
      </c>
      <c r="D108" s="47" t="n">
        <v>46.07001609</v>
      </c>
      <c r="E108" s="38" t="n">
        <v>0</v>
      </c>
      <c r="F108" s="42" t="n">
        <f aca="false">( C108*E108)/SUMIF(E:E,1,C:C)</f>
        <v>0</v>
      </c>
    </row>
    <row r="109" customFormat="false" ht="15.75" hidden="false" customHeight="false" outlineLevel="0" collapsed="false">
      <c r="A109" s="12" t="s">
        <v>241</v>
      </c>
      <c r="B109" s="13" t="s">
        <v>242</v>
      </c>
      <c r="C109" s="14" t="n">
        <f aca="false">'Grazing Baseline'!D109</f>
        <v>1749</v>
      </c>
      <c r="D109" s="47" t="n">
        <v>8.5</v>
      </c>
      <c r="E109" s="38" t="n">
        <v>1</v>
      </c>
      <c r="F109" s="42" t="n">
        <f aca="false">( C109*E109)/SUMIF(E:E,1,C:C)</f>
        <v>0.00238307988754152</v>
      </c>
    </row>
    <row r="110" customFormat="false" ht="15.75" hidden="false" customHeight="false" outlineLevel="0" collapsed="false">
      <c r="A110" s="12" t="s">
        <v>243</v>
      </c>
      <c r="B110" s="13" t="s">
        <v>244</v>
      </c>
      <c r="C110" s="14" t="n">
        <f aca="false">'Grazing Baseline'!D110</f>
        <v>0</v>
      </c>
      <c r="D110" s="47" t="n">
        <v>1.3667</v>
      </c>
      <c r="E110" s="38" t="n">
        <v>1</v>
      </c>
      <c r="F110" s="42" t="n">
        <f aca="false">( C110*E110)/SUMIF(E:E,1,C:C)</f>
        <v>0</v>
      </c>
    </row>
    <row r="111" customFormat="false" ht="15.75" hidden="false" customHeight="false" outlineLevel="0" collapsed="false">
      <c r="A111" s="12" t="s">
        <v>245</v>
      </c>
      <c r="B111" s="13" t="s">
        <v>246</v>
      </c>
      <c r="C111" s="14" t="n">
        <f aca="false">'Grazing Baseline'!D111</f>
        <v>1125</v>
      </c>
      <c r="D111" s="47" t="n">
        <v>10</v>
      </c>
      <c r="E111" s="38" t="n">
        <v>1</v>
      </c>
      <c r="F111" s="42" t="n">
        <f aca="false">( C111*E111)/SUMIF(E:E,1,C:C)</f>
        <v>0.00153285584533117</v>
      </c>
    </row>
    <row r="112" customFormat="false" ht="15.75" hidden="false" customHeight="false" outlineLevel="0" collapsed="false">
      <c r="A112" s="12" t="s">
        <v>247</v>
      </c>
      <c r="B112" s="13" t="s">
        <v>248</v>
      </c>
      <c r="C112" s="14" t="n">
        <f aca="false">'Grazing Baseline'!D112</f>
        <v>12413</v>
      </c>
      <c r="D112" s="47" t="n">
        <v>-29</v>
      </c>
      <c r="E112" s="38" t="n">
        <v>1</v>
      </c>
      <c r="F112" s="42" t="n">
        <f aca="false">( C112*E112)/SUMIF(E:E,1,C:C)</f>
        <v>0.0169131907627518</v>
      </c>
    </row>
    <row r="113" customFormat="false" ht="15.75" hidden="false" customHeight="false" outlineLevel="0" collapsed="false">
      <c r="A113" s="12" t="s">
        <v>249</v>
      </c>
      <c r="B113" s="13" t="s">
        <v>250</v>
      </c>
      <c r="C113" s="14" t="n">
        <f aca="false">'Grazing Baseline'!D113</f>
        <v>2478</v>
      </c>
      <c r="D113" s="47" t="n">
        <v>15</v>
      </c>
      <c r="E113" s="38" t="n">
        <v>1</v>
      </c>
      <c r="F113" s="42" t="n">
        <f aca="false">( C113*E113)/SUMIF(E:E,1,C:C)</f>
        <v>0.00337637047531612</v>
      </c>
    </row>
    <row r="114" customFormat="false" ht="15.75" hidden="false" customHeight="false" outlineLevel="0" collapsed="false">
      <c r="A114" s="12" t="s">
        <v>251</v>
      </c>
      <c r="B114" s="13" t="s">
        <v>252</v>
      </c>
      <c r="C114" s="14" t="n">
        <f aca="false">'Grazing Baseline'!D114</f>
        <v>2372</v>
      </c>
      <c r="D114" s="47" t="n">
        <v>7</v>
      </c>
      <c r="E114" s="38" t="n">
        <v>1</v>
      </c>
      <c r="F114" s="42" t="n">
        <f aca="false">( C114*E114)/SUMIF(E:E,1,C:C)</f>
        <v>0.00323194139122269</v>
      </c>
    </row>
    <row r="115" customFormat="false" ht="15.75" hidden="false" customHeight="false" outlineLevel="0" collapsed="false">
      <c r="A115" s="12" t="s">
        <v>253</v>
      </c>
      <c r="B115" s="13" t="s">
        <v>254</v>
      </c>
      <c r="C115" s="14" t="n">
        <f aca="false">'Grazing Baseline'!D115</f>
        <v>19991</v>
      </c>
      <c r="D115" s="47" t="n">
        <v>15</v>
      </c>
      <c r="E115" s="38" t="n">
        <v>1</v>
      </c>
      <c r="F115" s="42" t="n">
        <f aca="false">( C115*E115)/SUMIF(E:E,1,C:C)</f>
        <v>0.0272385077369025</v>
      </c>
    </row>
    <row r="116" customFormat="false" ht="15.75" hidden="false" customHeight="false" outlineLevel="0" collapsed="false">
      <c r="A116" s="12" t="s">
        <v>255</v>
      </c>
      <c r="B116" s="13" t="s">
        <v>256</v>
      </c>
      <c r="C116" s="14" t="n">
        <f aca="false">'Grazing Baseline'!D116</f>
        <v>68</v>
      </c>
      <c r="D116" s="47" t="n">
        <v>4</v>
      </c>
      <c r="E116" s="38" t="n">
        <v>1</v>
      </c>
      <c r="F116" s="42" t="n">
        <f aca="false">( C116*E116)/SUMIF(E:E,1,C:C)</f>
        <v>9.26526199844616E-005</v>
      </c>
    </row>
    <row r="117" customFormat="false" ht="15.75" hidden="false" customHeight="false" outlineLevel="0" collapsed="false">
      <c r="A117" s="12" t="s">
        <v>257</v>
      </c>
      <c r="B117" s="13" t="s">
        <v>258</v>
      </c>
      <c r="C117" s="14" t="n">
        <f aca="false">'Grazing Baseline'!D117</f>
        <v>424</v>
      </c>
      <c r="D117" s="47" t="n">
        <v>47</v>
      </c>
      <c r="E117" s="38" t="n">
        <v>0</v>
      </c>
      <c r="F117" s="42" t="n">
        <f aca="false">( C117*E117)/SUMIF(E:E,1,C:C)</f>
        <v>0</v>
      </c>
    </row>
    <row r="118" customFormat="false" ht="15.75" hidden="false" customHeight="false" outlineLevel="0" collapsed="false">
      <c r="A118" s="12" t="s">
        <v>259</v>
      </c>
      <c r="B118" s="13" t="s">
        <v>260</v>
      </c>
      <c r="C118" s="14" t="n">
        <f aca="false">'Grazing Baseline'!D118</f>
        <v>5733</v>
      </c>
      <c r="D118" s="47" t="n">
        <v>35</v>
      </c>
      <c r="E118" s="38" t="n">
        <v>0</v>
      </c>
      <c r="F118" s="42" t="n">
        <f aca="false">( C118*E118)/SUMIF(E:E,1,C:C)</f>
        <v>0</v>
      </c>
    </row>
    <row r="119" customFormat="false" ht="15.75" hidden="false" customHeight="false" outlineLevel="0" collapsed="false">
      <c r="A119" s="12" t="s">
        <v>261</v>
      </c>
      <c r="B119" s="13" t="s">
        <v>262</v>
      </c>
      <c r="C119" s="14" t="n">
        <f aca="false">'Grazing Baseline'!D119</f>
        <v>790.2</v>
      </c>
      <c r="D119" s="47" t="n">
        <v>23.5</v>
      </c>
      <c r="E119" s="38" t="n">
        <v>1</v>
      </c>
      <c r="F119" s="42" t="n">
        <f aca="false">( C119*E119)/SUMIF(E:E,1,C:C)</f>
        <v>0.00107667794576061</v>
      </c>
    </row>
    <row r="120" customFormat="false" ht="15.75" hidden="false" customHeight="false" outlineLevel="0" collapsed="false">
      <c r="A120" s="12" t="s">
        <v>263</v>
      </c>
      <c r="B120" s="13" t="s">
        <v>264</v>
      </c>
      <c r="C120" s="14" t="n">
        <f aca="false">'Grazing Baseline'!D120</f>
        <v>853</v>
      </c>
      <c r="D120" s="47" t="n">
        <v>39</v>
      </c>
      <c r="E120" s="38" t="n">
        <v>0</v>
      </c>
      <c r="F120" s="42" t="n">
        <f aca="false">( C120*E120)/SUMIF(E:E,1,C:C)</f>
        <v>0</v>
      </c>
    </row>
    <row r="121" customFormat="false" ht="15.75" hidden="false" customHeight="false" outlineLevel="0" collapsed="false">
      <c r="A121" s="12" t="s">
        <v>265</v>
      </c>
      <c r="B121" s="13" t="s">
        <v>266</v>
      </c>
      <c r="C121" s="14" t="n">
        <f aca="false">'Grazing Baseline'!D121</f>
        <v>15650</v>
      </c>
      <c r="D121" s="47" t="n">
        <v>-6</v>
      </c>
      <c r="E121" s="38" t="n">
        <v>1</v>
      </c>
      <c r="F121" s="42" t="n">
        <f aca="false">( C121*E121)/SUMIF(E:E,1,C:C)</f>
        <v>0.021323727981718</v>
      </c>
    </row>
    <row r="122" customFormat="false" ht="15.75" hidden="false" customHeight="false" outlineLevel="0" collapsed="false">
      <c r="A122" s="12" t="s">
        <v>267</v>
      </c>
      <c r="B122" s="13" t="s">
        <v>268</v>
      </c>
      <c r="C122" s="14" t="n">
        <f aca="false">'Grazing Baseline'!D122</f>
        <v>21310</v>
      </c>
      <c r="D122" s="47" t="n">
        <v>15</v>
      </c>
      <c r="E122" s="38" t="n">
        <v>1</v>
      </c>
      <c r="F122" s="42" t="n">
        <f aca="false">( C122*E122)/SUMIF(E:E,1,C:C)</f>
        <v>0.0290356960568953</v>
      </c>
    </row>
    <row r="123" customFormat="false" ht="15.75" hidden="false" customHeight="false" outlineLevel="0" collapsed="false">
      <c r="A123" s="12" t="s">
        <v>269</v>
      </c>
      <c r="B123" s="13" t="s">
        <v>270</v>
      </c>
      <c r="C123" s="14" t="n">
        <f aca="false">'Grazing Baseline'!D123</f>
        <v>2820</v>
      </c>
      <c r="D123" s="47" t="n">
        <v>8</v>
      </c>
      <c r="E123" s="38" t="n">
        <v>1</v>
      </c>
      <c r="F123" s="42" t="n">
        <f aca="false">( C123*E123)/SUMIF(E:E,1,C:C)</f>
        <v>0.00384235865229679</v>
      </c>
    </row>
    <row r="124" customFormat="false" ht="15.75" hidden="false" customHeight="false" outlineLevel="0" collapsed="false">
      <c r="A124" s="12" t="s">
        <v>271</v>
      </c>
      <c r="B124" s="13" t="s">
        <v>272</v>
      </c>
      <c r="C124" s="14" t="n">
        <f aca="false">'Grazing Baseline'!D124</f>
        <v>47</v>
      </c>
      <c r="D124" s="47" t="n">
        <v>11</v>
      </c>
      <c r="E124" s="38" t="n">
        <v>1</v>
      </c>
      <c r="F124" s="42" t="n">
        <f aca="false">( C124*E124)/SUMIF(E:E,1,C:C)</f>
        <v>6.40393108716132E-005</v>
      </c>
    </row>
    <row r="125" customFormat="false" ht="15.75" hidden="false" customHeight="false" outlineLevel="0" collapsed="false">
      <c r="A125" s="12" t="s">
        <v>273</v>
      </c>
      <c r="B125" s="13" t="s">
        <v>274</v>
      </c>
      <c r="C125" s="14" t="n">
        <f aca="false">'Grazing Baseline'!D125</f>
        <v>4993</v>
      </c>
      <c r="D125" s="47" t="n">
        <v>34</v>
      </c>
      <c r="E125" s="38" t="n">
        <v>0</v>
      </c>
      <c r="F125" s="42" t="n">
        <f aca="false">( C125*E125)/SUMIF(E:E,1,C:C)</f>
        <v>0</v>
      </c>
    </row>
    <row r="126" customFormat="false" ht="15.75" hidden="false" customHeight="false" outlineLevel="0" collapsed="false">
      <c r="A126" s="12" t="s">
        <v>275</v>
      </c>
      <c r="B126" s="13" t="s">
        <v>276</v>
      </c>
      <c r="C126" s="14" t="n">
        <f aca="false">'Grazing Baseline'!D126</f>
        <v>23099</v>
      </c>
      <c r="D126" s="47" t="n">
        <v>39</v>
      </c>
      <c r="E126" s="38" t="n">
        <v>0</v>
      </c>
      <c r="F126" s="42" t="n">
        <f aca="false">( C126*E126)/SUMIF(E:E,1,C:C)</f>
        <v>0</v>
      </c>
    </row>
    <row r="127" customFormat="false" ht="15.75" hidden="false" customHeight="false" outlineLevel="0" collapsed="false">
      <c r="A127" s="12" t="s">
        <v>277</v>
      </c>
      <c r="B127" s="13" t="s">
        <v>278</v>
      </c>
      <c r="C127" s="14" t="n">
        <f aca="false">'Grazing Baseline'!D127</f>
        <v>2000</v>
      </c>
      <c r="D127" s="47" t="n">
        <v>40</v>
      </c>
      <c r="E127" s="38" t="n">
        <v>0</v>
      </c>
      <c r="F127" s="42" t="n">
        <f aca="false">( C127*E127)/SUMIF(E:E,1,C:C)</f>
        <v>0</v>
      </c>
    </row>
    <row r="128" customFormat="false" ht="15.75" hidden="false" customHeight="false" outlineLevel="0" collapsed="false">
      <c r="A128" s="12" t="s">
        <v>279</v>
      </c>
      <c r="B128" s="13" t="s">
        <v>280</v>
      </c>
      <c r="C128" s="14" t="n">
        <f aca="false">'Grazing Baseline'!D128</f>
        <v>9100</v>
      </c>
      <c r="D128" s="47" t="n">
        <v>1</v>
      </c>
      <c r="E128" s="38" t="n">
        <v>1</v>
      </c>
      <c r="F128" s="42" t="n">
        <f aca="false">( C128*E128)/SUMIF(E:E,1,C:C)</f>
        <v>0.0123991006155677</v>
      </c>
    </row>
    <row r="129" customFormat="false" ht="15.75" hidden="false" customHeight="false" outlineLevel="0" collapsed="false">
      <c r="A129" s="12" t="s">
        <v>281</v>
      </c>
      <c r="B129" s="13" t="s">
        <v>282</v>
      </c>
      <c r="C129" s="14" t="n">
        <f aca="false">'Grazing Baseline'!D129</f>
        <v>33777</v>
      </c>
      <c r="D129" s="47" t="n">
        <v>49</v>
      </c>
      <c r="E129" s="38" t="n">
        <v>0</v>
      </c>
      <c r="F129" s="42" t="n">
        <f aca="false">( C129*E129)/SUMIF(E:E,1,C:C)</f>
        <v>0</v>
      </c>
    </row>
    <row r="130" customFormat="false" ht="15.75" hidden="false" customHeight="false" outlineLevel="0" collapsed="false">
      <c r="A130" s="12" t="s">
        <v>283</v>
      </c>
      <c r="B130" s="13" t="s">
        <v>284</v>
      </c>
      <c r="C130" s="14" t="n">
        <f aca="false">'Grazing Baseline'!D130</f>
        <v>90</v>
      </c>
      <c r="D130" s="47" t="n">
        <v>24</v>
      </c>
      <c r="E130" s="38" t="n">
        <v>1</v>
      </c>
      <c r="F130" s="42" t="n">
        <f aca="false">( C130*E130)/SUMIF(E:E,1,C:C)</f>
        <v>0.000122628467626493</v>
      </c>
    </row>
    <row r="131" customFormat="false" ht="15.75" hidden="false" customHeight="false" outlineLevel="0" collapsed="false">
      <c r="A131" s="12" t="s">
        <v>285</v>
      </c>
      <c r="B131" s="13" t="s">
        <v>286</v>
      </c>
      <c r="C131" s="14" t="n">
        <f aca="false">'Grazing Baseline'!D131</f>
        <v>160437</v>
      </c>
      <c r="D131" s="47" t="n">
        <v>38</v>
      </c>
      <c r="E131" s="38" t="n">
        <v>0</v>
      </c>
      <c r="F131" s="42" t="n">
        <f aca="false">( C131*E131)/SUMIF(E:E,1,C:C)</f>
        <v>0</v>
      </c>
    </row>
    <row r="132" customFormat="false" ht="15.75" hidden="false" customHeight="false" outlineLevel="0" collapsed="false">
      <c r="A132" s="12" t="s">
        <v>287</v>
      </c>
      <c r="B132" s="13" t="s">
        <v>288</v>
      </c>
      <c r="C132" s="14" t="n">
        <f aca="false">'Grazing Baseline'!D132</f>
        <v>2047</v>
      </c>
      <c r="D132" s="47" t="n">
        <v>-33</v>
      </c>
      <c r="E132" s="38" t="n">
        <v>0</v>
      </c>
      <c r="F132" s="42" t="n">
        <f aca="false">( C132*E132)/SUMIF(E:E,1,C:C)</f>
        <v>0</v>
      </c>
    </row>
    <row r="133" customFormat="false" ht="15.75" hidden="false" customHeight="false" outlineLevel="0" collapsed="false">
      <c r="A133" s="12" t="s">
        <v>289</v>
      </c>
      <c r="B133" s="13" t="s">
        <v>290</v>
      </c>
      <c r="C133" s="14" t="n">
        <f aca="false">'Grazing Baseline'!D133</f>
        <v>4437</v>
      </c>
      <c r="D133" s="47" t="n">
        <v>41</v>
      </c>
      <c r="E133" s="38" t="n">
        <v>0</v>
      </c>
      <c r="F133" s="42" t="n">
        <f aca="false">( C133*E133)/SUMIF(E:E,1,C:C)</f>
        <v>0</v>
      </c>
    </row>
    <row r="134" customFormat="false" ht="15.75" hidden="false" customHeight="false" outlineLevel="0" collapsed="false">
      <c r="A134" s="12" t="s">
        <v>291</v>
      </c>
      <c r="B134" s="13" t="s">
        <v>292</v>
      </c>
      <c r="C134" s="14" t="n">
        <f aca="false">'Grazing Baseline'!D134</f>
        <v>3300</v>
      </c>
      <c r="D134" s="47" t="n">
        <v>8</v>
      </c>
      <c r="E134" s="38" t="n">
        <v>1</v>
      </c>
      <c r="F134" s="42" t="n">
        <f aca="false">( C134*E134)/SUMIF(E:E,1,C:C)</f>
        <v>0.00449637714630476</v>
      </c>
    </row>
    <row r="135" customFormat="false" ht="15.75" hidden="false" customHeight="false" outlineLevel="0" collapsed="false">
      <c r="A135" s="12" t="s">
        <v>293</v>
      </c>
      <c r="B135" s="13" t="s">
        <v>294</v>
      </c>
      <c r="C135" s="14" t="n">
        <f aca="false">'Grazing Baseline'!D135</f>
        <v>11746</v>
      </c>
      <c r="D135" s="47" t="n">
        <v>16</v>
      </c>
      <c r="E135" s="38" t="n">
        <v>1</v>
      </c>
      <c r="F135" s="42" t="n">
        <f aca="false">( C135*E135)/SUMIF(E:E,1,C:C)</f>
        <v>0.0160043775637866</v>
      </c>
    </row>
    <row r="136" customFormat="false" ht="15.75" hidden="false" customHeight="false" outlineLevel="0" collapsed="false">
      <c r="A136" s="12" t="s">
        <v>295</v>
      </c>
      <c r="B136" s="13" t="s">
        <v>296</v>
      </c>
      <c r="C136" s="14" t="n">
        <f aca="false">'Grazing Baseline'!D136</f>
        <v>1452</v>
      </c>
      <c r="D136" s="47" t="n">
        <v>15</v>
      </c>
      <c r="E136" s="38" t="n">
        <v>1</v>
      </c>
      <c r="F136" s="42" t="n">
        <f aca="false">( C136*E136)/SUMIF(E:E,1,C:C)</f>
        <v>0.00197840594437409</v>
      </c>
    </row>
    <row r="137" customFormat="false" ht="15.75" hidden="false" customHeight="false" outlineLevel="0" collapsed="false">
      <c r="A137" s="12" t="s">
        <v>297</v>
      </c>
      <c r="B137" s="13" t="s">
        <v>298</v>
      </c>
      <c r="C137" s="14" t="n">
        <f aca="false">'Grazing Baseline'!D137</f>
        <v>3836</v>
      </c>
      <c r="D137" s="47" t="n">
        <v>-15</v>
      </c>
      <c r="E137" s="38" t="n">
        <v>1</v>
      </c>
      <c r="F137" s="42" t="n">
        <f aca="false">( C137*E137)/SUMIF(E:E,1,C:C)</f>
        <v>0.00522669779794698</v>
      </c>
    </row>
    <row r="138" customFormat="false" ht="15.75" hidden="false" customHeight="false" outlineLevel="0" collapsed="false">
      <c r="A138" s="12" t="s">
        <v>299</v>
      </c>
      <c r="B138" s="13" t="s">
        <v>300</v>
      </c>
      <c r="C138" s="14" t="n">
        <f aca="false">'Grazing Baseline'!D138</f>
        <v>4100</v>
      </c>
      <c r="D138" s="47" t="n">
        <v>-17.51961668</v>
      </c>
      <c r="E138" s="38" t="n">
        <v>1</v>
      </c>
      <c r="F138" s="42" t="n">
        <f aca="false">( C138*E138)/SUMIF(E:E,1,C:C)</f>
        <v>0.00558640796965136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D9EAD3"/>
    <pageSetUpPr fitToPage="false"/>
  </sheetPr>
  <dimension ref="A1:U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3" min="3" style="0" width="23.3826530612245"/>
    <col collapsed="false" hidden="false" max="4" min="4" style="0" width="13.3469387755102"/>
    <col collapsed="false" hidden="false" max="5" min="5" style="0" width="4.19387755102041"/>
    <col collapsed="false" hidden="false" max="1025" min="6" style="0" width="13.3469387755102"/>
  </cols>
  <sheetData>
    <row r="1" customFormat="false" ht="15.75" hidden="false" customHeight="false" outlineLevel="0" collapsed="false">
      <c r="A1" s="9" t="s">
        <v>24</v>
      </c>
      <c r="B1" s="8" t="s">
        <v>25</v>
      </c>
      <c r="C1" s="9" t="s">
        <v>409</v>
      </c>
      <c r="D1" s="9" t="s">
        <v>410</v>
      </c>
      <c r="E1" s="9"/>
      <c r="F1" s="9"/>
      <c r="G1" s="9"/>
      <c r="H1" s="9"/>
      <c r="I1" s="3"/>
      <c r="J1" s="3"/>
      <c r="K1" s="3"/>
      <c r="L1" s="3"/>
      <c r="M1" s="3"/>
      <c r="N1" s="3"/>
      <c r="O1" s="3"/>
      <c r="P1" s="3"/>
      <c r="Q1" s="3"/>
      <c r="R1" s="3"/>
      <c r="S1" s="3"/>
      <c r="T1" s="3"/>
      <c r="U1" s="3"/>
    </row>
    <row r="2" customFormat="false" ht="15.75" hidden="false" customHeight="false" outlineLevel="0" collapsed="false">
      <c r="A2" s="12" t="s">
        <v>27</v>
      </c>
      <c r="B2" s="13" t="s">
        <v>28</v>
      </c>
      <c r="C2" s="47" t="n">
        <v>0</v>
      </c>
      <c r="D2" s="42" t="n">
        <f aca="false">C2/SUM($C$2:$C$138)</f>
        <v>0</v>
      </c>
    </row>
    <row r="3" customFormat="false" ht="15.75" hidden="false" customHeight="false" outlineLevel="0" collapsed="false">
      <c r="A3" s="12" t="s">
        <v>29</v>
      </c>
      <c r="B3" s="13" t="s">
        <v>30</v>
      </c>
      <c r="C3" s="47" t="n">
        <v>0.0817012218725345</v>
      </c>
      <c r="D3" s="42" t="n">
        <f aca="false">C3/SUM($C$2:$C$138)</f>
        <v>0.000177649860191099</v>
      </c>
    </row>
    <row r="4" customFormat="false" ht="15.75" hidden="false" customHeight="false" outlineLevel="0" collapsed="false">
      <c r="A4" s="12" t="s">
        <v>31</v>
      </c>
      <c r="B4" s="13" t="s">
        <v>32</v>
      </c>
      <c r="C4" s="47" t="n">
        <v>1.69981660452917</v>
      </c>
      <c r="D4" s="42" t="n">
        <f aca="false">C4/SUM($C$2:$C$138)</f>
        <v>0.00369605466386092</v>
      </c>
    </row>
    <row r="5" customFormat="false" ht="15.75" hidden="false" customHeight="false" outlineLevel="0" collapsed="false">
      <c r="A5" s="12" t="s">
        <v>33</v>
      </c>
      <c r="B5" s="13" t="s">
        <v>34</v>
      </c>
      <c r="C5" s="47" t="n">
        <v>0.770553275575386</v>
      </c>
      <c r="D5" s="42" t="n">
        <f aca="false">C5/SUM($C$2:$C$138)</f>
        <v>0.00167547900188478</v>
      </c>
    </row>
    <row r="6" customFormat="false" ht="15.75" hidden="false" customHeight="false" outlineLevel="0" collapsed="false">
      <c r="A6" s="12" t="s">
        <v>35</v>
      </c>
      <c r="B6" s="13" t="s">
        <v>36</v>
      </c>
      <c r="C6" s="47" t="n">
        <v>2.16921525533684</v>
      </c>
      <c r="D6" s="42" t="n">
        <f aca="false">C6/SUM($C$2:$C$138)</f>
        <v>0.00471670775543856</v>
      </c>
    </row>
    <row r="7" customFormat="false" ht="15.75" hidden="false" customHeight="false" outlineLevel="0" collapsed="false">
      <c r="A7" s="12" t="s">
        <v>37</v>
      </c>
      <c r="B7" s="13" t="s">
        <v>38</v>
      </c>
      <c r="C7" s="47" t="n">
        <v>0.0597918423572853</v>
      </c>
      <c r="D7" s="42" t="n">
        <f aca="false">C7/SUM($C$2:$C$138)</f>
        <v>0.000130010447725149</v>
      </c>
    </row>
    <row r="8" customFormat="false" ht="15.75" hidden="false" customHeight="false" outlineLevel="0" collapsed="false">
      <c r="A8" s="12" t="s">
        <v>39</v>
      </c>
      <c r="B8" s="13" t="s">
        <v>40</v>
      </c>
      <c r="C8" s="47" t="n">
        <v>4.35198726066752</v>
      </c>
      <c r="D8" s="42" t="n">
        <f aca="false">C8/SUM($C$2:$C$138)</f>
        <v>0.0094628930962284</v>
      </c>
    </row>
    <row r="9" customFormat="false" ht="15.75" hidden="false" customHeight="false" outlineLevel="0" collapsed="false">
      <c r="A9" s="12" t="s">
        <v>41</v>
      </c>
      <c r="B9" s="13" t="s">
        <v>42</v>
      </c>
      <c r="C9" s="47" t="n">
        <v>0.347174681172854</v>
      </c>
      <c r="D9" s="42" t="n">
        <f aca="false">C9/SUM($C$2:$C$138)</f>
        <v>0.000754891201853378</v>
      </c>
    </row>
    <row r="10" customFormat="false" ht="15.75" hidden="false" customHeight="false" outlineLevel="0" collapsed="false">
      <c r="A10" s="12" t="s">
        <v>43</v>
      </c>
      <c r="B10" s="13" t="s">
        <v>44</v>
      </c>
      <c r="C10" s="47" t="n">
        <v>0.202681814066394</v>
      </c>
      <c r="D10" s="42" t="n">
        <f aca="false">C10/SUM($C$2:$C$138)</f>
        <v>0.000440708169436541</v>
      </c>
    </row>
    <row r="11" customFormat="false" ht="15.75" hidden="false" customHeight="false" outlineLevel="0" collapsed="false">
      <c r="A11" s="12" t="s">
        <v>45</v>
      </c>
      <c r="B11" s="13" t="s">
        <v>46</v>
      </c>
      <c r="C11" s="47" t="n">
        <v>1.46989631844876</v>
      </c>
      <c r="D11" s="42" t="n">
        <f aca="false">C11/SUM($C$2:$C$138)</f>
        <v>0.00319611958650055</v>
      </c>
    </row>
    <row r="12" customFormat="false" ht="15.75" hidden="false" customHeight="false" outlineLevel="0" collapsed="false">
      <c r="A12" s="12" t="s">
        <v>47</v>
      </c>
      <c r="B12" s="13" t="s">
        <v>48</v>
      </c>
      <c r="C12" s="47" t="n">
        <v>0.0185344136673873</v>
      </c>
      <c r="D12" s="42" t="n">
        <f aca="false">C12/SUM($C$2:$C$138)</f>
        <v>4.0300939462966E-005</v>
      </c>
    </row>
    <row r="13" customFormat="false" ht="15.75" hidden="false" customHeight="false" outlineLevel="0" collapsed="false">
      <c r="A13" s="12" t="s">
        <v>49</v>
      </c>
      <c r="B13" s="13" t="s">
        <v>50</v>
      </c>
      <c r="C13" s="47" t="n">
        <v>0.371306159486742</v>
      </c>
      <c r="D13" s="42" t="n">
        <f aca="false">C13/SUM($C$2:$C$138)</f>
        <v>0.000807362311224974</v>
      </c>
    </row>
    <row r="14" customFormat="false" ht="15.75" hidden="false" customHeight="false" outlineLevel="0" collapsed="false">
      <c r="A14" s="12" t="s">
        <v>51</v>
      </c>
      <c r="B14" s="13" t="s">
        <v>52</v>
      </c>
      <c r="C14" s="47" t="n">
        <v>0.0622758481659101</v>
      </c>
      <c r="D14" s="42" t="n">
        <f aca="false">C14/SUM($C$2:$C$138)</f>
        <v>0.000135411631140797</v>
      </c>
    </row>
    <row r="15" customFormat="false" ht="15.75" hidden="false" customHeight="false" outlineLevel="0" collapsed="false">
      <c r="A15" s="12" t="s">
        <v>53</v>
      </c>
      <c r="B15" s="13" t="s">
        <v>54</v>
      </c>
      <c r="C15" s="47" t="n">
        <v>0.0268250921020675</v>
      </c>
      <c r="D15" s="42" t="n">
        <f aca="false">C15/SUM($C$2:$C$138)</f>
        <v>5.83280611026904E-005</v>
      </c>
    </row>
    <row r="16" customFormat="false" ht="15.75" hidden="false" customHeight="false" outlineLevel="0" collapsed="false">
      <c r="A16" s="12" t="s">
        <v>55</v>
      </c>
      <c r="B16" s="13" t="s">
        <v>56</v>
      </c>
      <c r="C16" s="47" t="n">
        <v>0.17692354369375</v>
      </c>
      <c r="D16" s="42" t="n">
        <f aca="false">C16/SUM($C$2:$C$138)</f>
        <v>0.000384699788832345</v>
      </c>
    </row>
    <row r="17" customFormat="false" ht="15.75" hidden="false" customHeight="false" outlineLevel="0" collapsed="false">
      <c r="A17" s="12" t="s">
        <v>57</v>
      </c>
      <c r="B17" s="13" t="s">
        <v>58</v>
      </c>
      <c r="C17" s="47" t="n">
        <v>0.0877291059850522</v>
      </c>
      <c r="D17" s="42" t="n">
        <f aca="false">C17/SUM($C$2:$C$138)</f>
        <v>0.000190756797214729</v>
      </c>
    </row>
    <row r="18" customFormat="false" ht="15.75" hidden="false" customHeight="false" outlineLevel="0" collapsed="false">
      <c r="A18" s="12" t="s">
        <v>59</v>
      </c>
      <c r="B18" s="13" t="s">
        <v>60</v>
      </c>
      <c r="C18" s="47" t="n">
        <v>0.0890459338857502</v>
      </c>
      <c r="D18" s="42" t="n">
        <f aca="false">C18/SUM($C$2:$C$138)</f>
        <v>0.000193620087225492</v>
      </c>
    </row>
    <row r="19" customFormat="false" ht="15.75" hidden="false" customHeight="false" outlineLevel="0" collapsed="false">
      <c r="A19" s="12" t="s">
        <v>61</v>
      </c>
      <c r="B19" s="13" t="s">
        <v>62</v>
      </c>
      <c r="C19" s="47" t="n">
        <v>7.25127715211262</v>
      </c>
      <c r="D19" s="42" t="n">
        <f aca="false">C19/SUM($C$2:$C$138)</f>
        <v>0.0157670637324063</v>
      </c>
    </row>
    <row r="20" customFormat="false" ht="15.75" hidden="false" customHeight="false" outlineLevel="0" collapsed="false">
      <c r="A20" s="12" t="s">
        <v>63</v>
      </c>
      <c r="B20" s="13" t="s">
        <v>64</v>
      </c>
      <c r="C20" s="47" t="n">
        <v>0.106874290146479</v>
      </c>
      <c r="D20" s="42" t="n">
        <f aca="false">C20/SUM($C$2:$C$138)</f>
        <v>0.000232385786496145</v>
      </c>
    </row>
    <row r="21" customFormat="false" ht="15.75" hidden="false" customHeight="false" outlineLevel="0" collapsed="false">
      <c r="A21" s="12" t="s">
        <v>65</v>
      </c>
      <c r="B21" s="13" t="s">
        <v>66</v>
      </c>
      <c r="C21" s="47" t="n">
        <v>0.0593497040312739</v>
      </c>
      <c r="D21" s="42" t="n">
        <f aca="false">C21/SUM($C$2:$C$138)</f>
        <v>0.000129049069057844</v>
      </c>
    </row>
    <row r="22" customFormat="false" ht="15.75" hidden="false" customHeight="false" outlineLevel="0" collapsed="false">
      <c r="A22" s="12" t="s">
        <v>67</v>
      </c>
      <c r="B22" s="13" t="s">
        <v>68</v>
      </c>
      <c r="C22" s="47" t="n">
        <v>0.487808268364994</v>
      </c>
      <c r="D22" s="42" t="n">
        <f aca="false">C22/SUM($C$2:$C$138)</f>
        <v>0.00106068267632893</v>
      </c>
    </row>
    <row r="23" customFormat="false" ht="15.75" hidden="false" customHeight="false" outlineLevel="0" collapsed="false">
      <c r="A23" s="12" t="s">
        <v>69</v>
      </c>
      <c r="B23" s="13" t="s">
        <v>70</v>
      </c>
      <c r="C23" s="47" t="n">
        <v>0.00789950192380594</v>
      </c>
      <c r="D23" s="42" t="n">
        <f aca="false">C23/SUM($C$2:$C$138)</f>
        <v>1.71765535469331E-005</v>
      </c>
    </row>
    <row r="24" customFormat="false" ht="15.75" hidden="false" customHeight="false" outlineLevel="0" collapsed="false">
      <c r="A24" s="12" t="s">
        <v>71</v>
      </c>
      <c r="B24" s="13" t="s">
        <v>72</v>
      </c>
      <c r="C24" s="47" t="n">
        <v>0</v>
      </c>
      <c r="D24" s="42" t="n">
        <f aca="false">C24/SUM($C$2:$C$138)</f>
        <v>0</v>
      </c>
    </row>
    <row r="25" customFormat="false" ht="15.75" hidden="false" customHeight="false" outlineLevel="0" collapsed="false">
      <c r="A25" s="12" t="s">
        <v>73</v>
      </c>
      <c r="B25" s="13" t="s">
        <v>74</v>
      </c>
      <c r="C25" s="47" t="n">
        <v>0.100489856702198</v>
      </c>
      <c r="D25" s="42" t="n">
        <f aca="false">C25/SUM($C$2:$C$138)</f>
        <v>0.000218503574176906</v>
      </c>
    </row>
    <row r="26" customFormat="false" ht="15.75" hidden="false" customHeight="false" outlineLevel="0" collapsed="false">
      <c r="A26" s="12" t="s">
        <v>75</v>
      </c>
      <c r="B26" s="13" t="s">
        <v>76</v>
      </c>
      <c r="C26" s="47" t="n">
        <v>0.150228323686624</v>
      </c>
      <c r="D26" s="42" t="n">
        <f aca="false">C26/SUM($C$2:$C$138)</f>
        <v>0.000326654119583536</v>
      </c>
    </row>
    <row r="27" customFormat="false" ht="15.75" hidden="false" customHeight="false" outlineLevel="0" collapsed="false">
      <c r="A27" s="12" t="s">
        <v>77</v>
      </c>
      <c r="B27" s="13" t="s">
        <v>78</v>
      </c>
      <c r="C27" s="47" t="n">
        <v>4.5815798069771</v>
      </c>
      <c r="D27" s="42" t="n">
        <f aca="false">C27/SUM($C$2:$C$138)</f>
        <v>0.00996211554135227</v>
      </c>
    </row>
    <row r="28" customFormat="false" ht="15.75" hidden="false" customHeight="false" outlineLevel="0" collapsed="false">
      <c r="A28" s="12" t="s">
        <v>79</v>
      </c>
      <c r="B28" s="13" t="s">
        <v>80</v>
      </c>
      <c r="C28" s="47" t="n">
        <v>0.00975115790243255</v>
      </c>
      <c r="D28" s="42" t="n">
        <f aca="false">C28/SUM($C$2:$C$138)</f>
        <v>2.12027653732168E-005</v>
      </c>
    </row>
    <row r="29" customFormat="false" ht="15.75" hidden="false" customHeight="false" outlineLevel="0" collapsed="false">
      <c r="A29" s="12" t="s">
        <v>81</v>
      </c>
      <c r="B29" s="13" t="s">
        <v>82</v>
      </c>
      <c r="C29" s="47" t="n">
        <v>0.0634269081037664</v>
      </c>
      <c r="D29" s="42" t="n">
        <f aca="false">C29/SUM($C$2:$C$138)</f>
        <v>0.000137914477883417</v>
      </c>
    </row>
    <row r="30" customFormat="false" ht="15.75" hidden="false" customHeight="false" outlineLevel="0" collapsed="false">
      <c r="A30" s="12" t="s">
        <v>83</v>
      </c>
      <c r="B30" s="13" t="s">
        <v>84</v>
      </c>
      <c r="C30" s="47" t="n">
        <v>1.34991804164081</v>
      </c>
      <c r="D30" s="42" t="n">
        <f aca="false">C30/SUM($C$2:$C$138)</f>
        <v>0.00293524069616822</v>
      </c>
    </row>
    <row r="31" customFormat="false" ht="15.75" hidden="false" customHeight="false" outlineLevel="0" collapsed="false">
      <c r="A31" s="12" t="s">
        <v>85</v>
      </c>
      <c r="B31" s="13" t="s">
        <v>86</v>
      </c>
      <c r="C31" s="47" t="n">
        <v>109.461898471886</v>
      </c>
      <c r="D31" s="42" t="n">
        <f aca="false">C31/SUM($C$2:$C$138)</f>
        <v>0.23801224160541</v>
      </c>
    </row>
    <row r="32" customFormat="false" ht="15.75" hidden="false" customHeight="false" outlineLevel="0" collapsed="false">
      <c r="A32" s="12" t="s">
        <v>87</v>
      </c>
      <c r="B32" s="13" t="s">
        <v>88</v>
      </c>
      <c r="C32" s="47" t="n">
        <v>1.59084266949462</v>
      </c>
      <c r="D32" s="42" t="n">
        <f aca="false">C32/SUM($C$2:$C$138)</f>
        <v>0.00345910344232882</v>
      </c>
    </row>
    <row r="33" customFormat="false" ht="15.75" hidden="false" customHeight="false" outlineLevel="0" collapsed="false">
      <c r="A33" s="12" t="s">
        <v>89</v>
      </c>
      <c r="B33" s="13" t="s">
        <v>90</v>
      </c>
      <c r="C33" s="47" t="n">
        <v>0.156453960004636</v>
      </c>
      <c r="D33" s="42" t="n">
        <f aca="false">C33/SUM($C$2:$C$138)</f>
        <v>0.000340191045912754</v>
      </c>
    </row>
    <row r="34" customFormat="false" ht="15.75" hidden="false" customHeight="false" outlineLevel="0" collapsed="false">
      <c r="A34" s="12" t="s">
        <v>91</v>
      </c>
      <c r="B34" s="18" t="s">
        <v>92</v>
      </c>
      <c r="C34" s="47" t="n">
        <v>0.235036037682409</v>
      </c>
      <c r="D34" s="42" t="n">
        <f aca="false">C34/SUM($C$2:$C$138)</f>
        <v>0.000511058687705948</v>
      </c>
    </row>
    <row r="35" customFormat="false" ht="15.75" hidden="false" customHeight="false" outlineLevel="0" collapsed="false">
      <c r="A35" s="12" t="s">
        <v>93</v>
      </c>
      <c r="B35" s="13" t="s">
        <v>94</v>
      </c>
      <c r="C35" s="47" t="n">
        <v>0.260247738087696</v>
      </c>
      <c r="D35" s="42" t="n">
        <f aca="false">C35/SUM($C$2:$C$138)</f>
        <v>0.000565878615113725</v>
      </c>
    </row>
    <row r="36" customFormat="false" ht="15.75" hidden="false" customHeight="false" outlineLevel="0" collapsed="false">
      <c r="A36" s="12" t="s">
        <v>95</v>
      </c>
      <c r="B36" s="13" t="s">
        <v>96</v>
      </c>
      <c r="C36" s="47" t="n">
        <v>0.264692630030052</v>
      </c>
      <c r="D36" s="42" t="n">
        <f aca="false">C36/SUM($C$2:$C$138)</f>
        <v>0.000575543518698107</v>
      </c>
    </row>
    <row r="37" customFormat="false" ht="15.75" hidden="false" customHeight="false" outlineLevel="0" collapsed="false">
      <c r="A37" s="12" t="s">
        <v>97</v>
      </c>
      <c r="B37" s="13" t="s">
        <v>98</v>
      </c>
      <c r="C37" s="47" t="n">
        <v>0.184132162046968</v>
      </c>
      <c r="D37" s="42" t="n">
        <f aca="false">C37/SUM($C$2:$C$138)</f>
        <v>0.000400374095939014</v>
      </c>
    </row>
    <row r="38" customFormat="false" ht="15.75" hidden="false" customHeight="false" outlineLevel="0" collapsed="false">
      <c r="A38" s="12" t="s">
        <v>99</v>
      </c>
      <c r="B38" s="13" t="s">
        <v>100</v>
      </c>
      <c r="C38" s="47" t="n">
        <v>0.0164565972764679</v>
      </c>
      <c r="D38" s="42" t="n">
        <f aca="false">C38/SUM($C$2:$C$138)</f>
        <v>3.57829679701344E-005</v>
      </c>
    </row>
    <row r="39" customFormat="false" ht="15.75" hidden="false" customHeight="false" outlineLevel="0" collapsed="false">
      <c r="A39" s="12" t="s">
        <v>101</v>
      </c>
      <c r="B39" s="13" t="s">
        <v>102</v>
      </c>
      <c r="C39" s="47" t="n">
        <v>0.416622633796782</v>
      </c>
      <c r="D39" s="42" t="n">
        <f aca="false">C39/SUM($C$2:$C$138)</f>
        <v>0.00090589774485768</v>
      </c>
    </row>
    <row r="40" customFormat="false" ht="15.75" hidden="false" customHeight="false" outlineLevel="0" collapsed="false">
      <c r="A40" s="12" t="s">
        <v>103</v>
      </c>
      <c r="B40" s="13" t="s">
        <v>104</v>
      </c>
      <c r="C40" s="47" t="n">
        <v>0.610008491237942</v>
      </c>
      <c r="D40" s="42" t="n">
        <f aca="false">C40/SUM($C$2:$C$138)</f>
        <v>0.00132639293146525</v>
      </c>
    </row>
    <row r="41" customFormat="false" ht="15.75" hidden="false" customHeight="false" outlineLevel="0" collapsed="false">
      <c r="A41" s="12" t="s">
        <v>105</v>
      </c>
      <c r="B41" s="13" t="s">
        <v>106</v>
      </c>
      <c r="C41" s="47" t="n">
        <v>1.21212526622043</v>
      </c>
      <c r="D41" s="42" t="n">
        <f aca="false">C41/SUM($C$2:$C$138)</f>
        <v>0.00263562623841917</v>
      </c>
    </row>
    <row r="42" customFormat="false" ht="15.75" hidden="false" customHeight="false" outlineLevel="0" collapsed="false">
      <c r="A42" s="12" t="s">
        <v>107</v>
      </c>
      <c r="B42" s="13" t="s">
        <v>108</v>
      </c>
      <c r="C42" s="47" t="n">
        <v>0.0895518272334397</v>
      </c>
      <c r="D42" s="42" t="n">
        <f aca="false">C42/SUM($C$2:$C$138)</f>
        <v>0.00019472009381571</v>
      </c>
    </row>
    <row r="43" customFormat="false" ht="15.75" hidden="false" customHeight="false" outlineLevel="0" collapsed="false">
      <c r="A43" s="12" t="s">
        <v>109</v>
      </c>
      <c r="B43" s="13" t="s">
        <v>110</v>
      </c>
      <c r="C43" s="47" t="n">
        <v>0</v>
      </c>
      <c r="D43" s="42" t="n">
        <f aca="false">C43/SUM($C$2:$C$138)</f>
        <v>0</v>
      </c>
    </row>
    <row r="44" customFormat="false" ht="15.75" hidden="false" customHeight="false" outlineLevel="0" collapsed="false">
      <c r="A44" s="12" t="s">
        <v>111</v>
      </c>
      <c r="B44" s="13" t="s">
        <v>112</v>
      </c>
      <c r="C44" s="47" t="n">
        <v>0.0132485743236965</v>
      </c>
      <c r="D44" s="42" t="n">
        <f aca="false">C44/SUM($C$2:$C$138)</f>
        <v>2.88074929896158E-005</v>
      </c>
    </row>
    <row r="45" customFormat="false" ht="15.75" hidden="false" customHeight="false" outlineLevel="0" collapsed="false">
      <c r="A45" s="12" t="s">
        <v>113</v>
      </c>
      <c r="B45" s="13" t="s">
        <v>114</v>
      </c>
      <c r="C45" s="47" t="n">
        <v>0.669862348197987</v>
      </c>
      <c r="D45" s="42" t="n">
        <f aca="false">C45/SUM($C$2:$C$138)</f>
        <v>0.00145653822277361</v>
      </c>
    </row>
    <row r="46" customFormat="false" ht="15.75" hidden="false" customHeight="false" outlineLevel="0" collapsed="false">
      <c r="A46" s="12" t="s">
        <v>115</v>
      </c>
      <c r="B46" s="13" t="s">
        <v>116</v>
      </c>
      <c r="C46" s="47" t="n">
        <v>44.6042944364022</v>
      </c>
      <c r="D46" s="42" t="n">
        <f aca="false">C46/SUM($C$2:$C$138)</f>
        <v>0.0969868808438627</v>
      </c>
    </row>
    <row r="47" customFormat="false" ht="15.75" hidden="false" customHeight="false" outlineLevel="0" collapsed="false">
      <c r="A47" s="12" t="s">
        <v>117</v>
      </c>
      <c r="B47" s="13" t="s">
        <v>118</v>
      </c>
      <c r="C47" s="47" t="n">
        <v>0.0204667530267055</v>
      </c>
      <c r="D47" s="42" t="n">
        <f aca="false">C47/SUM($C$2:$C$138)</f>
        <v>4.45025879714816E-005</v>
      </c>
    </row>
    <row r="48" customFormat="false" ht="15.75" hidden="false" customHeight="false" outlineLevel="0" collapsed="false">
      <c r="A48" s="12" t="s">
        <v>119</v>
      </c>
      <c r="B48" s="13" t="s">
        <v>120</v>
      </c>
      <c r="C48" s="47" t="n">
        <v>0.111324987819054</v>
      </c>
      <c r="D48" s="42" t="n">
        <f aca="false">C48/SUM($C$2:$C$138)</f>
        <v>0.000242063313969594</v>
      </c>
    </row>
    <row r="49" customFormat="false" ht="15.75" hidden="false" customHeight="false" outlineLevel="0" collapsed="false">
      <c r="A49" s="12" t="s">
        <v>121</v>
      </c>
      <c r="B49" s="13" t="s">
        <v>122</v>
      </c>
      <c r="C49" s="47" t="n">
        <v>0.00758051277522282</v>
      </c>
      <c r="D49" s="42" t="n">
        <f aca="false">C49/SUM($C$2:$C$138)</f>
        <v>1.64829485267208E-005</v>
      </c>
    </row>
    <row r="50" customFormat="false" ht="15.75" hidden="false" customHeight="false" outlineLevel="0" collapsed="false">
      <c r="A50" s="12" t="s">
        <v>123</v>
      </c>
      <c r="B50" s="13" t="s">
        <v>124</v>
      </c>
      <c r="C50" s="47" t="n">
        <v>0.0885695176721904</v>
      </c>
      <c r="D50" s="42" t="n">
        <f aca="false">C50/SUM($C$2:$C$138)</f>
        <v>0.000192584175255121</v>
      </c>
    </row>
    <row r="51" customFormat="false" ht="15.75" hidden="false" customHeight="false" outlineLevel="0" collapsed="false">
      <c r="A51" s="12" t="s">
        <v>125</v>
      </c>
      <c r="B51" s="13" t="s">
        <v>126</v>
      </c>
      <c r="C51" s="47" t="n">
        <v>0.349336832911173</v>
      </c>
      <c r="D51" s="42" t="n">
        <f aca="false">C51/SUM($C$2:$C$138)</f>
        <v>0.000759592550807787</v>
      </c>
    </row>
    <row r="52" customFormat="false" ht="15.75" hidden="false" customHeight="false" outlineLevel="0" collapsed="false">
      <c r="A52" s="12" t="s">
        <v>127</v>
      </c>
      <c r="B52" s="13" t="s">
        <v>128</v>
      </c>
      <c r="C52" s="47" t="n">
        <v>0.21602895282302</v>
      </c>
      <c r="D52" s="42" t="n">
        <f aca="false">C52/SUM($C$2:$C$138)</f>
        <v>0.000469729979388968</v>
      </c>
    </row>
    <row r="53" customFormat="false" ht="15.75" hidden="false" customHeight="false" outlineLevel="0" collapsed="false">
      <c r="A53" s="12" t="s">
        <v>129</v>
      </c>
      <c r="B53" s="13" t="s">
        <v>130</v>
      </c>
      <c r="C53" s="47" t="n">
        <v>0.0666280996224937</v>
      </c>
      <c r="D53" s="42" t="n">
        <f aca="false">C53/SUM($C$2:$C$138)</f>
        <v>0.000144875098700497</v>
      </c>
    </row>
    <row r="54" customFormat="false" ht="15.75" hidden="false" customHeight="false" outlineLevel="0" collapsed="false">
      <c r="A54" s="12" t="s">
        <v>131</v>
      </c>
      <c r="B54" s="13" t="s">
        <v>132</v>
      </c>
      <c r="C54" s="47" t="n">
        <v>0.00230332262716884</v>
      </c>
      <c r="D54" s="42" t="n">
        <f aca="false">C54/SUM($C$2:$C$138)</f>
        <v>5.00830872921248E-006</v>
      </c>
    </row>
    <row r="55" customFormat="false" ht="15.75" hidden="false" customHeight="false" outlineLevel="0" collapsed="false">
      <c r="A55" s="12" t="s">
        <v>133</v>
      </c>
      <c r="B55" s="13" t="s">
        <v>134</v>
      </c>
      <c r="C55" s="47" t="n">
        <v>0</v>
      </c>
      <c r="D55" s="42" t="n">
        <f aca="false">C55/SUM($C$2:$C$138)</f>
        <v>0</v>
      </c>
    </row>
    <row r="56" customFormat="false" ht="15.75" hidden="false" customHeight="false" outlineLevel="0" collapsed="false">
      <c r="A56" s="12" t="s">
        <v>135</v>
      </c>
      <c r="B56" s="13" t="s">
        <v>136</v>
      </c>
      <c r="C56" s="47" t="n">
        <v>0.0579770923145062</v>
      </c>
      <c r="D56" s="42" t="n">
        <f aca="false">C56/SUM($C$2:$C$138)</f>
        <v>0.000126064483589087</v>
      </c>
    </row>
    <row r="57" customFormat="false" ht="15.75" hidden="false" customHeight="false" outlineLevel="0" collapsed="false">
      <c r="A57" s="12" t="s">
        <v>137</v>
      </c>
      <c r="B57" s="13" t="s">
        <v>138</v>
      </c>
      <c r="C57" s="47" t="n">
        <v>0.11486981169016</v>
      </c>
      <c r="D57" s="42" t="n">
        <f aca="false">C57/SUM($C$2:$C$138)</f>
        <v>0.000249771123604149</v>
      </c>
    </row>
    <row r="58" customFormat="false" ht="15.75" hidden="false" customHeight="false" outlineLevel="0" collapsed="false">
      <c r="A58" s="12" t="s">
        <v>139</v>
      </c>
      <c r="B58" s="13" t="s">
        <v>140</v>
      </c>
      <c r="C58" s="47" t="n">
        <v>15.5650277750535</v>
      </c>
      <c r="D58" s="42" t="n">
        <f aca="false">C58/SUM($C$2:$C$138)</f>
        <v>0.0338443531777629</v>
      </c>
    </row>
    <row r="59" customFormat="false" ht="15.75" hidden="false" customHeight="false" outlineLevel="0" collapsed="false">
      <c r="A59" s="12" t="s">
        <v>141</v>
      </c>
      <c r="B59" s="13" t="s">
        <v>142</v>
      </c>
      <c r="C59" s="47" t="n">
        <v>7.02420707023124</v>
      </c>
      <c r="D59" s="42" t="n">
        <f aca="false">C59/SUM($C$2:$C$138)</f>
        <v>0.0152733260945196</v>
      </c>
    </row>
    <row r="60" customFormat="false" ht="15.75" hidden="false" customHeight="false" outlineLevel="0" collapsed="false">
      <c r="A60" s="12" t="s">
        <v>143</v>
      </c>
      <c r="B60" s="13" t="s">
        <v>144</v>
      </c>
      <c r="C60" s="47" t="n">
        <v>2.02845378286739</v>
      </c>
      <c r="D60" s="42" t="n">
        <f aca="false">C60/SUM($C$2:$C$138)</f>
        <v>0.00441063820921434</v>
      </c>
    </row>
    <row r="61" customFormat="false" ht="15.75" hidden="false" customHeight="false" outlineLevel="0" collapsed="false">
      <c r="A61" s="12" t="s">
        <v>145</v>
      </c>
      <c r="B61" s="13" t="s">
        <v>146</v>
      </c>
      <c r="C61" s="47" t="n">
        <v>0.649033018339174</v>
      </c>
      <c r="D61" s="42" t="n">
        <f aca="false">C61/SUM($C$2:$C$138)</f>
        <v>0.00141124725340396</v>
      </c>
    </row>
    <row r="62" customFormat="false" ht="15.75" hidden="false" customHeight="false" outlineLevel="0" collapsed="false">
      <c r="A62" s="12" t="s">
        <v>147</v>
      </c>
      <c r="B62" s="13" t="s">
        <v>148</v>
      </c>
      <c r="C62" s="47" t="n">
        <v>1.48841283414133</v>
      </c>
      <c r="D62" s="42" t="n">
        <f aca="false">C62/SUM($C$2:$C$138)</f>
        <v>0.00323638160888675</v>
      </c>
    </row>
    <row r="63" customFormat="false" ht="15.75" hidden="false" customHeight="false" outlineLevel="0" collapsed="false">
      <c r="A63" s="12" t="s">
        <v>149</v>
      </c>
      <c r="B63" s="13" t="s">
        <v>150</v>
      </c>
      <c r="C63" s="47" t="n">
        <v>0.0736749733246533</v>
      </c>
      <c r="D63" s="42" t="n">
        <f aca="false">C63/SUM($C$2:$C$138)</f>
        <v>0.000160197710765297</v>
      </c>
      <c r="J63" s="13"/>
    </row>
    <row r="64" customFormat="false" ht="15.75" hidden="false" customHeight="false" outlineLevel="0" collapsed="false">
      <c r="A64" s="12" t="s">
        <v>151</v>
      </c>
      <c r="B64" s="13" t="s">
        <v>152</v>
      </c>
      <c r="C64" s="47" t="n">
        <v>49.509</v>
      </c>
      <c r="D64" s="42" t="n">
        <f aca="false">C64/SUM($C$2:$C$138)</f>
        <v>0.107651595981306</v>
      </c>
      <c r="J64" s="18"/>
    </row>
    <row r="65" customFormat="false" ht="15.75" hidden="false" customHeight="false" outlineLevel="0" collapsed="false">
      <c r="A65" s="12" t="s">
        <v>153</v>
      </c>
      <c r="B65" s="13" t="s">
        <v>154</v>
      </c>
      <c r="C65" s="47" t="n">
        <v>0.17708489683262</v>
      </c>
      <c r="D65" s="42" t="n">
        <f aca="false">C65/SUM($C$2:$C$138)</f>
        <v>0.000385050632576228</v>
      </c>
    </row>
    <row r="66" customFormat="false" ht="15.75" hidden="false" customHeight="false" outlineLevel="0" collapsed="false">
      <c r="A66" s="12" t="s">
        <v>155</v>
      </c>
      <c r="B66" s="13" t="s">
        <v>156</v>
      </c>
      <c r="C66" s="47" t="n">
        <v>1.0316164559722</v>
      </c>
      <c r="D66" s="42" t="n">
        <f aca="false">C66/SUM($C$2:$C$138)</f>
        <v>0.00224313070201349</v>
      </c>
    </row>
    <row r="67" customFormat="false" ht="15.75" hidden="false" customHeight="false" outlineLevel="0" collapsed="false">
      <c r="A67" s="12" t="s">
        <v>157</v>
      </c>
      <c r="B67" s="13" t="s">
        <v>158</v>
      </c>
      <c r="C67" s="47" t="n">
        <v>0.366745254164981</v>
      </c>
      <c r="D67" s="42" t="n">
        <f aca="false">C67/SUM($C$2:$C$138)</f>
        <v>0.000797445149961219</v>
      </c>
    </row>
    <row r="68" customFormat="false" ht="15.75" hidden="false" customHeight="false" outlineLevel="0" collapsed="false">
      <c r="A68" s="12" t="s">
        <v>159</v>
      </c>
      <c r="B68" s="13" t="s">
        <v>160</v>
      </c>
      <c r="C68" s="47" t="n">
        <v>0</v>
      </c>
      <c r="D68" s="42" t="n">
        <f aca="false">C68/SUM($C$2:$C$138)</f>
        <v>0</v>
      </c>
    </row>
    <row r="69" customFormat="false" ht="15.75" hidden="false" customHeight="false" outlineLevel="0" collapsed="false">
      <c r="A69" s="12" t="s">
        <v>161</v>
      </c>
      <c r="B69" s="13" t="s">
        <v>162</v>
      </c>
      <c r="C69" s="47" t="n">
        <v>10.6546601312655</v>
      </c>
      <c r="D69" s="42" t="n">
        <f aca="false">C69/SUM($C$2:$C$138)</f>
        <v>0.0231673265016285</v>
      </c>
    </row>
    <row r="70" customFormat="false" ht="15.75" hidden="false" customHeight="false" outlineLevel="0" collapsed="false">
      <c r="A70" s="12" t="s">
        <v>163</v>
      </c>
      <c r="B70" s="13" t="s">
        <v>164</v>
      </c>
      <c r="C70" s="47" t="n">
        <v>0</v>
      </c>
      <c r="D70" s="42" t="n">
        <f aca="false">C70/SUM($C$2:$C$138)</f>
        <v>0</v>
      </c>
    </row>
    <row r="71" customFormat="false" ht="15.75" hidden="false" customHeight="false" outlineLevel="0" collapsed="false">
      <c r="A71" s="12" t="s">
        <v>165</v>
      </c>
      <c r="B71" s="13" t="s">
        <v>166</v>
      </c>
      <c r="C71" s="47" t="n">
        <v>0.056079494249677</v>
      </c>
      <c r="D71" s="42" t="n">
        <f aca="false">C71/SUM($C$2:$C$138)</f>
        <v>0.000121938376008447</v>
      </c>
    </row>
    <row r="72" customFormat="false" ht="15.75" hidden="false" customHeight="false" outlineLevel="0" collapsed="false">
      <c r="A72" s="12" t="s">
        <v>167</v>
      </c>
      <c r="B72" s="13" t="s">
        <v>168</v>
      </c>
      <c r="C72" s="47" t="n">
        <v>0.106458382719355</v>
      </c>
      <c r="D72" s="42" t="n">
        <f aca="false">C72/SUM($C$2:$C$138)</f>
        <v>0.000231481443885502</v>
      </c>
    </row>
    <row r="73" customFormat="false" ht="15.75" hidden="false" customHeight="false" outlineLevel="0" collapsed="false">
      <c r="A73" s="12" t="s">
        <v>169</v>
      </c>
      <c r="B73" s="13" t="s">
        <v>170</v>
      </c>
      <c r="C73" s="47" t="n">
        <v>0.270630002651562</v>
      </c>
      <c r="D73" s="42" t="n">
        <f aca="false">C73/SUM($C$2:$C$138)</f>
        <v>0.000588453648950006</v>
      </c>
    </row>
    <row r="74" customFormat="false" ht="15.75" hidden="false" customHeight="false" outlineLevel="0" collapsed="false">
      <c r="A74" s="12" t="s">
        <v>171</v>
      </c>
      <c r="B74" s="13" t="s">
        <v>172</v>
      </c>
      <c r="C74" s="47" t="n">
        <v>0.0151191557727274</v>
      </c>
      <c r="D74" s="42" t="n">
        <f aca="false">C74/SUM($C$2:$C$138)</f>
        <v>3.28748560630206E-005</v>
      </c>
    </row>
    <row r="75" customFormat="false" ht="15.75" hidden="false" customHeight="false" outlineLevel="0" collapsed="false">
      <c r="A75" s="12" t="s">
        <v>173</v>
      </c>
      <c r="B75" s="13" t="s">
        <v>174</v>
      </c>
      <c r="C75" s="47" t="n">
        <v>0</v>
      </c>
      <c r="D75" s="42" t="n">
        <f aca="false">C75/SUM($C$2:$C$138)</f>
        <v>0</v>
      </c>
    </row>
    <row r="76" customFormat="false" ht="15.75" hidden="false" customHeight="false" outlineLevel="0" collapsed="false">
      <c r="A76" s="12" t="s">
        <v>175</v>
      </c>
      <c r="B76" s="13" t="s">
        <v>176</v>
      </c>
      <c r="C76" s="47" t="n">
        <v>0</v>
      </c>
      <c r="D76" s="42" t="n">
        <f aca="false">C76/SUM($C$2:$C$138)</f>
        <v>0</v>
      </c>
    </row>
    <row r="77" customFormat="false" ht="15.75" hidden="false" customHeight="false" outlineLevel="0" collapsed="false">
      <c r="A77" s="12" t="s">
        <v>177</v>
      </c>
      <c r="B77" s="13" t="s">
        <v>178</v>
      </c>
      <c r="C77" s="47" t="n">
        <v>0.0546126569274168</v>
      </c>
      <c r="D77" s="42" t="n">
        <f aca="false">C77/SUM($C$2:$C$138)</f>
        <v>0.00011874890785546</v>
      </c>
    </row>
    <row r="78" customFormat="false" ht="15.75" hidden="false" customHeight="false" outlineLevel="0" collapsed="false">
      <c r="A78" s="12" t="s">
        <v>179</v>
      </c>
      <c r="B78" s="13" t="s">
        <v>180</v>
      </c>
      <c r="C78" s="47" t="n">
        <v>0</v>
      </c>
      <c r="D78" s="42" t="n">
        <f aca="false">C78/SUM($C$2:$C$138)</f>
        <v>0</v>
      </c>
    </row>
    <row r="79" customFormat="false" ht="15.75" hidden="false" customHeight="false" outlineLevel="0" collapsed="false">
      <c r="A79" s="12" t="s">
        <v>181</v>
      </c>
      <c r="B79" s="13" t="s">
        <v>182</v>
      </c>
      <c r="C79" s="47" t="n">
        <v>1.89861877914795</v>
      </c>
      <c r="D79" s="42" t="n">
        <f aca="false">C79/SUM($C$2:$C$138)</f>
        <v>0.00412832700590511</v>
      </c>
    </row>
    <row r="80" customFormat="false" ht="15.75" hidden="false" customHeight="false" outlineLevel="0" collapsed="false">
      <c r="A80" s="12" t="s">
        <v>183</v>
      </c>
      <c r="B80" s="13" t="s">
        <v>184</v>
      </c>
      <c r="C80" s="47" t="n">
        <v>0.0573179291832175</v>
      </c>
      <c r="D80" s="42" t="n">
        <f aca="false">C80/SUM($C$2:$C$138)</f>
        <v>0.000124631209576377</v>
      </c>
    </row>
    <row r="81" customFormat="false" ht="15.75" hidden="false" customHeight="false" outlineLevel="0" collapsed="false">
      <c r="A81" s="12" t="s">
        <v>185</v>
      </c>
      <c r="B81" s="13" t="s">
        <v>186</v>
      </c>
      <c r="C81" s="47" t="n">
        <v>0.0553609194502571</v>
      </c>
      <c r="D81" s="42" t="n">
        <f aca="false">C81/SUM($C$2:$C$138)</f>
        <v>0.000120375918192909</v>
      </c>
    </row>
    <row r="82" customFormat="false" ht="15.75" hidden="false" customHeight="false" outlineLevel="0" collapsed="false">
      <c r="A82" s="12" t="s">
        <v>187</v>
      </c>
      <c r="B82" s="13" t="s">
        <v>188</v>
      </c>
      <c r="C82" s="47" t="n">
        <v>0.0513767696654153</v>
      </c>
      <c r="D82" s="42" t="n">
        <f aca="false">C82/SUM($C$2:$C$138)</f>
        <v>0.000111712845156354</v>
      </c>
    </row>
    <row r="83" customFormat="false" ht="15.75" hidden="false" customHeight="false" outlineLevel="0" collapsed="false">
      <c r="A83" s="12" t="s">
        <v>189</v>
      </c>
      <c r="B83" s="13" t="s">
        <v>190</v>
      </c>
      <c r="C83" s="47" t="n">
        <v>3.22229332624172</v>
      </c>
      <c r="D83" s="42" t="n">
        <f aca="false">C83/SUM($C$2:$C$138)</f>
        <v>0.00700650425760635</v>
      </c>
    </row>
    <row r="84" customFormat="false" ht="15.75" hidden="false" customHeight="false" outlineLevel="0" collapsed="false">
      <c r="A84" s="12" t="s">
        <v>191</v>
      </c>
      <c r="B84" s="13" t="s">
        <v>192</v>
      </c>
      <c r="C84" s="47" t="n">
        <v>0.0472001393498548</v>
      </c>
      <c r="D84" s="42" t="n">
        <f aca="false">C84/SUM($C$2:$C$138)</f>
        <v>0.00010263124546147</v>
      </c>
    </row>
    <row r="85" customFormat="false" ht="15.75" hidden="false" customHeight="false" outlineLevel="0" collapsed="false">
      <c r="A85" s="12" t="s">
        <v>193</v>
      </c>
      <c r="B85" s="13" t="s">
        <v>194</v>
      </c>
      <c r="C85" s="47" t="n">
        <v>0.0670826898734321</v>
      </c>
      <c r="D85" s="42" t="n">
        <f aca="false">C85/SUM($C$2:$C$138)</f>
        <v>0.000145863552638792</v>
      </c>
    </row>
    <row r="86" customFormat="false" ht="15.75" hidden="false" customHeight="false" outlineLevel="0" collapsed="false">
      <c r="A86" s="12" t="s">
        <v>195</v>
      </c>
      <c r="B86" s="13" t="s">
        <v>196</v>
      </c>
      <c r="C86" s="47" t="n">
        <v>0.711176629326277</v>
      </c>
      <c r="D86" s="42" t="n">
        <f aca="false">C86/SUM($C$2:$C$138)</f>
        <v>0.00154637135008947</v>
      </c>
    </row>
    <row r="87" customFormat="false" ht="15.75" hidden="false" customHeight="false" outlineLevel="0" collapsed="false">
      <c r="A87" s="12" t="s">
        <v>197</v>
      </c>
      <c r="B87" s="13" t="s">
        <v>198</v>
      </c>
      <c r="C87" s="47" t="n">
        <v>0.115678719061546</v>
      </c>
      <c r="D87" s="42" t="n">
        <f aca="false">C87/SUM($C$2:$C$138)</f>
        <v>0.000251529999152651</v>
      </c>
    </row>
    <row r="88" customFormat="false" ht="15.75" hidden="false" customHeight="false" outlineLevel="0" collapsed="false">
      <c r="A88" s="12" t="s">
        <v>199</v>
      </c>
      <c r="B88" s="13" t="s">
        <v>200</v>
      </c>
      <c r="C88" s="47" t="n">
        <v>0.0658311697666621</v>
      </c>
      <c r="D88" s="42" t="n">
        <f aca="false">C88/SUM($C$2:$C$138)</f>
        <v>0.000143142266874659</v>
      </c>
    </row>
    <row r="89" customFormat="false" ht="15.75" hidden="false" customHeight="false" outlineLevel="0" collapsed="false">
      <c r="A89" s="12" t="s">
        <v>201</v>
      </c>
      <c r="B89" s="13" t="s">
        <v>202</v>
      </c>
      <c r="C89" s="47" t="n">
        <v>0.180109583178953</v>
      </c>
      <c r="D89" s="42" t="n">
        <f aca="false">C89/SUM($C$2:$C$138)</f>
        <v>0.000391627463304492</v>
      </c>
    </row>
    <row r="90" customFormat="false" ht="15.75" hidden="false" customHeight="false" outlineLevel="0" collapsed="false">
      <c r="A90" s="12" t="s">
        <v>203</v>
      </c>
      <c r="B90" s="13" t="s">
        <v>204</v>
      </c>
      <c r="C90" s="47" t="n">
        <v>0.530139606113697</v>
      </c>
      <c r="D90" s="42" t="n">
        <f aca="false">C90/SUM($C$2:$C$138)</f>
        <v>0.00115272727566787</v>
      </c>
    </row>
    <row r="91" customFormat="false" ht="15.75" hidden="false" customHeight="false" outlineLevel="0" collapsed="false">
      <c r="A91" s="12" t="s">
        <v>205</v>
      </c>
      <c r="B91" s="13" t="s">
        <v>206</v>
      </c>
      <c r="C91" s="47" t="n">
        <v>0.0826901143560371</v>
      </c>
      <c r="D91" s="42" t="n">
        <f aca="false">C91/SUM($C$2:$C$138)</f>
        <v>0.000179800092554972</v>
      </c>
    </row>
    <row r="92" customFormat="false" ht="15.75" hidden="false" customHeight="false" outlineLevel="0" collapsed="false">
      <c r="A92" s="12" t="s">
        <v>207</v>
      </c>
      <c r="B92" s="13" t="s">
        <v>208</v>
      </c>
      <c r="C92" s="47" t="n">
        <v>0.0689096357403618</v>
      </c>
      <c r="D92" s="42" t="n">
        <f aca="false">C92/SUM($C$2:$C$138)</f>
        <v>0.000149836035184318</v>
      </c>
    </row>
    <row r="93" customFormat="false" ht="15.75" hidden="false" customHeight="false" outlineLevel="0" collapsed="false">
      <c r="A93" s="12" t="s">
        <v>209</v>
      </c>
      <c r="B93" s="13" t="s">
        <v>210</v>
      </c>
      <c r="C93" s="47" t="n">
        <v>1.66335661480437</v>
      </c>
      <c r="D93" s="42" t="n">
        <f aca="false">C93/SUM($C$2:$C$138)</f>
        <v>0.00361677663192052</v>
      </c>
    </row>
    <row r="94" customFormat="false" ht="15.75" hidden="false" customHeight="false" outlineLevel="0" collapsed="false">
      <c r="A94" s="12" t="s">
        <v>211</v>
      </c>
      <c r="B94" s="13" t="s">
        <v>212</v>
      </c>
      <c r="C94" s="47" t="n">
        <v>0.0566838395105748</v>
      </c>
      <c r="D94" s="42" t="n">
        <f aca="false">C94/SUM($C$2:$C$138)</f>
        <v>0.000123252454900353</v>
      </c>
    </row>
    <row r="95" customFormat="false" ht="15.75" hidden="false" customHeight="false" outlineLevel="0" collapsed="false">
      <c r="A95" s="12" t="s">
        <v>213</v>
      </c>
      <c r="B95" s="13" t="s">
        <v>214</v>
      </c>
      <c r="C95" s="47" t="n">
        <v>2.26479040730396</v>
      </c>
      <c r="D95" s="42" t="n">
        <f aca="false">C95/SUM($C$2:$C$138)</f>
        <v>0.00492452487243579</v>
      </c>
    </row>
    <row r="96" customFormat="false" ht="15.75" hidden="false" customHeight="false" outlineLevel="0" collapsed="false">
      <c r="A96" s="12" t="s">
        <v>215</v>
      </c>
      <c r="B96" s="13" t="s">
        <v>216</v>
      </c>
      <c r="C96" s="47" t="n">
        <v>0.675544808886056</v>
      </c>
      <c r="D96" s="42" t="n">
        <f aca="false">C96/SUM($C$2:$C$138)</f>
        <v>0.00146889407650065</v>
      </c>
    </row>
    <row r="97" customFormat="false" ht="15.75" hidden="false" customHeight="false" outlineLevel="0" collapsed="false">
      <c r="A97" s="12" t="s">
        <v>217</v>
      </c>
      <c r="B97" s="13" t="s">
        <v>218</v>
      </c>
      <c r="C97" s="47" t="n">
        <v>0.976674399289994</v>
      </c>
      <c r="D97" s="42" t="n">
        <f aca="false">C97/SUM($C$2:$C$138)</f>
        <v>0.00212366555247837</v>
      </c>
    </row>
    <row r="98" customFormat="false" ht="15.75" hidden="false" customHeight="false" outlineLevel="0" collapsed="false">
      <c r="A98" s="12" t="s">
        <v>219</v>
      </c>
      <c r="B98" s="13" t="s">
        <v>220</v>
      </c>
      <c r="C98" s="47" t="n">
        <v>0.518130239231724</v>
      </c>
      <c r="D98" s="42" t="n">
        <f aca="false">C98/SUM($C$2:$C$138)</f>
        <v>0.00112661429597591</v>
      </c>
    </row>
    <row r="99" customFormat="false" ht="15.75" hidden="false" customHeight="false" outlineLevel="0" collapsed="false">
      <c r="A99" s="12" t="s">
        <v>221</v>
      </c>
      <c r="B99" s="13" t="s">
        <v>222</v>
      </c>
      <c r="C99" s="47" t="n">
        <v>0</v>
      </c>
      <c r="D99" s="42" t="n">
        <f aca="false">C99/SUM($C$2:$C$138)</f>
        <v>0</v>
      </c>
    </row>
    <row r="100" customFormat="false" ht="15.75" hidden="false" customHeight="false" outlineLevel="0" collapsed="false">
      <c r="A100" s="12" t="s">
        <v>223</v>
      </c>
      <c r="B100" s="13" t="s">
        <v>224</v>
      </c>
      <c r="C100" s="47" t="n">
        <v>0.174268018522673</v>
      </c>
      <c r="D100" s="42" t="n">
        <f aca="false">C100/SUM($C$2:$C$138)</f>
        <v>0.000378925656395112</v>
      </c>
    </row>
    <row r="101" customFormat="false" ht="15.75" hidden="false" customHeight="false" outlineLevel="0" collapsed="false">
      <c r="A101" s="12" t="s">
        <v>225</v>
      </c>
      <c r="B101" s="13" t="s">
        <v>226</v>
      </c>
      <c r="C101" s="47" t="n">
        <v>1.03288605481978</v>
      </c>
      <c r="D101" s="42" t="n">
        <f aca="false">C101/SUM($C$2:$C$138)</f>
        <v>0.00224589129790916</v>
      </c>
    </row>
    <row r="102" customFormat="false" ht="15.75" hidden="false" customHeight="false" outlineLevel="0" collapsed="false">
      <c r="A102" s="12" t="s">
        <v>227</v>
      </c>
      <c r="B102" s="13" t="s">
        <v>228</v>
      </c>
      <c r="C102" s="47" t="n">
        <v>1.90073154010928</v>
      </c>
      <c r="D102" s="42" t="n">
        <f aca="false">C102/SUM($C$2:$C$138)</f>
        <v>0.00413292096032579</v>
      </c>
    </row>
    <row r="103" customFormat="false" ht="15.75" hidden="false" customHeight="false" outlineLevel="0" collapsed="false">
      <c r="A103" s="12" t="s">
        <v>229</v>
      </c>
      <c r="B103" s="13" t="s">
        <v>230</v>
      </c>
      <c r="C103" s="47" t="n">
        <v>0</v>
      </c>
      <c r="D103" s="42" t="n">
        <f aca="false">C103/SUM($C$2:$C$138)</f>
        <v>0</v>
      </c>
    </row>
    <row r="104" customFormat="false" ht="15.75" hidden="false" customHeight="false" outlineLevel="0" collapsed="false">
      <c r="A104" s="12" t="s">
        <v>231</v>
      </c>
      <c r="B104" s="13" t="s">
        <v>232</v>
      </c>
      <c r="C104" s="47" t="n">
        <v>6.94686052011675</v>
      </c>
      <c r="D104" s="42" t="n">
        <f aca="false">C104/SUM($C$2:$C$138)</f>
        <v>0.0151051449645538</v>
      </c>
    </row>
    <row r="105" customFormat="false" ht="15.75" hidden="false" customHeight="false" outlineLevel="0" collapsed="false">
      <c r="A105" s="12" t="s">
        <v>233</v>
      </c>
      <c r="B105" s="13" t="s">
        <v>234</v>
      </c>
      <c r="C105" s="47" t="n">
        <v>0.0476252943605337</v>
      </c>
      <c r="D105" s="42" t="n">
        <f aca="false">C105/SUM($C$2:$C$138)</f>
        <v>0.000103555695873295</v>
      </c>
    </row>
    <row r="106" customFormat="false" ht="15.75" hidden="false" customHeight="false" outlineLevel="0" collapsed="false">
      <c r="A106" s="12" t="s">
        <v>235</v>
      </c>
      <c r="B106" s="13" t="s">
        <v>236</v>
      </c>
      <c r="C106" s="47" t="n">
        <v>4.16609912584871</v>
      </c>
      <c r="D106" s="42" t="n">
        <f aca="false">C106/SUM($C$2:$C$138)</f>
        <v>0.00905870084053279</v>
      </c>
    </row>
    <row r="107" customFormat="false" ht="15.75" hidden="false" customHeight="false" outlineLevel="0" collapsed="false">
      <c r="A107" s="12" t="s">
        <v>237</v>
      </c>
      <c r="B107" s="13" t="s">
        <v>238</v>
      </c>
      <c r="C107" s="47" t="n">
        <v>0.114268398790046</v>
      </c>
      <c r="D107" s="42" t="n">
        <f aca="false">C107/SUM($C$2:$C$138)</f>
        <v>0.000248463420791711</v>
      </c>
    </row>
    <row r="108" customFormat="false" ht="15.75" hidden="false" customHeight="false" outlineLevel="0" collapsed="false">
      <c r="A108" s="12" t="s">
        <v>239</v>
      </c>
      <c r="B108" s="13" t="s">
        <v>240</v>
      </c>
      <c r="C108" s="47" t="n">
        <v>0.171812444894196</v>
      </c>
      <c r="D108" s="42" t="n">
        <f aca="false">C108/SUM($C$2:$C$138)</f>
        <v>0.000373586295467702</v>
      </c>
    </row>
    <row r="109" customFormat="false" ht="15.75" hidden="false" customHeight="false" outlineLevel="0" collapsed="false">
      <c r="A109" s="12" t="s">
        <v>241</v>
      </c>
      <c r="B109" s="13" t="s">
        <v>242</v>
      </c>
      <c r="C109" s="47" t="n">
        <v>0.015884610129136</v>
      </c>
      <c r="D109" s="42" t="n">
        <f aca="false">C109/SUM($C$2:$C$138)</f>
        <v>3.45392480547438E-005</v>
      </c>
    </row>
    <row r="110" customFormat="false" ht="15.75" hidden="false" customHeight="false" outlineLevel="0" collapsed="false">
      <c r="A110" s="12" t="s">
        <v>243</v>
      </c>
      <c r="B110" s="13" t="s">
        <v>244</v>
      </c>
      <c r="C110" s="47" t="n">
        <v>1.99418154732827</v>
      </c>
      <c r="D110" s="42" t="n">
        <f aca="false">C110/SUM($C$2:$C$138)</f>
        <v>0.00433611719578984</v>
      </c>
    </row>
    <row r="111" customFormat="false" ht="15.75" hidden="false" customHeight="false" outlineLevel="0" collapsed="false">
      <c r="A111" s="12" t="s">
        <v>245</v>
      </c>
      <c r="B111" s="13" t="s">
        <v>246</v>
      </c>
      <c r="C111" s="47" t="n">
        <v>0.0158681777874143</v>
      </c>
      <c r="D111" s="42" t="n">
        <f aca="false">C111/SUM($C$2:$C$138)</f>
        <v>3.45035178276729E-005</v>
      </c>
    </row>
    <row r="112" customFormat="false" ht="15.75" hidden="false" customHeight="false" outlineLevel="0" collapsed="false">
      <c r="A112" s="12" t="s">
        <v>247</v>
      </c>
      <c r="B112" s="13" t="s">
        <v>248</v>
      </c>
      <c r="C112" s="47" t="n">
        <v>1.43022929250968</v>
      </c>
      <c r="D112" s="42" t="n">
        <f aca="false">C112/SUM($C$2:$C$138)</f>
        <v>0.00310986822512838</v>
      </c>
    </row>
    <row r="113" customFormat="false" ht="15.75" hidden="false" customHeight="false" outlineLevel="0" collapsed="false">
      <c r="A113" s="12" t="s">
        <v>249</v>
      </c>
      <c r="B113" s="13" t="s">
        <v>250</v>
      </c>
      <c r="C113" s="47" t="n">
        <v>0.0162199645141159</v>
      </c>
      <c r="D113" s="42" t="n">
        <f aca="false">C113/SUM($C$2:$C$138)</f>
        <v>3.52684373892571E-005</v>
      </c>
    </row>
    <row r="114" customFormat="false" ht="15.75" hidden="false" customHeight="false" outlineLevel="0" collapsed="false">
      <c r="A114" s="12" t="s">
        <v>251</v>
      </c>
      <c r="B114" s="13" t="s">
        <v>252</v>
      </c>
      <c r="C114" s="47" t="n">
        <v>0.527463280308735</v>
      </c>
      <c r="D114" s="42" t="n">
        <f aca="false">C114/SUM($C$2:$C$138)</f>
        <v>0.00114690791465734</v>
      </c>
    </row>
    <row r="115" customFormat="false" ht="15.75" hidden="false" customHeight="false" outlineLevel="0" collapsed="false">
      <c r="A115" s="12" t="s">
        <v>253</v>
      </c>
      <c r="B115" s="13" t="s">
        <v>254</v>
      </c>
      <c r="C115" s="47" t="n">
        <v>0.390866763365336</v>
      </c>
      <c r="D115" s="42" t="n">
        <f aca="false">C115/SUM($C$2:$C$138)</f>
        <v>0.000849894582648124</v>
      </c>
    </row>
    <row r="116" customFormat="false" ht="15.75" hidden="false" customHeight="false" outlineLevel="0" collapsed="false">
      <c r="A116" s="12" t="s">
        <v>255</v>
      </c>
      <c r="B116" s="13" t="s">
        <v>256</v>
      </c>
      <c r="C116" s="47" t="n">
        <v>0</v>
      </c>
      <c r="D116" s="42" t="n">
        <f aca="false">C116/SUM($C$2:$C$138)</f>
        <v>0</v>
      </c>
    </row>
    <row r="117" customFormat="false" ht="15.75" hidden="false" customHeight="false" outlineLevel="0" collapsed="false">
      <c r="A117" s="12" t="s">
        <v>257</v>
      </c>
      <c r="B117" s="13" t="s">
        <v>258</v>
      </c>
      <c r="C117" s="47" t="n">
        <v>5.17605495843928</v>
      </c>
      <c r="D117" s="42" t="n">
        <f aca="false">C117/SUM($C$2:$C$138)</f>
        <v>0.0112547330215303</v>
      </c>
      <c r="I117" s="13"/>
    </row>
    <row r="118" customFormat="false" ht="15.75" hidden="false" customHeight="false" outlineLevel="0" collapsed="false">
      <c r="A118" s="12" t="s">
        <v>259</v>
      </c>
      <c r="B118" s="13" t="s">
        <v>260</v>
      </c>
      <c r="C118" s="47" t="n">
        <v>0.0333342307820097</v>
      </c>
      <c r="D118" s="42" t="n">
        <f aca="false">C118/SUM($C$2:$C$138)</f>
        <v>7.24814305377312E-005</v>
      </c>
      <c r="I118" s="13"/>
    </row>
    <row r="119" customFormat="false" ht="15.75" hidden="false" customHeight="false" outlineLevel="0" collapsed="false">
      <c r="A119" s="12" t="s">
        <v>261</v>
      </c>
      <c r="B119" s="13" t="s">
        <v>262</v>
      </c>
      <c r="C119" s="47" t="n">
        <v>1.66475662245987</v>
      </c>
      <c r="D119" s="42" t="n">
        <f aca="false">C119/SUM($C$2:$C$138)</f>
        <v>0.00361982078669038</v>
      </c>
      <c r="I119" s="13"/>
    </row>
    <row r="120" customFormat="false" ht="15.75" hidden="false" customHeight="false" outlineLevel="0" collapsed="false">
      <c r="A120" s="12" t="s">
        <v>263</v>
      </c>
      <c r="B120" s="13" t="s">
        <v>264</v>
      </c>
      <c r="C120" s="47" t="n">
        <v>0.0752840563454165</v>
      </c>
      <c r="D120" s="42" t="n">
        <f aca="false">C120/SUM($C$2:$C$138)</f>
        <v>0.000163696475742404</v>
      </c>
      <c r="I120" s="13"/>
    </row>
    <row r="121" customFormat="false" ht="15.75" hidden="false" customHeight="false" outlineLevel="0" collapsed="false">
      <c r="A121" s="12" t="s">
        <v>265</v>
      </c>
      <c r="B121" s="13" t="s">
        <v>266</v>
      </c>
      <c r="C121" s="47" t="n">
        <v>0.417657010900933</v>
      </c>
      <c r="D121" s="42" t="n">
        <f aca="false">C121/SUM($C$2:$C$138)</f>
        <v>0.000908146878269955</v>
      </c>
    </row>
    <row r="122" customFormat="false" ht="15.75" hidden="false" customHeight="false" outlineLevel="0" collapsed="false">
      <c r="A122" s="12" t="s">
        <v>267</v>
      </c>
      <c r="B122" s="13" t="s">
        <v>268</v>
      </c>
      <c r="C122" s="47" t="n">
        <v>2.37040145354824</v>
      </c>
      <c r="D122" s="42" t="n">
        <f aca="false">C122/SUM($C$2:$C$138)</f>
        <v>0.00515416388113022</v>
      </c>
    </row>
    <row r="123" customFormat="false" ht="15.75" hidden="false" customHeight="false" outlineLevel="0" collapsed="false">
      <c r="A123" s="12" t="s">
        <v>269</v>
      </c>
      <c r="B123" s="13" t="s">
        <v>270</v>
      </c>
      <c r="C123" s="47" t="n">
        <v>0.0281943268423353</v>
      </c>
      <c r="D123" s="42" t="n">
        <f aca="false">C123/SUM($C$2:$C$138)</f>
        <v>6.13053037265139E-005</v>
      </c>
    </row>
    <row r="124" customFormat="false" ht="15.75" hidden="false" customHeight="false" outlineLevel="0" collapsed="false">
      <c r="A124" s="12" t="s">
        <v>271</v>
      </c>
      <c r="B124" s="13" t="s">
        <v>272</v>
      </c>
      <c r="C124" s="47" t="n">
        <v>0</v>
      </c>
      <c r="D124" s="42" t="n">
        <f aca="false">C124/SUM($C$2:$C$138)</f>
        <v>0</v>
      </c>
    </row>
    <row r="125" customFormat="false" ht="15.75" hidden="false" customHeight="false" outlineLevel="0" collapsed="false">
      <c r="A125" s="12" t="s">
        <v>273</v>
      </c>
      <c r="B125" s="13" t="s">
        <v>274</v>
      </c>
      <c r="C125" s="47" t="n">
        <v>0.229130188720077</v>
      </c>
      <c r="D125" s="42" t="n">
        <f aca="false">C125/SUM($C$2:$C$138)</f>
        <v>0.000498217102005982</v>
      </c>
    </row>
    <row r="126" customFormat="false" ht="15.75" hidden="false" customHeight="false" outlineLevel="0" collapsed="false">
      <c r="A126" s="12" t="s">
        <v>275</v>
      </c>
      <c r="B126" s="13" t="s">
        <v>276</v>
      </c>
      <c r="C126" s="47" t="n">
        <v>6.1820013915494</v>
      </c>
      <c r="D126" s="42" t="n">
        <f aca="false">C126/SUM($C$2:$C$138)</f>
        <v>0.0134420472269476</v>
      </c>
    </row>
    <row r="127" customFormat="false" ht="15.75" hidden="false" customHeight="false" outlineLevel="0" collapsed="false">
      <c r="A127" s="12" t="s">
        <v>277</v>
      </c>
      <c r="B127" s="13" t="s">
        <v>278</v>
      </c>
      <c r="C127" s="47" t="n">
        <v>0</v>
      </c>
      <c r="D127" s="42" t="n">
        <f aca="false">C127/SUM($C$2:$C$138)</f>
        <v>0</v>
      </c>
    </row>
    <row r="128" customFormat="false" ht="15.75" hidden="false" customHeight="false" outlineLevel="0" collapsed="false">
      <c r="A128" s="12" t="s">
        <v>279</v>
      </c>
      <c r="B128" s="13" t="s">
        <v>280</v>
      </c>
      <c r="C128" s="47" t="n">
        <v>0.189050543871962</v>
      </c>
      <c r="D128" s="42" t="n">
        <f aca="false">C128/SUM($C$2:$C$138)</f>
        <v>0.000411068548525533</v>
      </c>
    </row>
    <row r="129" customFormat="false" ht="15.75" hidden="false" customHeight="false" outlineLevel="0" collapsed="false">
      <c r="A129" s="12" t="s">
        <v>281</v>
      </c>
      <c r="B129" s="13" t="s">
        <v>282</v>
      </c>
      <c r="C129" s="47" t="n">
        <v>0.367260642561453</v>
      </c>
      <c r="D129" s="42" t="n">
        <f aca="false">C129/SUM($C$2:$C$138)</f>
        <v>0.000798565802437143</v>
      </c>
    </row>
    <row r="130" customFormat="false" ht="15.75" hidden="false" customHeight="false" outlineLevel="0" collapsed="false">
      <c r="A130" s="12" t="s">
        <v>283</v>
      </c>
      <c r="B130" s="13" t="s">
        <v>284</v>
      </c>
      <c r="C130" s="47" t="n">
        <v>1.92112459633173</v>
      </c>
      <c r="D130" s="42" t="n">
        <f aca="false">C130/SUM($C$2:$C$138)</f>
        <v>0.00417726330311769</v>
      </c>
    </row>
    <row r="131" customFormat="false" ht="15.75" hidden="false" customHeight="false" outlineLevel="0" collapsed="false">
      <c r="A131" s="12" t="s">
        <v>285</v>
      </c>
      <c r="B131" s="13" t="s">
        <v>286</v>
      </c>
      <c r="C131" s="47" t="n">
        <v>130.683</v>
      </c>
      <c r="D131" s="42" t="n">
        <f aca="false">C131/SUM($C$2:$C$138)</f>
        <v>0.28415507317104</v>
      </c>
    </row>
    <row r="132" customFormat="false" ht="15.75" hidden="false" customHeight="false" outlineLevel="0" collapsed="false">
      <c r="A132" s="12" t="s">
        <v>287</v>
      </c>
      <c r="B132" s="13" t="s">
        <v>288</v>
      </c>
      <c r="C132" s="47" t="n">
        <v>0.246369410180674</v>
      </c>
      <c r="D132" s="42" t="n">
        <f aca="false">C132/SUM($C$2:$C$138)</f>
        <v>0.000535701795772942</v>
      </c>
    </row>
    <row r="133" customFormat="false" ht="15.75" hidden="false" customHeight="false" outlineLevel="0" collapsed="false">
      <c r="A133" s="12" t="s">
        <v>289</v>
      </c>
      <c r="B133" s="13" t="s">
        <v>290</v>
      </c>
      <c r="C133" s="47" t="n">
        <v>0.520374067263148</v>
      </c>
      <c r="D133" s="42" t="n">
        <f aca="false">C133/SUM($C$2:$C$138)</f>
        <v>0.00113149324058578</v>
      </c>
    </row>
    <row r="134" customFormat="false" ht="15.75" hidden="false" customHeight="false" outlineLevel="0" collapsed="false">
      <c r="A134" s="12" t="s">
        <v>291</v>
      </c>
      <c r="B134" s="13" t="s">
        <v>292</v>
      </c>
      <c r="C134" s="47" t="n">
        <v>0</v>
      </c>
      <c r="D134" s="42" t="n">
        <f aca="false">C134/SUM($C$2:$C$138)</f>
        <v>0</v>
      </c>
    </row>
    <row r="135" customFormat="false" ht="15.75" hidden="false" customHeight="false" outlineLevel="0" collapsed="false">
      <c r="A135" s="12" t="s">
        <v>293</v>
      </c>
      <c r="B135" s="13" t="s">
        <v>294</v>
      </c>
      <c r="C135" s="47" t="n">
        <v>1.24125238710631</v>
      </c>
      <c r="D135" s="42" t="n">
        <f aca="false">C135/SUM($C$2:$C$138)</f>
        <v>0.0026989597949383</v>
      </c>
    </row>
    <row r="136" customFormat="false" ht="15.75" hidden="false" customHeight="false" outlineLevel="0" collapsed="false">
      <c r="A136" s="12" t="s">
        <v>295</v>
      </c>
      <c r="B136" s="13" t="s">
        <v>296</v>
      </c>
      <c r="C136" s="47" t="n">
        <v>0</v>
      </c>
      <c r="D136" s="42" t="n">
        <f aca="false">C136/SUM($C$2:$C$138)</f>
        <v>0</v>
      </c>
    </row>
    <row r="137" customFormat="false" ht="15.75" hidden="false" customHeight="false" outlineLevel="0" collapsed="false">
      <c r="A137" s="12" t="s">
        <v>297</v>
      </c>
      <c r="B137" s="13" t="s">
        <v>298</v>
      </c>
      <c r="C137" s="47" t="n">
        <v>0.192105774340312</v>
      </c>
      <c r="D137" s="42" t="n">
        <f aca="false">C137/SUM($C$2:$C$138)</f>
        <v>0.000417711793915435</v>
      </c>
    </row>
    <row r="138" customFormat="false" ht="15.75" hidden="false" customHeight="false" outlineLevel="0" collapsed="false">
      <c r="A138" s="12" t="s">
        <v>299</v>
      </c>
      <c r="B138" s="13" t="s">
        <v>300</v>
      </c>
      <c r="C138" s="47" t="n">
        <v>0.0632680336992847</v>
      </c>
      <c r="D138" s="42" t="n">
        <f aca="false">C138/SUM($C$2:$C$138)</f>
        <v>0.000137569023860855</v>
      </c>
    </row>
    <row r="139" customFormat="false" ht="15.75" hidden="false" customHeight="false" outlineLevel="0" collapsed="false">
      <c r="A139" s="5"/>
      <c r="B139" s="13"/>
      <c r="C139" s="47"/>
    </row>
    <row r="140" customFormat="false" ht="15.75" hidden="false" customHeight="false" outlineLevel="0" collapsed="false">
      <c r="A140" s="5"/>
      <c r="B140" s="35" t="s">
        <v>411</v>
      </c>
      <c r="C140" s="47"/>
    </row>
  </sheetData>
  <conditionalFormatting sqref="D1:D1000">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FFD9EAD3"/>
    <pageSetUpPr fitToPage="false"/>
  </sheetPr>
  <dimension ref="A1:R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7.0255102040816"/>
    <col collapsed="false" hidden="false" max="2" min="2" style="0" width="26.9336734693878"/>
    <col collapsed="false" hidden="false" max="3" min="3" style="0" width="13.3469387755102"/>
    <col collapsed="false" hidden="false" max="4" min="4" style="0" width="3.30102040816327"/>
    <col collapsed="false" hidden="false" max="5" min="5" style="0" width="18.5459183673469"/>
    <col collapsed="false" hidden="false" max="6" min="6" style="0" width="13.3469387755102"/>
    <col collapsed="false" hidden="false" max="7" min="7" style="0" width="17.780612244898"/>
    <col collapsed="false" hidden="false" max="8" min="8" style="0" width="4.69897959183674"/>
    <col collapsed="false" hidden="false" max="9" min="9" style="0" width="21.7244897959184"/>
    <col collapsed="false" hidden="false" max="10" min="10" style="0" width="13.3469387755102"/>
    <col collapsed="false" hidden="false" max="11" min="11" style="0" width="16.2602040816327"/>
    <col collapsed="false" hidden="false" max="1025" min="12" style="0" width="13.3469387755102"/>
  </cols>
  <sheetData>
    <row r="1" customFormat="false" ht="15.75" hidden="false" customHeight="false" outlineLevel="0" collapsed="false">
      <c r="A1" s="2" t="s">
        <v>24</v>
      </c>
      <c r="B1" s="8" t="s">
        <v>25</v>
      </c>
      <c r="C1" s="9" t="s">
        <v>26</v>
      </c>
      <c r="E1" s="10"/>
      <c r="F1" s="10"/>
      <c r="G1" s="10"/>
      <c r="H1" s="11"/>
      <c r="I1" s="10"/>
      <c r="J1" s="10"/>
      <c r="K1" s="10"/>
    </row>
    <row r="2" customFormat="false" ht="15.75" hidden="false" customHeight="false" outlineLevel="0" collapsed="false">
      <c r="A2" s="12" t="s">
        <v>27</v>
      </c>
      <c r="B2" s="13" t="s">
        <v>28</v>
      </c>
      <c r="C2" s="14" t="n">
        <v>38.928341</v>
      </c>
      <c r="E2" s="15"/>
      <c r="F2" s="15"/>
      <c r="G2" s="15"/>
      <c r="H2" s="16"/>
      <c r="I2" s="15"/>
      <c r="J2" s="15"/>
      <c r="K2" s="15"/>
      <c r="L2" s="15"/>
      <c r="M2" s="15"/>
      <c r="N2" s="15"/>
      <c r="O2" s="16"/>
      <c r="P2" s="15"/>
      <c r="Q2" s="15"/>
      <c r="R2" s="15"/>
    </row>
    <row r="3" customFormat="false" ht="15.75" hidden="false" customHeight="false" outlineLevel="0" collapsed="false">
      <c r="A3" s="12" t="s">
        <v>29</v>
      </c>
      <c r="B3" s="13" t="s">
        <v>30</v>
      </c>
      <c r="C3" s="14" t="n">
        <v>2.837743</v>
      </c>
      <c r="E3" s="15"/>
      <c r="F3" s="15"/>
      <c r="G3" s="15"/>
      <c r="H3" s="16"/>
      <c r="I3" s="15"/>
      <c r="J3" s="15"/>
      <c r="K3" s="15"/>
      <c r="L3" s="15"/>
      <c r="M3" s="15"/>
      <c r="N3" s="15"/>
      <c r="O3" s="16"/>
      <c r="P3" s="15"/>
      <c r="Q3" s="15"/>
      <c r="R3" s="15"/>
    </row>
    <row r="4" customFormat="false" ht="15.75" hidden="false" customHeight="false" outlineLevel="0" collapsed="false">
      <c r="A4" s="12" t="s">
        <v>31</v>
      </c>
      <c r="B4" s="13" t="s">
        <v>32</v>
      </c>
      <c r="C4" s="14" t="n">
        <v>43.851043</v>
      </c>
      <c r="E4" s="15"/>
      <c r="F4" s="15"/>
      <c r="G4" s="15"/>
      <c r="H4" s="16"/>
      <c r="I4" s="15"/>
      <c r="J4" s="15"/>
      <c r="K4" s="15"/>
      <c r="L4" s="15"/>
      <c r="M4" s="15"/>
      <c r="N4" s="15"/>
      <c r="O4" s="16"/>
      <c r="P4" s="15"/>
      <c r="Q4" s="15"/>
      <c r="R4" s="15"/>
    </row>
    <row r="5" customFormat="false" ht="15.75" hidden="false" customHeight="false" outlineLevel="0" collapsed="false">
      <c r="A5" s="12" t="s">
        <v>33</v>
      </c>
      <c r="B5" s="13" t="s">
        <v>34</v>
      </c>
      <c r="C5" s="14" t="n">
        <v>32.866268</v>
      </c>
      <c r="E5" s="15"/>
      <c r="F5" s="15"/>
      <c r="G5" s="15"/>
      <c r="H5" s="16"/>
      <c r="I5" s="15"/>
      <c r="J5" s="15"/>
      <c r="K5" s="15"/>
      <c r="L5" s="15"/>
      <c r="M5" s="15"/>
      <c r="N5" s="15"/>
      <c r="O5" s="16"/>
      <c r="P5" s="15"/>
      <c r="Q5" s="15"/>
      <c r="R5" s="15"/>
    </row>
    <row r="6" customFormat="false" ht="15.75" hidden="false" customHeight="false" outlineLevel="0" collapsed="false">
      <c r="A6" s="12" t="s">
        <v>35</v>
      </c>
      <c r="B6" s="13" t="s">
        <v>36</v>
      </c>
      <c r="C6" s="14" t="n">
        <v>45.376763</v>
      </c>
      <c r="E6" s="15"/>
      <c r="F6" s="15"/>
      <c r="G6" s="15"/>
      <c r="H6" s="16"/>
      <c r="I6" s="15"/>
      <c r="J6" s="15"/>
      <c r="K6" s="15"/>
      <c r="L6" s="15"/>
      <c r="M6" s="15"/>
      <c r="N6" s="15"/>
      <c r="O6" s="16"/>
      <c r="P6" s="15"/>
      <c r="Q6" s="15"/>
      <c r="R6" s="15"/>
    </row>
    <row r="7" customFormat="false" ht="15.75" hidden="false" customHeight="false" outlineLevel="0" collapsed="false">
      <c r="A7" s="12" t="s">
        <v>37</v>
      </c>
      <c r="B7" s="13" t="s">
        <v>38</v>
      </c>
      <c r="C7" s="14" t="n">
        <v>2.963234</v>
      </c>
      <c r="E7" s="15"/>
      <c r="F7" s="15"/>
      <c r="G7" s="15"/>
      <c r="H7" s="16"/>
      <c r="I7" s="15"/>
      <c r="J7" s="15"/>
      <c r="K7" s="15"/>
      <c r="L7" s="15"/>
      <c r="M7" s="15"/>
      <c r="N7" s="15"/>
      <c r="O7" s="16"/>
      <c r="P7" s="15"/>
      <c r="Q7" s="15"/>
      <c r="R7" s="15"/>
    </row>
    <row r="8" customFormat="false" ht="15.75" hidden="false" customHeight="false" outlineLevel="0" collapsed="false">
      <c r="A8" s="12" t="s">
        <v>39</v>
      </c>
      <c r="B8" s="13" t="s">
        <v>40</v>
      </c>
      <c r="C8" s="14" t="n">
        <v>25.687041</v>
      </c>
      <c r="E8" s="15"/>
      <c r="F8" s="15"/>
      <c r="G8" s="15"/>
      <c r="H8" s="16"/>
      <c r="I8" s="15"/>
      <c r="J8" s="15"/>
      <c r="K8" s="15"/>
      <c r="L8" s="15"/>
      <c r="M8" s="15"/>
      <c r="N8" s="15"/>
      <c r="O8" s="16"/>
      <c r="P8" s="15"/>
      <c r="Q8" s="15"/>
      <c r="R8" s="15"/>
    </row>
    <row r="9" customFormat="false" ht="15.75" hidden="false" customHeight="false" outlineLevel="0" collapsed="false">
      <c r="A9" s="12" t="s">
        <v>41</v>
      </c>
      <c r="B9" s="13" t="s">
        <v>42</v>
      </c>
      <c r="C9" s="14" t="n">
        <v>10.110116</v>
      </c>
      <c r="E9" s="15"/>
      <c r="F9" s="15"/>
      <c r="G9" s="15"/>
      <c r="H9" s="16"/>
      <c r="I9" s="15"/>
      <c r="J9" s="15"/>
      <c r="K9" s="15"/>
      <c r="L9" s="15"/>
      <c r="M9" s="15"/>
      <c r="N9" s="15"/>
      <c r="O9" s="16"/>
      <c r="P9" s="15"/>
      <c r="Q9" s="15"/>
      <c r="R9" s="15"/>
    </row>
    <row r="10" customFormat="false" ht="15.75" hidden="false" customHeight="false" outlineLevel="0" collapsed="false">
      <c r="A10" s="12" t="s">
        <v>43</v>
      </c>
      <c r="B10" s="13" t="s">
        <v>44</v>
      </c>
      <c r="C10" s="14" t="n">
        <v>1.701583</v>
      </c>
      <c r="E10" s="15"/>
      <c r="F10" s="15"/>
      <c r="G10" s="15"/>
      <c r="H10" s="16"/>
      <c r="I10" s="15"/>
      <c r="J10" s="15"/>
      <c r="K10" s="15"/>
      <c r="L10" s="15"/>
      <c r="M10" s="15"/>
      <c r="N10" s="15"/>
      <c r="O10" s="16"/>
      <c r="P10" s="15"/>
      <c r="Q10" s="15"/>
      <c r="R10" s="15"/>
    </row>
    <row r="11" customFormat="false" ht="15.75" hidden="false" customHeight="false" outlineLevel="0" collapsed="false">
      <c r="A11" s="12" t="s">
        <v>45</v>
      </c>
      <c r="B11" s="13" t="s">
        <v>46</v>
      </c>
      <c r="C11" s="14" t="n">
        <v>165</v>
      </c>
      <c r="E11" s="15"/>
      <c r="F11" s="15"/>
      <c r="G11" s="15"/>
      <c r="H11" s="16"/>
      <c r="I11" s="15"/>
      <c r="J11" s="15"/>
      <c r="K11" s="15"/>
      <c r="L11" s="15"/>
      <c r="M11" s="15"/>
      <c r="N11" s="15"/>
      <c r="O11" s="16"/>
      <c r="P11" s="15"/>
      <c r="Q11" s="15"/>
      <c r="R11" s="15"/>
    </row>
    <row r="12" customFormat="false" ht="15.75" hidden="false" customHeight="false" outlineLevel="0" collapsed="false">
      <c r="A12" s="12" t="s">
        <v>47</v>
      </c>
      <c r="B12" s="13" t="s">
        <v>48</v>
      </c>
      <c r="C12" s="14" t="n">
        <v>0.287371</v>
      </c>
      <c r="E12" s="15"/>
      <c r="F12" s="15"/>
      <c r="G12" s="15"/>
      <c r="H12" s="16"/>
      <c r="I12" s="15"/>
      <c r="J12" s="15"/>
      <c r="K12" s="15"/>
      <c r="L12" s="15"/>
      <c r="M12" s="15"/>
      <c r="N12" s="15"/>
      <c r="O12" s="16"/>
      <c r="P12" s="15"/>
      <c r="Q12" s="15"/>
      <c r="R12" s="15"/>
    </row>
    <row r="13" customFormat="false" ht="15.75" hidden="false" customHeight="false" outlineLevel="0" collapsed="false">
      <c r="A13" s="12" t="s">
        <v>49</v>
      </c>
      <c r="B13" s="13" t="s">
        <v>50</v>
      </c>
      <c r="C13" s="14" t="n">
        <v>9.398861</v>
      </c>
      <c r="E13" s="15"/>
      <c r="F13" s="15"/>
      <c r="G13" s="15"/>
      <c r="H13" s="16"/>
      <c r="I13" s="15"/>
      <c r="J13" s="15"/>
      <c r="K13" s="15"/>
      <c r="L13" s="15"/>
      <c r="M13" s="15"/>
      <c r="N13" s="15"/>
      <c r="O13" s="16"/>
      <c r="P13" s="15"/>
      <c r="Q13" s="15"/>
      <c r="R13" s="15"/>
    </row>
    <row r="14" customFormat="false" ht="15.75" hidden="false" customHeight="false" outlineLevel="0" collapsed="false">
      <c r="A14" s="12" t="s">
        <v>51</v>
      </c>
      <c r="B14" s="13" t="s">
        <v>52</v>
      </c>
      <c r="C14" s="14" t="n">
        <v>12.123198</v>
      </c>
      <c r="E14" s="15"/>
      <c r="F14" s="17"/>
      <c r="G14" s="15"/>
      <c r="H14" s="16"/>
      <c r="I14" s="15"/>
      <c r="J14" s="15"/>
      <c r="K14" s="15"/>
      <c r="L14" s="15"/>
      <c r="M14" s="15"/>
      <c r="N14" s="15"/>
      <c r="O14" s="16"/>
      <c r="P14" s="15"/>
      <c r="Q14" s="15"/>
      <c r="R14" s="15"/>
    </row>
    <row r="15" customFormat="false" ht="15.75" hidden="false" customHeight="false" outlineLevel="0" collapsed="false">
      <c r="A15" s="12" t="s">
        <v>53</v>
      </c>
      <c r="B15" s="13" t="s">
        <v>54</v>
      </c>
      <c r="C15" s="14" t="n">
        <v>0.771612</v>
      </c>
      <c r="E15" s="15"/>
      <c r="F15" s="15"/>
      <c r="G15" s="15"/>
      <c r="H15" s="16"/>
      <c r="I15" s="15"/>
      <c r="J15" s="15"/>
      <c r="K15" s="15"/>
      <c r="L15" s="15"/>
      <c r="M15" s="15"/>
      <c r="N15" s="15"/>
      <c r="O15" s="16"/>
      <c r="P15" s="15"/>
      <c r="Q15" s="15"/>
      <c r="R15" s="15"/>
    </row>
    <row r="16" customFormat="false" ht="15.75" hidden="false" customHeight="false" outlineLevel="0" collapsed="false">
      <c r="A16" s="12" t="s">
        <v>55</v>
      </c>
      <c r="B16" s="13" t="s">
        <v>56</v>
      </c>
      <c r="C16" s="14" t="n">
        <v>11.673029</v>
      </c>
      <c r="E16" s="15"/>
      <c r="F16" s="15"/>
      <c r="G16" s="15"/>
      <c r="H16" s="16"/>
      <c r="I16" s="15"/>
      <c r="J16" s="15"/>
      <c r="K16" s="15"/>
      <c r="L16" s="15"/>
      <c r="M16" s="15"/>
      <c r="N16" s="15"/>
      <c r="O16" s="16"/>
      <c r="P16" s="15"/>
      <c r="Q16" s="15"/>
      <c r="R16" s="15"/>
    </row>
    <row r="17" customFormat="false" ht="15.75" hidden="false" customHeight="false" outlineLevel="0" collapsed="false">
      <c r="A17" s="12" t="s">
        <v>57</v>
      </c>
      <c r="B17" s="13" t="s">
        <v>58</v>
      </c>
      <c r="C17" s="14" t="n">
        <v>3.280815</v>
      </c>
      <c r="E17" s="15"/>
      <c r="F17" s="15"/>
      <c r="G17" s="15"/>
      <c r="H17" s="16"/>
      <c r="I17" s="15"/>
      <c r="J17" s="15"/>
      <c r="K17" s="15"/>
      <c r="L17" s="15"/>
      <c r="M17" s="15"/>
      <c r="N17" s="15"/>
      <c r="O17" s="16"/>
      <c r="P17" s="15"/>
      <c r="Q17" s="15"/>
      <c r="R17" s="15"/>
    </row>
    <row r="18" customFormat="false" ht="15.75" hidden="false" customHeight="false" outlineLevel="0" collapsed="false">
      <c r="A18" s="12" t="s">
        <v>59</v>
      </c>
      <c r="B18" s="13" t="s">
        <v>60</v>
      </c>
      <c r="C18" s="14" t="n">
        <v>2.351625</v>
      </c>
      <c r="E18" s="15"/>
      <c r="F18" s="15"/>
      <c r="G18" s="15"/>
      <c r="H18" s="16"/>
      <c r="I18" s="15"/>
      <c r="J18" s="15"/>
      <c r="K18" s="15"/>
      <c r="L18" s="15"/>
      <c r="M18" s="15"/>
      <c r="N18" s="15"/>
      <c r="O18" s="16"/>
      <c r="P18" s="15"/>
      <c r="Q18" s="15"/>
      <c r="R18" s="15"/>
    </row>
    <row r="19" customFormat="false" ht="15.75" hidden="false" customHeight="false" outlineLevel="0" collapsed="false">
      <c r="A19" s="12" t="s">
        <v>61</v>
      </c>
      <c r="B19" s="13" t="s">
        <v>62</v>
      </c>
      <c r="C19" s="14" t="n">
        <v>213</v>
      </c>
      <c r="E19" s="15"/>
      <c r="F19" s="15"/>
      <c r="G19" s="15"/>
      <c r="H19" s="16"/>
      <c r="I19" s="15"/>
      <c r="J19" s="15"/>
      <c r="K19" s="15"/>
      <c r="L19" s="15"/>
      <c r="M19" s="15"/>
      <c r="N19" s="15"/>
      <c r="O19" s="16"/>
      <c r="P19" s="15"/>
      <c r="Q19" s="15"/>
      <c r="R19" s="15"/>
    </row>
    <row r="20" customFormat="false" ht="15.75" hidden="false" customHeight="false" outlineLevel="0" collapsed="false">
      <c r="A20" s="12" t="s">
        <v>63</v>
      </c>
      <c r="B20" s="13" t="s">
        <v>64</v>
      </c>
      <c r="C20" s="14" t="n">
        <v>0.437483</v>
      </c>
      <c r="E20" s="15"/>
      <c r="F20" s="15"/>
      <c r="G20" s="15"/>
      <c r="H20" s="16"/>
      <c r="I20" s="15"/>
      <c r="J20" s="15"/>
      <c r="K20" s="15"/>
      <c r="L20" s="15"/>
      <c r="M20" s="15"/>
      <c r="N20" s="15"/>
      <c r="O20" s="16"/>
      <c r="P20" s="15"/>
      <c r="Q20" s="15"/>
      <c r="R20" s="15"/>
    </row>
    <row r="21" customFormat="false" ht="15.75" hidden="false" customHeight="false" outlineLevel="0" collapsed="false">
      <c r="A21" s="12" t="s">
        <v>65</v>
      </c>
      <c r="B21" s="13" t="s">
        <v>66</v>
      </c>
      <c r="C21" s="14" t="n">
        <v>20.903278</v>
      </c>
      <c r="E21" s="15"/>
      <c r="F21" s="15"/>
      <c r="G21" s="15"/>
      <c r="H21" s="16"/>
      <c r="I21" s="15"/>
      <c r="J21" s="15"/>
      <c r="K21" s="15"/>
      <c r="L21" s="15"/>
      <c r="M21" s="15"/>
      <c r="N21" s="15"/>
      <c r="O21" s="16"/>
      <c r="P21" s="15"/>
      <c r="Q21" s="15"/>
      <c r="R21" s="15"/>
    </row>
    <row r="22" customFormat="false" ht="15.75" hidden="false" customHeight="false" outlineLevel="0" collapsed="false">
      <c r="A22" s="12" t="s">
        <v>67</v>
      </c>
      <c r="B22" s="13" t="s">
        <v>68</v>
      </c>
      <c r="C22" s="14" t="n">
        <v>54.409794</v>
      </c>
      <c r="E22" s="15"/>
      <c r="F22" s="15"/>
      <c r="G22" s="15"/>
      <c r="H22" s="16"/>
      <c r="I22" s="15"/>
      <c r="J22" s="15"/>
      <c r="K22" s="15"/>
      <c r="L22" s="15"/>
      <c r="M22" s="15"/>
      <c r="N22" s="15"/>
      <c r="O22" s="16"/>
      <c r="P22" s="15"/>
      <c r="Q22" s="15"/>
      <c r="R22" s="15"/>
    </row>
    <row r="23" customFormat="false" ht="15.75" hidden="false" customHeight="false" outlineLevel="0" collapsed="false">
      <c r="A23" s="12" t="s">
        <v>69</v>
      </c>
      <c r="B23" s="13" t="s">
        <v>70</v>
      </c>
      <c r="C23" s="14" t="n">
        <v>11.890781</v>
      </c>
      <c r="E23" s="15"/>
      <c r="F23" s="15"/>
      <c r="G23" s="15"/>
      <c r="H23" s="16"/>
      <c r="I23" s="15"/>
      <c r="J23" s="15"/>
      <c r="K23" s="15"/>
      <c r="L23" s="15"/>
      <c r="M23" s="15"/>
      <c r="N23" s="15"/>
      <c r="O23" s="16"/>
      <c r="P23" s="15"/>
      <c r="Q23" s="15"/>
      <c r="R23" s="15"/>
    </row>
    <row r="24" customFormat="false" ht="15.75" hidden="false" customHeight="false" outlineLevel="0" collapsed="false">
      <c r="A24" s="12" t="s">
        <v>71</v>
      </c>
      <c r="B24" s="13" t="s">
        <v>72</v>
      </c>
      <c r="C24" s="14" t="n">
        <v>0.555988</v>
      </c>
      <c r="E24" s="15"/>
      <c r="F24" s="15"/>
      <c r="G24" s="15"/>
      <c r="H24" s="16"/>
      <c r="I24" s="15"/>
      <c r="J24" s="15"/>
      <c r="K24" s="15"/>
      <c r="L24" s="15"/>
      <c r="M24" s="15"/>
      <c r="N24" s="15"/>
      <c r="O24" s="16"/>
      <c r="P24" s="15"/>
      <c r="Q24" s="15"/>
      <c r="R24" s="15"/>
    </row>
    <row r="25" customFormat="false" ht="15.75" hidden="false" customHeight="false" outlineLevel="0" collapsed="false">
      <c r="A25" s="12" t="s">
        <v>73</v>
      </c>
      <c r="B25" s="13" t="s">
        <v>74</v>
      </c>
      <c r="C25" s="14" t="n">
        <v>16.718971</v>
      </c>
      <c r="E25" s="15"/>
      <c r="F25" s="15"/>
      <c r="G25" s="15"/>
      <c r="H25" s="16"/>
      <c r="I25" s="15"/>
      <c r="J25" s="15"/>
      <c r="K25" s="15"/>
      <c r="L25" s="15"/>
      <c r="M25" s="15"/>
      <c r="N25" s="15"/>
      <c r="O25" s="16"/>
      <c r="P25" s="15"/>
      <c r="Q25" s="15"/>
      <c r="R25" s="15"/>
    </row>
    <row r="26" customFormat="false" ht="15.75" hidden="false" customHeight="false" outlineLevel="0" collapsed="false">
      <c r="A26" s="12" t="s">
        <v>75</v>
      </c>
      <c r="B26" s="13" t="s">
        <v>76</v>
      </c>
      <c r="C26" s="14" t="n">
        <v>26.545864</v>
      </c>
      <c r="E26" s="15"/>
      <c r="F26" s="15"/>
      <c r="G26" s="15"/>
      <c r="H26" s="16"/>
      <c r="I26" s="15"/>
      <c r="J26" s="15"/>
      <c r="K26" s="15"/>
      <c r="L26" s="15"/>
      <c r="M26" s="15"/>
      <c r="N26" s="15"/>
      <c r="O26" s="16"/>
      <c r="P26" s="15"/>
      <c r="Q26" s="15"/>
      <c r="R26" s="15"/>
    </row>
    <row r="27" customFormat="false" ht="15.75" hidden="false" customHeight="false" outlineLevel="0" collapsed="false">
      <c r="A27" s="12" t="s">
        <v>77</v>
      </c>
      <c r="B27" s="13" t="s">
        <v>78</v>
      </c>
      <c r="C27" s="14" t="n">
        <v>38.005238</v>
      </c>
      <c r="E27" s="15"/>
      <c r="F27" s="15"/>
      <c r="G27" s="15"/>
      <c r="H27" s="16"/>
      <c r="I27" s="15"/>
      <c r="J27" s="15"/>
      <c r="K27" s="15"/>
      <c r="L27" s="15"/>
      <c r="M27" s="15"/>
      <c r="N27" s="15"/>
      <c r="O27" s="16"/>
      <c r="P27" s="15"/>
      <c r="Q27" s="15"/>
      <c r="R27" s="15"/>
    </row>
    <row r="28" customFormat="false" ht="15.75" hidden="false" customHeight="false" outlineLevel="0" collapsed="false">
      <c r="A28" s="12" t="s">
        <v>79</v>
      </c>
      <c r="B28" s="13" t="s">
        <v>80</v>
      </c>
      <c r="C28" s="14" t="n">
        <v>4.829764</v>
      </c>
      <c r="E28" s="15"/>
      <c r="F28" s="15"/>
      <c r="G28" s="15"/>
      <c r="H28" s="16"/>
      <c r="I28" s="15"/>
      <c r="J28" s="15"/>
      <c r="K28" s="15"/>
      <c r="L28" s="15"/>
      <c r="M28" s="15"/>
      <c r="N28" s="15"/>
      <c r="O28" s="16"/>
      <c r="P28" s="15"/>
      <c r="Q28" s="15"/>
      <c r="R28" s="15"/>
    </row>
    <row r="29" customFormat="false" ht="15.75" hidden="false" customHeight="false" outlineLevel="0" collapsed="false">
      <c r="A29" s="12" t="s">
        <v>81</v>
      </c>
      <c r="B29" s="13" t="s">
        <v>82</v>
      </c>
      <c r="C29" s="14" t="n">
        <v>16.425859</v>
      </c>
      <c r="E29" s="15"/>
      <c r="F29" s="15"/>
      <c r="G29" s="15"/>
      <c r="H29" s="16"/>
      <c r="I29" s="15"/>
      <c r="J29" s="15"/>
      <c r="K29" s="15"/>
      <c r="L29" s="15"/>
      <c r="M29" s="15"/>
      <c r="N29" s="15"/>
      <c r="O29" s="16"/>
      <c r="P29" s="15"/>
      <c r="Q29" s="15"/>
      <c r="R29" s="15"/>
    </row>
    <row r="30" customFormat="false" ht="15.75" hidden="false" customHeight="false" outlineLevel="0" collapsed="false">
      <c r="A30" s="12" t="s">
        <v>83</v>
      </c>
      <c r="B30" s="13" t="s">
        <v>84</v>
      </c>
      <c r="C30" s="14" t="n">
        <v>19.116209</v>
      </c>
      <c r="E30" s="15"/>
      <c r="F30" s="15"/>
      <c r="G30" s="15"/>
      <c r="H30" s="16"/>
      <c r="I30" s="15"/>
      <c r="J30" s="15"/>
      <c r="K30" s="15"/>
      <c r="L30" s="15"/>
      <c r="M30" s="15"/>
      <c r="N30" s="15"/>
      <c r="O30" s="16"/>
      <c r="P30" s="15"/>
      <c r="Q30" s="15"/>
      <c r="R30" s="15"/>
    </row>
    <row r="31" customFormat="false" ht="15.75" hidden="false" customHeight="false" outlineLevel="0" collapsed="false">
      <c r="A31" s="12" t="s">
        <v>85</v>
      </c>
      <c r="B31" s="13" t="s">
        <v>86</v>
      </c>
      <c r="C31" s="14" t="n">
        <v>1400</v>
      </c>
      <c r="E31" s="15"/>
      <c r="F31" s="15"/>
      <c r="G31" s="15"/>
      <c r="H31" s="16"/>
      <c r="I31" s="15"/>
      <c r="J31" s="15"/>
      <c r="K31" s="15"/>
      <c r="L31" s="15"/>
      <c r="M31" s="15"/>
      <c r="N31" s="15"/>
      <c r="O31" s="16"/>
      <c r="P31" s="15"/>
      <c r="Q31" s="15"/>
      <c r="R31" s="15"/>
    </row>
    <row r="32" customFormat="false" ht="15.75" hidden="false" customHeight="false" outlineLevel="0" collapsed="false">
      <c r="A32" s="12" t="s">
        <v>87</v>
      </c>
      <c r="B32" s="13" t="s">
        <v>88</v>
      </c>
      <c r="C32" s="14" t="n">
        <v>50.882884</v>
      </c>
      <c r="E32" s="15"/>
      <c r="F32" s="15"/>
      <c r="G32" s="15"/>
      <c r="H32" s="16"/>
      <c r="I32" s="15"/>
      <c r="J32" s="15"/>
      <c r="K32" s="15"/>
      <c r="L32" s="15"/>
      <c r="M32" s="15"/>
      <c r="N32" s="15"/>
      <c r="O32" s="16"/>
      <c r="P32" s="15"/>
      <c r="Q32" s="15"/>
      <c r="R32" s="15"/>
    </row>
    <row r="33" customFormat="false" ht="15.75" hidden="false" customHeight="false" outlineLevel="0" collapsed="false">
      <c r="A33" s="12" t="s">
        <v>89</v>
      </c>
      <c r="B33" s="13" t="s">
        <v>90</v>
      </c>
      <c r="C33" s="14" t="n">
        <v>5.518092</v>
      </c>
      <c r="E33" s="15"/>
      <c r="F33" s="15"/>
      <c r="G33" s="15"/>
      <c r="H33" s="16"/>
      <c r="I33" s="15"/>
      <c r="J33" s="15"/>
      <c r="K33" s="15"/>
      <c r="L33" s="15"/>
      <c r="M33" s="15"/>
      <c r="N33" s="15"/>
      <c r="O33" s="16"/>
      <c r="P33" s="15"/>
      <c r="Q33" s="15"/>
      <c r="R33" s="15"/>
    </row>
    <row r="34" customFormat="false" ht="15.75" hidden="false" customHeight="false" outlineLevel="0" collapsed="false">
      <c r="A34" s="12" t="s">
        <v>91</v>
      </c>
      <c r="B34" s="18" t="s">
        <v>92</v>
      </c>
      <c r="C34" s="14" t="n">
        <v>89.561404</v>
      </c>
      <c r="E34" s="15"/>
      <c r="F34" s="15"/>
      <c r="G34" s="15"/>
      <c r="H34" s="16"/>
      <c r="I34" s="15"/>
      <c r="J34" s="15"/>
      <c r="K34" s="15"/>
      <c r="L34" s="15"/>
      <c r="M34" s="15"/>
      <c r="N34" s="15"/>
      <c r="O34" s="16"/>
      <c r="P34" s="15"/>
      <c r="Q34" s="15"/>
      <c r="R34" s="15"/>
    </row>
    <row r="35" customFormat="false" ht="15.75" hidden="false" customHeight="false" outlineLevel="0" collapsed="false">
      <c r="A35" s="12" t="s">
        <v>93</v>
      </c>
      <c r="B35" s="13" t="s">
        <v>94</v>
      </c>
      <c r="C35" s="14" t="n">
        <v>5.094114</v>
      </c>
      <c r="E35" s="15"/>
      <c r="F35" s="15"/>
      <c r="G35" s="15"/>
      <c r="H35" s="16"/>
      <c r="I35" s="15"/>
      <c r="J35" s="15"/>
      <c r="K35" s="15"/>
      <c r="L35" s="15"/>
      <c r="M35" s="15"/>
      <c r="N35" s="15"/>
      <c r="O35" s="16"/>
      <c r="P35" s="15"/>
      <c r="Q35" s="15"/>
      <c r="R35" s="15"/>
    </row>
    <row r="36" customFormat="false" ht="15.75" hidden="false" customHeight="false" outlineLevel="0" collapsed="false">
      <c r="A36" s="12" t="s">
        <v>95</v>
      </c>
      <c r="B36" s="13" t="s">
        <v>96</v>
      </c>
      <c r="C36" s="14" t="n">
        <v>26.378275</v>
      </c>
      <c r="E36" s="15"/>
      <c r="F36" s="15"/>
      <c r="G36" s="15"/>
      <c r="H36" s="16"/>
      <c r="I36" s="15"/>
      <c r="J36" s="15"/>
      <c r="K36" s="15"/>
      <c r="L36" s="15"/>
      <c r="M36" s="15"/>
      <c r="N36" s="15"/>
      <c r="O36" s="16"/>
      <c r="P36" s="15"/>
      <c r="Q36" s="15"/>
      <c r="R36" s="15"/>
    </row>
    <row r="37" customFormat="false" ht="15.75" hidden="false" customHeight="false" outlineLevel="0" collapsed="false">
      <c r="A37" s="12" t="s">
        <v>97</v>
      </c>
      <c r="B37" s="13" t="s">
        <v>98</v>
      </c>
      <c r="C37" s="14" t="n">
        <v>11.326616</v>
      </c>
      <c r="E37" s="15"/>
      <c r="F37" s="15"/>
      <c r="G37" s="15"/>
      <c r="H37" s="16"/>
      <c r="I37" s="15"/>
      <c r="J37" s="15"/>
      <c r="K37" s="15"/>
      <c r="L37" s="15"/>
      <c r="M37" s="15"/>
      <c r="N37" s="15"/>
      <c r="O37" s="16"/>
      <c r="P37" s="15"/>
      <c r="Q37" s="15"/>
      <c r="R37" s="15"/>
    </row>
    <row r="38" customFormat="false" ht="15.75" hidden="false" customHeight="false" outlineLevel="0" collapsed="false">
      <c r="A38" s="12" t="s">
        <v>99</v>
      </c>
      <c r="B38" s="13" t="s">
        <v>100</v>
      </c>
      <c r="C38" s="14" t="n">
        <v>0.988002</v>
      </c>
      <c r="E38" s="15"/>
      <c r="F38" s="15"/>
      <c r="G38" s="15"/>
      <c r="H38" s="16"/>
      <c r="I38" s="15"/>
      <c r="J38" s="15"/>
      <c r="K38" s="15"/>
      <c r="L38" s="15"/>
      <c r="M38" s="15"/>
      <c r="N38" s="15"/>
      <c r="O38" s="16"/>
      <c r="P38" s="15"/>
      <c r="Q38" s="15"/>
      <c r="R38" s="15"/>
    </row>
    <row r="39" customFormat="false" ht="15.75" hidden="false" customHeight="false" outlineLevel="0" collapsed="false">
      <c r="A39" s="12" t="s">
        <v>101</v>
      </c>
      <c r="B39" s="13" t="s">
        <v>102</v>
      </c>
      <c r="C39" s="14" t="n">
        <v>10.847904</v>
      </c>
      <c r="E39" s="15"/>
      <c r="F39" s="15"/>
      <c r="G39" s="15"/>
      <c r="H39" s="16"/>
      <c r="I39" s="15"/>
      <c r="J39" s="15"/>
      <c r="K39" s="15"/>
      <c r="L39" s="15"/>
      <c r="M39" s="15"/>
      <c r="N39" s="15"/>
      <c r="O39" s="16"/>
      <c r="P39" s="15"/>
      <c r="Q39" s="15"/>
      <c r="R39" s="15"/>
    </row>
    <row r="40" customFormat="false" ht="15.75" hidden="false" customHeight="false" outlineLevel="0" collapsed="false">
      <c r="A40" s="12" t="s">
        <v>103</v>
      </c>
      <c r="B40" s="13" t="s">
        <v>104</v>
      </c>
      <c r="C40" s="14" t="n">
        <v>17.64306</v>
      </c>
      <c r="E40" s="15"/>
      <c r="F40" s="15"/>
      <c r="G40" s="15"/>
      <c r="H40" s="16"/>
      <c r="I40" s="15"/>
      <c r="J40" s="15"/>
      <c r="K40" s="15"/>
      <c r="L40" s="15"/>
      <c r="M40" s="15"/>
      <c r="N40" s="15"/>
      <c r="O40" s="16"/>
      <c r="P40" s="15"/>
      <c r="Q40" s="15"/>
      <c r="R40" s="15"/>
    </row>
    <row r="41" customFormat="false" ht="15.75" hidden="false" customHeight="false" outlineLevel="0" collapsed="false">
      <c r="A41" s="12" t="s">
        <v>105</v>
      </c>
      <c r="B41" s="13" t="s">
        <v>106</v>
      </c>
      <c r="C41" s="14" t="n">
        <v>102</v>
      </c>
      <c r="E41" s="15"/>
      <c r="F41" s="15"/>
      <c r="G41" s="15"/>
      <c r="H41" s="16"/>
      <c r="I41" s="15"/>
      <c r="J41" s="15"/>
      <c r="K41" s="15"/>
      <c r="L41" s="15"/>
      <c r="M41" s="15"/>
      <c r="N41" s="15"/>
      <c r="O41" s="16"/>
      <c r="P41" s="15"/>
      <c r="Q41" s="15"/>
      <c r="R41" s="15"/>
    </row>
    <row r="42" customFormat="false" ht="15.75" hidden="false" customHeight="false" outlineLevel="0" collapsed="false">
      <c r="A42" s="12" t="s">
        <v>107</v>
      </c>
      <c r="B42" s="13" t="s">
        <v>108</v>
      </c>
      <c r="C42" s="14" t="n">
        <v>6.486201</v>
      </c>
      <c r="E42" s="15"/>
      <c r="F42" s="15"/>
      <c r="G42" s="15"/>
      <c r="H42" s="16"/>
      <c r="I42" s="15"/>
      <c r="J42" s="15"/>
      <c r="K42" s="15"/>
      <c r="L42" s="15"/>
      <c r="M42" s="15"/>
      <c r="N42" s="15"/>
      <c r="O42" s="16"/>
      <c r="P42" s="15"/>
      <c r="Q42" s="15"/>
      <c r="R42" s="15"/>
    </row>
    <row r="43" customFormat="false" ht="15.75" hidden="false" customHeight="false" outlineLevel="0" collapsed="false">
      <c r="A43" s="12" t="s">
        <v>109</v>
      </c>
      <c r="B43" s="13" t="s">
        <v>110</v>
      </c>
      <c r="C43" s="19" t="n">
        <v>3.6</v>
      </c>
      <c r="E43" s="15"/>
      <c r="F43" s="15"/>
      <c r="G43" s="15"/>
      <c r="H43" s="16"/>
      <c r="I43" s="15"/>
      <c r="J43" s="15"/>
      <c r="K43" s="15"/>
      <c r="L43" s="15"/>
      <c r="M43" s="15"/>
      <c r="N43" s="15"/>
      <c r="O43" s="16"/>
      <c r="P43" s="15"/>
      <c r="Q43" s="15"/>
      <c r="R43" s="15"/>
    </row>
    <row r="44" customFormat="false" ht="15.75" hidden="false" customHeight="false" outlineLevel="0" collapsed="false">
      <c r="A44" s="12" t="s">
        <v>111</v>
      </c>
      <c r="B44" s="13" t="s">
        <v>112</v>
      </c>
      <c r="C44" s="14" t="n">
        <v>1.160164</v>
      </c>
      <c r="E44" s="15"/>
      <c r="F44" s="15"/>
      <c r="G44" s="15"/>
      <c r="H44" s="16"/>
      <c r="I44" s="15"/>
      <c r="J44" s="15"/>
      <c r="K44" s="15"/>
      <c r="L44" s="15"/>
      <c r="M44" s="15"/>
      <c r="N44" s="15"/>
      <c r="O44" s="16"/>
      <c r="P44" s="15"/>
      <c r="Q44" s="15"/>
      <c r="R44" s="15"/>
    </row>
    <row r="45" customFormat="false" ht="15.75" hidden="false" customHeight="false" outlineLevel="0" collapsed="false">
      <c r="A45" s="12" t="s">
        <v>113</v>
      </c>
      <c r="B45" s="13" t="s">
        <v>114</v>
      </c>
      <c r="C45" s="14" t="n">
        <v>115</v>
      </c>
      <c r="E45" s="15"/>
      <c r="F45" s="15"/>
      <c r="G45" s="15"/>
      <c r="H45" s="16"/>
      <c r="I45" s="15"/>
      <c r="J45" s="15"/>
      <c r="K45" s="15"/>
      <c r="L45" s="15"/>
      <c r="M45" s="15"/>
      <c r="N45" s="15"/>
      <c r="O45" s="16"/>
      <c r="P45" s="15"/>
      <c r="Q45" s="15"/>
      <c r="R45" s="15"/>
    </row>
    <row r="46" customFormat="false" ht="15.75" hidden="false" customHeight="false" outlineLevel="0" collapsed="false">
      <c r="A46" s="12" t="s">
        <v>115</v>
      </c>
      <c r="B46" s="13" t="s">
        <v>116</v>
      </c>
      <c r="C46" s="14" t="n">
        <v>515.215293</v>
      </c>
      <c r="D46" s="12"/>
      <c r="E46" s="15"/>
      <c r="F46" s="15"/>
      <c r="G46" s="15"/>
      <c r="H46" s="16"/>
      <c r="I46" s="15"/>
      <c r="J46" s="15"/>
      <c r="K46" s="15"/>
      <c r="L46" s="15"/>
      <c r="M46" s="15"/>
      <c r="N46" s="15"/>
      <c r="O46" s="16"/>
      <c r="P46" s="15"/>
      <c r="Q46" s="15"/>
      <c r="R46" s="15"/>
    </row>
    <row r="47" customFormat="false" ht="15.75" hidden="false" customHeight="false" outlineLevel="0" collapsed="false">
      <c r="A47" s="12" t="s">
        <v>117</v>
      </c>
      <c r="B47" s="13" t="s">
        <v>118</v>
      </c>
      <c r="C47" s="14" t="n">
        <v>0.896444</v>
      </c>
      <c r="E47" s="15"/>
      <c r="F47" s="15"/>
      <c r="G47" s="15"/>
      <c r="H47" s="16"/>
      <c r="I47" s="15"/>
      <c r="J47" s="15"/>
      <c r="K47" s="15"/>
      <c r="L47" s="15"/>
      <c r="M47" s="15"/>
      <c r="N47" s="15"/>
      <c r="O47" s="16"/>
      <c r="P47" s="15"/>
      <c r="Q47" s="15"/>
      <c r="R47" s="15"/>
    </row>
    <row r="48" customFormat="false" ht="15.75" hidden="false" customHeight="false" outlineLevel="0" collapsed="false">
      <c r="A48" s="12" t="s">
        <v>119</v>
      </c>
      <c r="B48" s="13" t="s">
        <v>120</v>
      </c>
      <c r="C48" s="14" t="n">
        <v>2.225728</v>
      </c>
      <c r="E48" s="15"/>
      <c r="F48" s="15"/>
      <c r="G48" s="15"/>
      <c r="H48" s="16"/>
      <c r="I48" s="15"/>
      <c r="J48" s="15"/>
      <c r="K48" s="15"/>
      <c r="L48" s="15"/>
      <c r="M48" s="15"/>
      <c r="N48" s="15"/>
      <c r="O48" s="16"/>
      <c r="P48" s="15"/>
      <c r="Q48" s="15"/>
      <c r="R48" s="15"/>
    </row>
    <row r="49" customFormat="false" ht="15.75" hidden="false" customHeight="false" outlineLevel="0" collapsed="false">
      <c r="A49" s="12" t="s">
        <v>121</v>
      </c>
      <c r="B49" s="13" t="s">
        <v>122</v>
      </c>
      <c r="C49" s="14" t="n">
        <v>2.416664</v>
      </c>
      <c r="E49" s="15"/>
      <c r="F49" s="15"/>
      <c r="G49" s="15"/>
      <c r="H49" s="16"/>
      <c r="I49" s="15"/>
      <c r="J49" s="15"/>
      <c r="K49" s="15"/>
      <c r="L49" s="15"/>
      <c r="M49" s="15"/>
      <c r="N49" s="15"/>
      <c r="O49" s="16"/>
      <c r="P49" s="15"/>
      <c r="Q49" s="15"/>
      <c r="R49" s="15"/>
    </row>
    <row r="50" customFormat="false" ht="15.75" hidden="false" customHeight="false" outlineLevel="0" collapsed="false">
      <c r="A50" s="12" t="s">
        <v>123</v>
      </c>
      <c r="B50" s="13" t="s">
        <v>124</v>
      </c>
      <c r="C50" s="14" t="n">
        <v>3.714</v>
      </c>
      <c r="E50" s="15"/>
      <c r="F50" s="15"/>
      <c r="G50" s="15"/>
      <c r="H50" s="16"/>
      <c r="I50" s="15"/>
      <c r="J50" s="15"/>
      <c r="K50" s="15"/>
      <c r="L50" s="15"/>
      <c r="M50" s="15"/>
      <c r="N50" s="15"/>
      <c r="O50" s="16"/>
      <c r="P50" s="15"/>
      <c r="Q50" s="15"/>
      <c r="R50" s="15"/>
    </row>
    <row r="51" customFormat="false" ht="15.75" hidden="false" customHeight="false" outlineLevel="0" collapsed="false">
      <c r="A51" s="12" t="s">
        <v>125</v>
      </c>
      <c r="B51" s="13" t="s">
        <v>126</v>
      </c>
      <c r="C51" s="14" t="n">
        <v>31.072945</v>
      </c>
      <c r="E51" s="15"/>
      <c r="F51" s="15"/>
      <c r="G51" s="15"/>
      <c r="H51" s="16"/>
      <c r="I51" s="15"/>
      <c r="J51" s="15"/>
      <c r="K51" s="15"/>
      <c r="L51" s="15"/>
      <c r="M51" s="15"/>
      <c r="N51" s="15"/>
      <c r="O51" s="16"/>
      <c r="P51" s="15"/>
      <c r="Q51" s="15"/>
      <c r="R51" s="15"/>
    </row>
    <row r="52" customFormat="false" ht="15.75" hidden="false" customHeight="false" outlineLevel="0" collapsed="false">
      <c r="A52" s="12" t="s">
        <v>127</v>
      </c>
      <c r="B52" s="13" t="s">
        <v>128</v>
      </c>
      <c r="C52" s="14" t="n">
        <v>16.858333</v>
      </c>
      <c r="E52" s="15"/>
      <c r="F52" s="15"/>
      <c r="G52" s="15"/>
      <c r="H52" s="16"/>
      <c r="I52" s="15"/>
      <c r="J52" s="15"/>
      <c r="K52" s="15"/>
      <c r="L52" s="15"/>
      <c r="M52" s="15"/>
      <c r="N52" s="15"/>
      <c r="O52" s="16"/>
      <c r="P52" s="15"/>
      <c r="Q52" s="15"/>
      <c r="R52" s="15"/>
    </row>
    <row r="53" customFormat="false" ht="15.75" hidden="false" customHeight="false" outlineLevel="0" collapsed="false">
      <c r="A53" s="12" t="s">
        <v>129</v>
      </c>
      <c r="B53" s="13" t="s">
        <v>130</v>
      </c>
      <c r="C53" s="14" t="n">
        <v>13.132792</v>
      </c>
      <c r="E53" s="15"/>
      <c r="F53" s="15"/>
      <c r="G53" s="15"/>
      <c r="H53" s="16"/>
      <c r="I53" s="15"/>
      <c r="J53" s="15"/>
      <c r="K53" s="15"/>
      <c r="L53" s="15"/>
      <c r="M53" s="15"/>
      <c r="N53" s="15"/>
      <c r="O53" s="16"/>
      <c r="P53" s="15"/>
      <c r="Q53" s="15"/>
      <c r="R53" s="15"/>
    </row>
    <row r="54" customFormat="false" ht="15.75" hidden="false" customHeight="false" outlineLevel="0" collapsed="false">
      <c r="A54" s="12" t="s">
        <v>131</v>
      </c>
      <c r="B54" s="13" t="s">
        <v>132</v>
      </c>
      <c r="C54" s="14" t="n">
        <v>1.967998</v>
      </c>
      <c r="E54" s="15"/>
      <c r="F54" s="15"/>
      <c r="G54" s="15"/>
      <c r="H54" s="16"/>
      <c r="I54" s="15"/>
      <c r="J54" s="15"/>
      <c r="K54" s="15"/>
      <c r="L54" s="15"/>
      <c r="M54" s="15"/>
      <c r="N54" s="15"/>
      <c r="O54" s="16"/>
      <c r="P54" s="15"/>
      <c r="Q54" s="15"/>
      <c r="R54" s="15"/>
    </row>
    <row r="55" customFormat="false" ht="15.75" hidden="false" customHeight="false" outlineLevel="0" collapsed="false">
      <c r="A55" s="12" t="s">
        <v>133</v>
      </c>
      <c r="B55" s="13" t="s">
        <v>134</v>
      </c>
      <c r="C55" s="14" t="n">
        <v>0.786559</v>
      </c>
      <c r="E55" s="15"/>
      <c r="F55" s="15"/>
      <c r="G55" s="15"/>
      <c r="H55" s="16"/>
      <c r="I55" s="15"/>
      <c r="J55" s="15"/>
      <c r="K55" s="15"/>
      <c r="L55" s="15"/>
      <c r="M55" s="15"/>
      <c r="N55" s="15"/>
      <c r="O55" s="16"/>
      <c r="P55" s="15"/>
      <c r="Q55" s="15"/>
      <c r="R55" s="15"/>
    </row>
    <row r="56" customFormat="false" ht="15.75" hidden="false" customHeight="false" outlineLevel="0" collapsed="false">
      <c r="A56" s="12" t="s">
        <v>135</v>
      </c>
      <c r="B56" s="13" t="s">
        <v>136</v>
      </c>
      <c r="C56" s="14" t="n">
        <v>11.402533</v>
      </c>
      <c r="E56" s="15"/>
      <c r="F56" s="15"/>
      <c r="G56" s="15"/>
      <c r="H56" s="16"/>
      <c r="I56" s="15"/>
      <c r="J56" s="15"/>
      <c r="K56" s="15"/>
      <c r="L56" s="15"/>
      <c r="M56" s="15"/>
      <c r="N56" s="15"/>
      <c r="O56" s="16"/>
      <c r="P56" s="15"/>
      <c r="Q56" s="15"/>
      <c r="R56" s="15"/>
    </row>
    <row r="57" customFormat="false" ht="15.75" hidden="false" customHeight="false" outlineLevel="0" collapsed="false">
      <c r="A57" s="12" t="s">
        <v>137</v>
      </c>
      <c r="B57" s="13" t="s">
        <v>138</v>
      </c>
      <c r="C57" s="14" t="n">
        <v>9.904608</v>
      </c>
      <c r="E57" s="15"/>
      <c r="F57" s="15"/>
      <c r="G57" s="15"/>
      <c r="H57" s="16"/>
      <c r="I57" s="15"/>
      <c r="J57" s="15"/>
      <c r="K57" s="15"/>
      <c r="L57" s="15"/>
      <c r="M57" s="15"/>
      <c r="N57" s="15"/>
      <c r="O57" s="16"/>
      <c r="P57" s="15"/>
      <c r="Q57" s="15"/>
      <c r="R57" s="15"/>
    </row>
    <row r="58" customFormat="false" ht="15.75" hidden="false" customHeight="false" outlineLevel="0" collapsed="false">
      <c r="A58" s="12" t="s">
        <v>139</v>
      </c>
      <c r="B58" s="13" t="s">
        <v>140</v>
      </c>
      <c r="C58" s="14" t="n">
        <v>1380</v>
      </c>
      <c r="E58" s="15"/>
      <c r="F58" s="15"/>
      <c r="G58" s="15"/>
      <c r="H58" s="16"/>
      <c r="I58" s="15"/>
      <c r="J58" s="15"/>
      <c r="K58" s="15"/>
      <c r="L58" s="15"/>
      <c r="M58" s="15"/>
      <c r="N58" s="15"/>
      <c r="O58" s="16"/>
      <c r="P58" s="15"/>
      <c r="Q58" s="15"/>
      <c r="R58" s="15"/>
    </row>
    <row r="59" customFormat="false" ht="15.75" hidden="false" customHeight="false" outlineLevel="0" collapsed="false">
      <c r="A59" s="12" t="s">
        <v>141</v>
      </c>
      <c r="B59" s="13" t="s">
        <v>142</v>
      </c>
      <c r="C59" s="14" t="n">
        <v>274</v>
      </c>
      <c r="E59" s="15"/>
      <c r="F59" s="15"/>
      <c r="G59" s="15"/>
      <c r="H59" s="16"/>
      <c r="I59" s="15"/>
      <c r="J59" s="15"/>
      <c r="K59" s="15"/>
      <c r="L59" s="15"/>
      <c r="M59" s="15"/>
      <c r="N59" s="15"/>
      <c r="O59" s="16"/>
      <c r="P59" s="15"/>
      <c r="Q59" s="15"/>
      <c r="R59" s="15"/>
    </row>
    <row r="60" customFormat="false" ht="15.75" hidden="false" customHeight="false" outlineLevel="0" collapsed="false">
      <c r="A60" s="12" t="s">
        <v>143</v>
      </c>
      <c r="B60" s="13" t="s">
        <v>144</v>
      </c>
      <c r="C60" s="14" t="n">
        <v>83.992953</v>
      </c>
      <c r="E60" s="15"/>
      <c r="F60" s="15"/>
      <c r="G60" s="15"/>
      <c r="H60" s="16"/>
      <c r="I60" s="15"/>
      <c r="J60" s="15"/>
      <c r="K60" s="15"/>
      <c r="L60" s="15"/>
      <c r="M60" s="15"/>
      <c r="N60" s="15"/>
      <c r="O60" s="16"/>
      <c r="P60" s="15"/>
      <c r="Q60" s="15"/>
      <c r="R60" s="15"/>
    </row>
    <row r="61" customFormat="false" ht="15.75" hidden="false" customHeight="false" outlineLevel="0" collapsed="false">
      <c r="A61" s="12" t="s">
        <v>145</v>
      </c>
      <c r="B61" s="13" t="s">
        <v>146</v>
      </c>
      <c r="C61" s="14" t="n">
        <v>40.222503</v>
      </c>
      <c r="E61" s="15"/>
      <c r="F61" s="15"/>
      <c r="G61" s="15"/>
      <c r="H61" s="16"/>
      <c r="I61" s="15"/>
      <c r="J61" s="15"/>
      <c r="K61" s="15"/>
      <c r="L61" s="15"/>
      <c r="M61" s="15"/>
      <c r="N61" s="15"/>
      <c r="O61" s="16"/>
      <c r="P61" s="15"/>
      <c r="Q61" s="15"/>
      <c r="R61" s="15"/>
    </row>
    <row r="62" customFormat="false" ht="15.75" hidden="false" customHeight="false" outlineLevel="0" collapsed="false">
      <c r="A62" s="12" t="s">
        <v>147</v>
      </c>
      <c r="B62" s="13" t="s">
        <v>148</v>
      </c>
      <c r="C62" s="14" t="n">
        <v>9.2169</v>
      </c>
      <c r="E62" s="15"/>
      <c r="F62" s="15"/>
      <c r="G62" s="15"/>
      <c r="H62" s="16"/>
      <c r="I62" s="15"/>
      <c r="J62" s="15"/>
      <c r="K62" s="15"/>
      <c r="L62" s="15"/>
      <c r="M62" s="15"/>
      <c r="N62" s="15"/>
      <c r="O62" s="16"/>
      <c r="P62" s="15"/>
      <c r="Q62" s="15"/>
      <c r="R62" s="15"/>
    </row>
    <row r="63" customFormat="false" ht="15.75" hidden="false" customHeight="false" outlineLevel="0" collapsed="false">
      <c r="A63" s="12" t="s">
        <v>149</v>
      </c>
      <c r="B63" s="13" t="s">
        <v>150</v>
      </c>
      <c r="C63" s="14" t="n">
        <v>2.961161</v>
      </c>
      <c r="E63" s="15"/>
      <c r="F63" s="15"/>
      <c r="G63" s="15"/>
      <c r="H63" s="16"/>
      <c r="I63" s="15"/>
      <c r="J63" s="15"/>
      <c r="K63" s="15"/>
      <c r="L63" s="15"/>
      <c r="M63" s="15"/>
      <c r="N63" s="15"/>
      <c r="O63" s="16"/>
      <c r="P63" s="15"/>
      <c r="Q63" s="15"/>
      <c r="R63" s="15"/>
    </row>
    <row r="64" customFormat="false" ht="15.75" hidden="false" customHeight="false" outlineLevel="0" collapsed="false">
      <c r="A64" s="12" t="s">
        <v>151</v>
      </c>
      <c r="B64" s="13" t="s">
        <v>152</v>
      </c>
      <c r="C64" s="14" t="n">
        <v>126</v>
      </c>
      <c r="E64" s="15"/>
      <c r="F64" s="15"/>
      <c r="G64" s="15"/>
      <c r="H64" s="16"/>
      <c r="I64" s="15"/>
      <c r="J64" s="15"/>
      <c r="K64" s="15"/>
      <c r="L64" s="15"/>
      <c r="M64" s="15"/>
      <c r="N64" s="15"/>
      <c r="O64" s="16"/>
      <c r="P64" s="15"/>
      <c r="Q64" s="15"/>
      <c r="R64" s="15"/>
    </row>
    <row r="65" customFormat="false" ht="15.75" hidden="false" customHeight="false" outlineLevel="0" collapsed="false">
      <c r="A65" s="12" t="s">
        <v>153</v>
      </c>
      <c r="B65" s="13" t="s">
        <v>154</v>
      </c>
      <c r="C65" s="14" t="n">
        <v>10.20314</v>
      </c>
      <c r="E65" s="15"/>
      <c r="F65" s="15"/>
      <c r="G65" s="15"/>
      <c r="H65" s="16"/>
      <c r="I65" s="15"/>
      <c r="J65" s="15"/>
      <c r="K65" s="15"/>
      <c r="L65" s="15"/>
      <c r="M65" s="15"/>
      <c r="N65" s="15"/>
      <c r="O65" s="16"/>
      <c r="P65" s="15"/>
      <c r="Q65" s="15"/>
      <c r="R65" s="15"/>
    </row>
    <row r="66" customFormat="false" ht="15.75" hidden="false" customHeight="false" outlineLevel="0" collapsed="false">
      <c r="A66" s="12" t="s">
        <v>155</v>
      </c>
      <c r="B66" s="13" t="s">
        <v>156</v>
      </c>
      <c r="C66" s="14" t="n">
        <v>18.75444</v>
      </c>
      <c r="E66" s="15"/>
      <c r="F66" s="15"/>
      <c r="G66" s="15"/>
      <c r="H66" s="16"/>
      <c r="I66" s="15"/>
      <c r="J66" s="15"/>
      <c r="K66" s="15"/>
      <c r="L66" s="15"/>
      <c r="M66" s="15"/>
      <c r="N66" s="15"/>
      <c r="O66" s="16"/>
      <c r="P66" s="15"/>
      <c r="Q66" s="15"/>
      <c r="R66" s="15"/>
    </row>
    <row r="67" customFormat="false" ht="15.75" hidden="false" customHeight="false" outlineLevel="0" collapsed="false">
      <c r="A67" s="12" t="s">
        <v>157</v>
      </c>
      <c r="B67" s="13" t="s">
        <v>158</v>
      </c>
      <c r="C67" s="14" t="n">
        <v>53.7713</v>
      </c>
      <c r="E67" s="15"/>
      <c r="F67" s="15"/>
      <c r="G67" s="15"/>
      <c r="H67" s="16"/>
      <c r="I67" s="15"/>
      <c r="J67" s="15"/>
      <c r="K67" s="15"/>
      <c r="L67" s="15"/>
      <c r="M67" s="15"/>
      <c r="N67" s="15"/>
      <c r="O67" s="16"/>
      <c r="P67" s="15"/>
      <c r="Q67" s="15"/>
      <c r="R67" s="15"/>
    </row>
    <row r="68" customFormat="false" ht="15.75" hidden="false" customHeight="false" outlineLevel="0" collapsed="false">
      <c r="A68" s="12" t="s">
        <v>159</v>
      </c>
      <c r="B68" s="13" t="s">
        <v>160</v>
      </c>
      <c r="C68" s="14" t="n">
        <v>25.778815</v>
      </c>
      <c r="E68" s="15"/>
      <c r="F68" s="15"/>
      <c r="G68" s="15"/>
      <c r="H68" s="16"/>
      <c r="I68" s="15"/>
      <c r="J68" s="15"/>
      <c r="K68" s="15"/>
      <c r="L68" s="15"/>
      <c r="M68" s="15"/>
      <c r="N68" s="15"/>
      <c r="O68" s="16"/>
      <c r="P68" s="15"/>
      <c r="Q68" s="15"/>
      <c r="R68" s="15"/>
    </row>
    <row r="69" customFormat="false" ht="15.75" hidden="false" customHeight="false" outlineLevel="0" collapsed="false">
      <c r="A69" s="12" t="s">
        <v>161</v>
      </c>
      <c r="B69" s="13" t="s">
        <v>162</v>
      </c>
      <c r="C69" s="14" t="n">
        <v>51.780579</v>
      </c>
      <c r="E69" s="15"/>
      <c r="F69" s="15"/>
      <c r="G69" s="15"/>
      <c r="H69" s="16"/>
      <c r="I69" s="15"/>
      <c r="J69" s="15"/>
      <c r="K69" s="15"/>
      <c r="L69" s="15"/>
      <c r="M69" s="15"/>
      <c r="N69" s="15"/>
      <c r="O69" s="16"/>
      <c r="P69" s="15"/>
      <c r="Q69" s="15"/>
      <c r="R69" s="15"/>
    </row>
    <row r="70" customFormat="false" ht="15.75" hidden="false" customHeight="false" outlineLevel="0" collapsed="false">
      <c r="A70" s="12" t="s">
        <v>163</v>
      </c>
      <c r="B70" s="13" t="s">
        <v>164</v>
      </c>
      <c r="C70" s="14" t="n">
        <v>4.270563</v>
      </c>
      <c r="E70" s="15"/>
      <c r="F70" s="15"/>
      <c r="G70" s="15"/>
      <c r="H70" s="16"/>
      <c r="I70" s="15"/>
      <c r="J70" s="15"/>
      <c r="K70" s="15"/>
      <c r="L70" s="15"/>
      <c r="M70" s="15"/>
      <c r="N70" s="15"/>
      <c r="O70" s="16"/>
      <c r="P70" s="15"/>
      <c r="Q70" s="15"/>
      <c r="R70" s="15"/>
    </row>
    <row r="71" customFormat="false" ht="15.75" hidden="false" customHeight="false" outlineLevel="0" collapsed="false">
      <c r="A71" s="12" t="s">
        <v>165</v>
      </c>
      <c r="B71" s="13" t="s">
        <v>166</v>
      </c>
      <c r="C71" s="14" t="n">
        <v>6.5916</v>
      </c>
      <c r="E71" s="15"/>
      <c r="F71" s="15"/>
      <c r="G71" s="15"/>
      <c r="H71" s="16"/>
      <c r="I71" s="15"/>
      <c r="J71" s="15"/>
      <c r="K71" s="15"/>
      <c r="L71" s="15"/>
      <c r="M71" s="15"/>
      <c r="N71" s="15"/>
      <c r="O71" s="16"/>
      <c r="P71" s="15"/>
      <c r="Q71" s="15"/>
      <c r="R71" s="15"/>
    </row>
    <row r="72" customFormat="false" ht="15.75" hidden="false" customHeight="false" outlineLevel="0" collapsed="false">
      <c r="A72" s="12" t="s">
        <v>167</v>
      </c>
      <c r="B72" s="13" t="s">
        <v>168</v>
      </c>
      <c r="C72" s="14" t="n">
        <v>7.275556</v>
      </c>
      <c r="E72" s="15"/>
      <c r="F72" s="15"/>
      <c r="G72" s="15"/>
      <c r="H72" s="16"/>
      <c r="I72" s="15"/>
      <c r="J72" s="15"/>
      <c r="K72" s="15"/>
      <c r="L72" s="15"/>
      <c r="M72" s="15"/>
      <c r="N72" s="15"/>
      <c r="O72" s="16"/>
      <c r="P72" s="15"/>
      <c r="Q72" s="15"/>
      <c r="R72" s="15"/>
    </row>
    <row r="73" customFormat="false" ht="15.75" hidden="false" customHeight="false" outlineLevel="0" collapsed="false">
      <c r="A73" s="12" t="s">
        <v>169</v>
      </c>
      <c r="B73" s="13" t="s">
        <v>170</v>
      </c>
      <c r="C73" s="14" t="n">
        <v>6.825442</v>
      </c>
      <c r="E73" s="15"/>
      <c r="F73" s="15"/>
      <c r="G73" s="15"/>
      <c r="H73" s="16"/>
      <c r="I73" s="15"/>
      <c r="J73" s="15"/>
      <c r="K73" s="15"/>
      <c r="L73" s="15"/>
      <c r="M73" s="15"/>
      <c r="N73" s="15"/>
      <c r="O73" s="16"/>
      <c r="P73" s="15"/>
      <c r="Q73" s="15"/>
      <c r="R73" s="15"/>
    </row>
    <row r="74" customFormat="false" ht="15.75" hidden="false" customHeight="false" outlineLevel="0" collapsed="false">
      <c r="A74" s="12" t="s">
        <v>171</v>
      </c>
      <c r="B74" s="13" t="s">
        <v>172</v>
      </c>
      <c r="C74" s="14" t="n">
        <v>2.142252</v>
      </c>
      <c r="E74" s="15"/>
      <c r="F74" s="15"/>
      <c r="G74" s="15"/>
      <c r="H74" s="16"/>
      <c r="I74" s="15"/>
      <c r="J74" s="15"/>
      <c r="K74" s="15"/>
      <c r="L74" s="15"/>
      <c r="M74" s="15"/>
      <c r="N74" s="15"/>
      <c r="O74" s="16"/>
      <c r="P74" s="15"/>
      <c r="Q74" s="15"/>
      <c r="R74" s="15"/>
    </row>
    <row r="75" customFormat="false" ht="15.75" hidden="false" customHeight="false" outlineLevel="0" collapsed="false">
      <c r="A75" s="12" t="s">
        <v>173</v>
      </c>
      <c r="B75" s="13" t="s">
        <v>174</v>
      </c>
      <c r="C75" s="14" t="n">
        <v>5.057677</v>
      </c>
      <c r="E75" s="15"/>
      <c r="F75" s="15"/>
      <c r="G75" s="15"/>
      <c r="H75" s="16"/>
      <c r="I75" s="15"/>
      <c r="J75" s="15"/>
      <c r="K75" s="15"/>
      <c r="L75" s="15"/>
      <c r="M75" s="15"/>
      <c r="N75" s="15"/>
      <c r="O75" s="16"/>
      <c r="P75" s="15"/>
      <c r="Q75" s="15"/>
      <c r="R75" s="15"/>
    </row>
    <row r="76" customFormat="false" ht="15.75" hidden="false" customHeight="false" outlineLevel="0" collapsed="false">
      <c r="A76" s="12" t="s">
        <v>175</v>
      </c>
      <c r="B76" s="13" t="s">
        <v>176</v>
      </c>
      <c r="C76" s="14" t="n">
        <v>6.871287</v>
      </c>
      <c r="E76" s="15"/>
      <c r="F76" s="15"/>
      <c r="G76" s="15"/>
      <c r="H76" s="16"/>
      <c r="I76" s="15"/>
      <c r="J76" s="15"/>
      <c r="K76" s="15"/>
      <c r="L76" s="15"/>
      <c r="M76" s="15"/>
      <c r="N76" s="15"/>
      <c r="O76" s="16"/>
      <c r="P76" s="15"/>
      <c r="Q76" s="15"/>
      <c r="R76" s="15"/>
    </row>
    <row r="77" customFormat="false" ht="15.75" hidden="false" customHeight="false" outlineLevel="0" collapsed="false">
      <c r="A77" s="12" t="s">
        <v>177</v>
      </c>
      <c r="B77" s="13" t="s">
        <v>178</v>
      </c>
      <c r="C77" s="14" t="n">
        <v>27.691019</v>
      </c>
      <c r="E77" s="15"/>
      <c r="F77" s="15"/>
      <c r="G77" s="15"/>
      <c r="H77" s="16"/>
      <c r="I77" s="15"/>
      <c r="J77" s="15"/>
      <c r="K77" s="15"/>
      <c r="L77" s="15"/>
      <c r="M77" s="15"/>
      <c r="N77" s="15"/>
      <c r="O77" s="16"/>
      <c r="P77" s="15"/>
      <c r="Q77" s="15"/>
      <c r="R77" s="15"/>
    </row>
    <row r="78" customFormat="false" ht="15.75" hidden="false" customHeight="false" outlineLevel="0" collapsed="false">
      <c r="A78" s="12" t="s">
        <v>179</v>
      </c>
      <c r="B78" s="13" t="s">
        <v>180</v>
      </c>
      <c r="C78" s="14" t="n">
        <v>19.129955</v>
      </c>
      <c r="E78" s="15"/>
      <c r="F78" s="15"/>
      <c r="G78" s="15"/>
      <c r="H78" s="16"/>
      <c r="I78" s="15"/>
      <c r="J78" s="15"/>
      <c r="K78" s="15"/>
      <c r="L78" s="15"/>
      <c r="M78" s="15"/>
      <c r="N78" s="15"/>
      <c r="O78" s="16"/>
      <c r="P78" s="15"/>
      <c r="Q78" s="15"/>
      <c r="R78" s="15"/>
    </row>
    <row r="79" customFormat="false" ht="15.75" hidden="false" customHeight="false" outlineLevel="0" collapsed="false">
      <c r="A79" s="12" t="s">
        <v>181</v>
      </c>
      <c r="B79" s="13" t="s">
        <v>182</v>
      </c>
      <c r="C79" s="14" t="n">
        <v>32.365998</v>
      </c>
      <c r="E79" s="15"/>
      <c r="F79" s="15"/>
      <c r="G79" s="15"/>
      <c r="H79" s="16"/>
      <c r="I79" s="15"/>
      <c r="J79" s="15"/>
      <c r="K79" s="15"/>
      <c r="L79" s="15"/>
      <c r="M79" s="15"/>
      <c r="N79" s="15"/>
      <c r="O79" s="16"/>
      <c r="P79" s="15"/>
      <c r="Q79" s="15"/>
      <c r="R79" s="15"/>
    </row>
    <row r="80" customFormat="false" ht="15.75" hidden="false" customHeight="false" outlineLevel="0" collapsed="false">
      <c r="A80" s="12" t="s">
        <v>183</v>
      </c>
      <c r="B80" s="13" t="s">
        <v>184</v>
      </c>
      <c r="C80" s="14" t="n">
        <v>20.250834</v>
      </c>
      <c r="E80" s="15"/>
      <c r="F80" s="15"/>
      <c r="G80" s="15"/>
      <c r="H80" s="16"/>
      <c r="I80" s="15"/>
      <c r="J80" s="15"/>
      <c r="K80" s="15"/>
      <c r="L80" s="15"/>
      <c r="M80" s="15"/>
      <c r="N80" s="15"/>
      <c r="O80" s="16"/>
      <c r="P80" s="15"/>
      <c r="Q80" s="15"/>
      <c r="R80" s="15"/>
    </row>
    <row r="81" customFormat="false" ht="15.75" hidden="false" customHeight="false" outlineLevel="0" collapsed="false">
      <c r="A81" s="12" t="s">
        <v>185</v>
      </c>
      <c r="B81" s="13" t="s">
        <v>186</v>
      </c>
      <c r="C81" s="14" t="n">
        <v>4.64966</v>
      </c>
      <c r="E81" s="15"/>
      <c r="F81" s="15"/>
      <c r="G81" s="15"/>
      <c r="H81" s="16"/>
      <c r="I81" s="15"/>
      <c r="J81" s="15"/>
      <c r="K81" s="15"/>
      <c r="L81" s="15"/>
      <c r="M81" s="15"/>
      <c r="N81" s="15"/>
      <c r="O81" s="16"/>
      <c r="P81" s="15"/>
      <c r="Q81" s="15"/>
      <c r="R81" s="15"/>
    </row>
    <row r="82" customFormat="false" ht="15.75" hidden="false" customHeight="false" outlineLevel="0" collapsed="false">
      <c r="A82" s="12" t="s">
        <v>187</v>
      </c>
      <c r="B82" s="13" t="s">
        <v>188</v>
      </c>
      <c r="C82" s="14" t="n">
        <v>1.26574</v>
      </c>
      <c r="E82" s="15"/>
      <c r="F82" s="15"/>
      <c r="G82" s="15"/>
      <c r="H82" s="16"/>
      <c r="I82" s="15"/>
      <c r="J82" s="15"/>
      <c r="K82" s="15"/>
      <c r="L82" s="15"/>
      <c r="M82" s="15"/>
      <c r="N82" s="15"/>
      <c r="O82" s="16"/>
      <c r="P82" s="15"/>
      <c r="Q82" s="15"/>
      <c r="R82" s="15"/>
    </row>
    <row r="83" customFormat="false" ht="15.75" hidden="false" customHeight="false" outlineLevel="0" collapsed="false">
      <c r="A83" s="12" t="s">
        <v>189</v>
      </c>
      <c r="B83" s="13" t="s">
        <v>190</v>
      </c>
      <c r="C83" s="14" t="n">
        <v>129</v>
      </c>
      <c r="E83" s="15"/>
      <c r="F83" s="15"/>
      <c r="G83" s="15"/>
      <c r="H83" s="16"/>
      <c r="I83" s="15"/>
      <c r="J83" s="15"/>
      <c r="K83" s="15"/>
      <c r="L83" s="15"/>
      <c r="M83" s="15"/>
      <c r="N83" s="15"/>
      <c r="O83" s="16"/>
      <c r="P83" s="15"/>
      <c r="Q83" s="15"/>
      <c r="R83" s="15"/>
    </row>
    <row r="84" customFormat="false" ht="15.75" hidden="false" customHeight="false" outlineLevel="0" collapsed="false">
      <c r="A84" s="12" t="s">
        <v>191</v>
      </c>
      <c r="B84" s="13" t="s">
        <v>192</v>
      </c>
      <c r="C84" s="14" t="n">
        <v>2.61782</v>
      </c>
      <c r="E84" s="15"/>
      <c r="F84" s="15"/>
      <c r="G84" s="15"/>
      <c r="H84" s="16"/>
      <c r="I84" s="15"/>
      <c r="J84" s="15"/>
      <c r="K84" s="15"/>
      <c r="L84" s="15"/>
      <c r="M84" s="15"/>
      <c r="N84" s="15"/>
      <c r="O84" s="16"/>
      <c r="P84" s="15"/>
      <c r="Q84" s="15"/>
      <c r="R84" s="15"/>
    </row>
    <row r="85" customFormat="false" ht="15.75" hidden="false" customHeight="false" outlineLevel="0" collapsed="false">
      <c r="A85" s="12" t="s">
        <v>193</v>
      </c>
      <c r="B85" s="13" t="s">
        <v>194</v>
      </c>
      <c r="C85" s="14" t="n">
        <v>3.278292</v>
      </c>
      <c r="E85" s="15"/>
      <c r="F85" s="15"/>
      <c r="G85" s="15"/>
      <c r="H85" s="16"/>
      <c r="I85" s="15"/>
      <c r="J85" s="15"/>
      <c r="K85" s="15"/>
      <c r="L85" s="15"/>
      <c r="M85" s="15"/>
      <c r="N85" s="15"/>
      <c r="O85" s="16"/>
      <c r="P85" s="15"/>
      <c r="Q85" s="15"/>
      <c r="R85" s="15"/>
    </row>
    <row r="86" customFormat="false" ht="15.75" hidden="false" customHeight="false" outlineLevel="0" collapsed="false">
      <c r="A86" s="12" t="s">
        <v>195</v>
      </c>
      <c r="B86" s="13" t="s">
        <v>196</v>
      </c>
      <c r="C86" s="14" t="n">
        <v>36.910558</v>
      </c>
      <c r="E86" s="15"/>
      <c r="F86" s="15"/>
      <c r="G86" s="15"/>
      <c r="H86" s="16"/>
      <c r="I86" s="15"/>
      <c r="J86" s="15"/>
      <c r="K86" s="15"/>
      <c r="L86" s="15"/>
      <c r="M86" s="15"/>
      <c r="N86" s="15"/>
      <c r="O86" s="16"/>
      <c r="P86" s="15"/>
      <c r="Q86" s="15"/>
      <c r="R86" s="15"/>
    </row>
    <row r="87" customFormat="false" ht="15.75" hidden="false" customHeight="false" outlineLevel="0" collapsed="false">
      <c r="A87" s="12" t="s">
        <v>197</v>
      </c>
      <c r="B87" s="13" t="s">
        <v>198</v>
      </c>
      <c r="C87" s="14" t="n">
        <v>31.255435</v>
      </c>
      <c r="E87" s="15"/>
      <c r="F87" s="15"/>
      <c r="G87" s="15"/>
      <c r="H87" s="16"/>
      <c r="I87" s="15"/>
      <c r="J87" s="15"/>
      <c r="K87" s="15"/>
      <c r="L87" s="15"/>
      <c r="M87" s="15"/>
      <c r="N87" s="15"/>
      <c r="O87" s="16"/>
      <c r="P87" s="15"/>
      <c r="Q87" s="15"/>
      <c r="R87" s="15"/>
    </row>
    <row r="88" customFormat="false" ht="15.75" hidden="false" customHeight="false" outlineLevel="0" collapsed="false">
      <c r="A88" s="12" t="s">
        <v>199</v>
      </c>
      <c r="B88" s="13" t="s">
        <v>200</v>
      </c>
      <c r="C88" s="14" t="n">
        <v>2.540916</v>
      </c>
      <c r="E88" s="15"/>
      <c r="F88" s="15"/>
      <c r="G88" s="15"/>
      <c r="H88" s="16"/>
      <c r="I88" s="15"/>
      <c r="J88" s="15"/>
      <c r="K88" s="15"/>
      <c r="L88" s="15"/>
      <c r="M88" s="15"/>
      <c r="N88" s="15"/>
      <c r="O88" s="16"/>
      <c r="P88" s="15"/>
      <c r="Q88" s="15"/>
      <c r="R88" s="15"/>
    </row>
    <row r="89" customFormat="false" ht="15.75" hidden="false" customHeight="false" outlineLevel="0" collapsed="false">
      <c r="A89" s="12" t="s">
        <v>201</v>
      </c>
      <c r="B89" s="13" t="s">
        <v>202</v>
      </c>
      <c r="C89" s="14" t="n">
        <v>29.136808</v>
      </c>
      <c r="E89" s="15"/>
      <c r="F89" s="15"/>
      <c r="G89" s="15"/>
      <c r="H89" s="16"/>
      <c r="I89" s="15"/>
      <c r="J89" s="15"/>
      <c r="K89" s="15"/>
      <c r="L89" s="15"/>
      <c r="M89" s="15"/>
      <c r="N89" s="15"/>
      <c r="O89" s="16"/>
      <c r="P89" s="15"/>
      <c r="Q89" s="15"/>
      <c r="R89" s="15"/>
    </row>
    <row r="90" customFormat="false" ht="15.75" hidden="false" customHeight="false" outlineLevel="0" collapsed="false">
      <c r="A90" s="12" t="s">
        <v>203</v>
      </c>
      <c r="B90" s="13" t="s">
        <v>204</v>
      </c>
      <c r="C90" s="14" t="n">
        <v>5.0843</v>
      </c>
      <c r="E90" s="15"/>
      <c r="F90" s="15"/>
      <c r="G90" s="15"/>
      <c r="H90" s="16"/>
      <c r="I90" s="15"/>
      <c r="J90" s="15"/>
      <c r="K90" s="15"/>
      <c r="L90" s="15"/>
      <c r="M90" s="15"/>
      <c r="N90" s="15"/>
      <c r="O90" s="16"/>
      <c r="P90" s="15"/>
      <c r="Q90" s="15"/>
      <c r="R90" s="15"/>
    </row>
    <row r="91" customFormat="false" ht="15.75" hidden="false" customHeight="false" outlineLevel="0" collapsed="false">
      <c r="A91" s="12" t="s">
        <v>205</v>
      </c>
      <c r="B91" s="13" t="s">
        <v>206</v>
      </c>
      <c r="C91" s="14" t="n">
        <v>6.624554</v>
      </c>
      <c r="E91" s="15"/>
      <c r="F91" s="15"/>
      <c r="G91" s="15"/>
      <c r="H91" s="16"/>
      <c r="I91" s="15"/>
      <c r="J91" s="15"/>
      <c r="K91" s="15"/>
      <c r="L91" s="15"/>
      <c r="M91" s="15"/>
      <c r="N91" s="15"/>
      <c r="O91" s="16"/>
      <c r="P91" s="15"/>
      <c r="Q91" s="15"/>
      <c r="R91" s="15"/>
    </row>
    <row r="92" customFormat="false" ht="15.75" hidden="false" customHeight="false" outlineLevel="0" collapsed="false">
      <c r="A92" s="12" t="s">
        <v>207</v>
      </c>
      <c r="B92" s="13" t="s">
        <v>208</v>
      </c>
      <c r="C92" s="14" t="n">
        <v>24.206636</v>
      </c>
      <c r="E92" s="15"/>
      <c r="F92" s="15"/>
      <c r="G92" s="15"/>
      <c r="H92" s="16"/>
      <c r="I92" s="15"/>
      <c r="J92" s="15"/>
      <c r="K92" s="15"/>
      <c r="L92" s="15"/>
      <c r="M92" s="15"/>
      <c r="N92" s="15"/>
      <c r="O92" s="16"/>
      <c r="P92" s="15"/>
      <c r="Q92" s="15"/>
      <c r="R92" s="15"/>
    </row>
    <row r="93" customFormat="false" ht="15.75" hidden="false" customHeight="false" outlineLevel="0" collapsed="false">
      <c r="A93" s="12" t="s">
        <v>209</v>
      </c>
      <c r="B93" s="13" t="s">
        <v>210</v>
      </c>
      <c r="C93" s="14" t="n">
        <v>206</v>
      </c>
      <c r="E93" s="15"/>
      <c r="F93" s="15"/>
      <c r="G93" s="15"/>
      <c r="H93" s="16"/>
      <c r="I93" s="15"/>
      <c r="J93" s="15"/>
      <c r="K93" s="15"/>
      <c r="L93" s="15"/>
      <c r="M93" s="15"/>
      <c r="N93" s="15"/>
      <c r="O93" s="16"/>
      <c r="P93" s="15"/>
      <c r="Q93" s="15"/>
      <c r="R93" s="15"/>
    </row>
    <row r="94" customFormat="false" ht="15.75" hidden="false" customHeight="false" outlineLevel="0" collapsed="false">
      <c r="A94" s="12" t="s">
        <v>211</v>
      </c>
      <c r="B94" s="13" t="s">
        <v>212</v>
      </c>
      <c r="C94" s="14" t="n">
        <v>2.08338</v>
      </c>
      <c r="E94" s="15"/>
      <c r="F94" s="15"/>
      <c r="G94" s="15"/>
      <c r="H94" s="16"/>
      <c r="I94" s="15"/>
      <c r="J94" s="15"/>
      <c r="K94" s="15"/>
      <c r="L94" s="15"/>
      <c r="M94" s="15"/>
      <c r="N94" s="15"/>
      <c r="O94" s="16"/>
      <c r="P94" s="15"/>
      <c r="Q94" s="15"/>
      <c r="R94" s="15"/>
    </row>
    <row r="95" customFormat="false" ht="15.75" hidden="false" customHeight="false" outlineLevel="0" collapsed="false">
      <c r="A95" s="12" t="s">
        <v>213</v>
      </c>
      <c r="B95" s="13" t="s">
        <v>214</v>
      </c>
      <c r="C95" s="14" t="n">
        <v>5.379475</v>
      </c>
      <c r="E95" s="15"/>
      <c r="F95" s="15"/>
      <c r="G95" s="15"/>
      <c r="H95" s="16"/>
      <c r="I95" s="15"/>
      <c r="J95" s="15"/>
      <c r="K95" s="15"/>
      <c r="L95" s="15"/>
      <c r="M95" s="15"/>
      <c r="N95" s="15"/>
      <c r="O95" s="16"/>
      <c r="P95" s="15"/>
      <c r="Q95" s="15"/>
      <c r="R95" s="15"/>
    </row>
    <row r="96" customFormat="false" ht="15.75" hidden="false" customHeight="false" outlineLevel="0" collapsed="false">
      <c r="A96" s="12" t="s">
        <v>215</v>
      </c>
      <c r="B96" s="13" t="s">
        <v>216</v>
      </c>
      <c r="C96" s="14" t="n">
        <v>5.106622</v>
      </c>
      <c r="E96" s="15"/>
      <c r="F96" s="15"/>
      <c r="G96" s="15"/>
      <c r="H96" s="16"/>
      <c r="I96" s="15"/>
      <c r="J96" s="15"/>
      <c r="K96" s="15"/>
      <c r="L96" s="15"/>
      <c r="M96" s="15"/>
      <c r="N96" s="15"/>
      <c r="O96" s="16"/>
      <c r="P96" s="15"/>
      <c r="Q96" s="15"/>
      <c r="R96" s="15"/>
    </row>
    <row r="97" customFormat="false" ht="15.75" hidden="false" customHeight="false" outlineLevel="0" collapsed="false">
      <c r="A97" s="12" t="s">
        <v>217</v>
      </c>
      <c r="B97" s="13" t="s">
        <v>218</v>
      </c>
      <c r="C97" s="14" t="n">
        <v>221</v>
      </c>
      <c r="E97" s="15"/>
      <c r="F97" s="15"/>
      <c r="G97" s="15"/>
      <c r="H97" s="16"/>
      <c r="I97" s="15"/>
      <c r="J97" s="15"/>
      <c r="K97" s="15"/>
      <c r="L97" s="15"/>
      <c r="M97" s="15"/>
      <c r="N97" s="15"/>
      <c r="O97" s="16"/>
      <c r="P97" s="15"/>
      <c r="Q97" s="15"/>
      <c r="R97" s="15"/>
    </row>
    <row r="98" customFormat="false" ht="15.75" hidden="false" customHeight="false" outlineLevel="0" collapsed="false">
      <c r="A98" s="12" t="s">
        <v>219</v>
      </c>
      <c r="B98" s="13" t="s">
        <v>220</v>
      </c>
      <c r="C98" s="14" t="n">
        <v>4.314768</v>
      </c>
      <c r="E98" s="15"/>
      <c r="F98" s="15"/>
      <c r="G98" s="15"/>
      <c r="H98" s="16"/>
      <c r="I98" s="15"/>
      <c r="J98" s="15"/>
      <c r="K98" s="15"/>
      <c r="L98" s="15"/>
      <c r="M98" s="15"/>
      <c r="N98" s="15"/>
      <c r="O98" s="16"/>
      <c r="P98" s="15"/>
      <c r="Q98" s="15"/>
      <c r="R98" s="15"/>
    </row>
    <row r="99" customFormat="false" ht="15.75" hidden="false" customHeight="false" outlineLevel="0" collapsed="false">
      <c r="A99" s="12" t="s">
        <v>221</v>
      </c>
      <c r="B99" s="13" t="s">
        <v>222</v>
      </c>
      <c r="C99" s="14" t="n">
        <v>8.947027</v>
      </c>
      <c r="E99" s="15"/>
      <c r="F99" s="15"/>
      <c r="G99" s="15"/>
      <c r="H99" s="16"/>
      <c r="I99" s="15"/>
      <c r="J99" s="15"/>
      <c r="K99" s="15"/>
      <c r="L99" s="15"/>
      <c r="M99" s="15"/>
      <c r="N99" s="15"/>
      <c r="O99" s="16"/>
      <c r="P99" s="15"/>
      <c r="Q99" s="15"/>
      <c r="R99" s="15"/>
    </row>
    <row r="100" customFormat="false" ht="15.75" hidden="false" customHeight="false" outlineLevel="0" collapsed="false">
      <c r="A100" s="12" t="s">
        <v>223</v>
      </c>
      <c r="B100" s="13" t="s">
        <v>224</v>
      </c>
      <c r="C100" s="14" t="n">
        <v>7.13253</v>
      </c>
      <c r="E100" s="15"/>
      <c r="F100" s="15"/>
      <c r="G100" s="15"/>
      <c r="H100" s="16"/>
      <c r="I100" s="15"/>
      <c r="J100" s="15"/>
      <c r="K100" s="15"/>
      <c r="L100" s="15"/>
      <c r="M100" s="15"/>
      <c r="N100" s="15"/>
      <c r="O100" s="16"/>
      <c r="P100" s="15"/>
      <c r="Q100" s="15"/>
      <c r="R100" s="15"/>
    </row>
    <row r="101" customFormat="false" ht="15.75" hidden="false" customHeight="false" outlineLevel="0" collapsed="false">
      <c r="A101" s="12" t="s">
        <v>225</v>
      </c>
      <c r="B101" s="13" t="s">
        <v>226</v>
      </c>
      <c r="C101" s="14" t="n">
        <v>32.971846</v>
      </c>
      <c r="E101" s="15"/>
      <c r="F101" s="15"/>
      <c r="G101" s="15"/>
      <c r="H101" s="16"/>
      <c r="I101" s="15"/>
      <c r="J101" s="15"/>
      <c r="K101" s="15"/>
      <c r="L101" s="15"/>
      <c r="M101" s="15"/>
      <c r="N101" s="15"/>
      <c r="O101" s="16"/>
      <c r="P101" s="15"/>
      <c r="Q101" s="15"/>
      <c r="R101" s="15"/>
    </row>
    <row r="102" customFormat="false" ht="15.75" hidden="false" customHeight="false" outlineLevel="0" collapsed="false">
      <c r="A102" s="12" t="s">
        <v>227</v>
      </c>
      <c r="B102" s="13" t="s">
        <v>228</v>
      </c>
      <c r="C102" s="14" t="n">
        <v>110</v>
      </c>
      <c r="E102" s="15"/>
      <c r="F102" s="15"/>
      <c r="G102" s="15"/>
      <c r="H102" s="16"/>
      <c r="I102" s="15"/>
      <c r="J102" s="15"/>
      <c r="K102" s="15"/>
      <c r="L102" s="15"/>
      <c r="M102" s="15"/>
      <c r="N102" s="15"/>
      <c r="O102" s="16"/>
      <c r="P102" s="15"/>
      <c r="Q102" s="15"/>
      <c r="R102" s="15"/>
    </row>
    <row r="103" customFormat="false" ht="15.75" hidden="false" customHeight="false" outlineLevel="0" collapsed="false">
      <c r="A103" s="12" t="s">
        <v>229</v>
      </c>
      <c r="B103" s="13" t="s">
        <v>230</v>
      </c>
      <c r="C103" s="14" t="n">
        <v>2.88106</v>
      </c>
      <c r="E103" s="15"/>
      <c r="F103" s="15"/>
      <c r="G103" s="15"/>
      <c r="H103" s="16"/>
      <c r="I103" s="15"/>
      <c r="J103" s="15"/>
      <c r="K103" s="15"/>
      <c r="L103" s="15"/>
      <c r="M103" s="15"/>
      <c r="N103" s="15"/>
      <c r="O103" s="16"/>
      <c r="P103" s="15"/>
      <c r="Q103" s="15"/>
      <c r="R103" s="15"/>
    </row>
    <row r="104" customFormat="false" ht="15.75" hidden="false" customHeight="false" outlineLevel="0" collapsed="false">
      <c r="A104" s="12" t="s">
        <v>231</v>
      </c>
      <c r="B104" s="13" t="s">
        <v>232</v>
      </c>
      <c r="C104" s="14" t="n">
        <v>144</v>
      </c>
      <c r="E104" s="15"/>
      <c r="F104" s="15"/>
      <c r="G104" s="15"/>
      <c r="H104" s="16"/>
      <c r="I104" s="15"/>
      <c r="J104" s="15"/>
      <c r="K104" s="15"/>
      <c r="L104" s="15"/>
      <c r="M104" s="15"/>
      <c r="N104" s="15"/>
      <c r="O104" s="16"/>
      <c r="P104" s="15"/>
      <c r="Q104" s="15"/>
      <c r="R104" s="15"/>
    </row>
    <row r="105" customFormat="false" ht="15.75" hidden="false" customHeight="false" outlineLevel="0" collapsed="false">
      <c r="A105" s="12" t="s">
        <v>233</v>
      </c>
      <c r="B105" s="13" t="s">
        <v>234</v>
      </c>
      <c r="C105" s="14" t="n">
        <v>12.952209</v>
      </c>
      <c r="E105" s="15"/>
      <c r="F105" s="15"/>
      <c r="G105" s="15"/>
      <c r="H105" s="16"/>
      <c r="I105" s="15"/>
      <c r="J105" s="15"/>
      <c r="K105" s="15"/>
      <c r="L105" s="15"/>
      <c r="M105" s="15"/>
      <c r="N105" s="15"/>
      <c r="O105" s="16"/>
      <c r="P105" s="15"/>
      <c r="Q105" s="15"/>
      <c r="R105" s="15"/>
    </row>
    <row r="106" customFormat="false" ht="15.75" hidden="false" customHeight="false" outlineLevel="0" collapsed="false">
      <c r="A106" s="12" t="s">
        <v>235</v>
      </c>
      <c r="B106" s="13" t="s">
        <v>236</v>
      </c>
      <c r="C106" s="14" t="n">
        <v>34.813867</v>
      </c>
      <c r="E106" s="15"/>
      <c r="F106" s="15"/>
      <c r="G106" s="15"/>
      <c r="H106" s="16"/>
      <c r="I106" s="15"/>
      <c r="J106" s="15"/>
      <c r="K106" s="15"/>
      <c r="L106" s="15"/>
      <c r="M106" s="15"/>
      <c r="N106" s="15"/>
      <c r="O106" s="16"/>
      <c r="P106" s="15"/>
      <c r="Q106" s="15"/>
      <c r="R106" s="15"/>
    </row>
    <row r="107" customFormat="false" ht="15.75" hidden="false" customHeight="false" outlineLevel="0" collapsed="false">
      <c r="A107" s="12" t="s">
        <v>237</v>
      </c>
      <c r="B107" s="13" t="s">
        <v>238</v>
      </c>
      <c r="C107" s="14" t="n">
        <v>16.74393</v>
      </c>
      <c r="E107" s="15"/>
      <c r="F107" s="15"/>
      <c r="G107" s="15"/>
      <c r="H107" s="16"/>
      <c r="I107" s="15"/>
      <c r="J107" s="15"/>
      <c r="K107" s="15"/>
      <c r="L107" s="15"/>
      <c r="M107" s="15"/>
      <c r="N107" s="15"/>
      <c r="O107" s="16"/>
      <c r="P107" s="15"/>
      <c r="Q107" s="15"/>
      <c r="R107" s="15"/>
    </row>
    <row r="108" customFormat="false" ht="15.75" hidden="false" customHeight="false" outlineLevel="0" collapsed="false">
      <c r="A108" s="12" t="s">
        <v>239</v>
      </c>
      <c r="B108" s="13" t="s">
        <v>240</v>
      </c>
      <c r="C108" s="14" t="n">
        <v>6.908224</v>
      </c>
      <c r="E108" s="15"/>
      <c r="F108" s="15"/>
      <c r="G108" s="15"/>
      <c r="H108" s="16"/>
      <c r="I108" s="15"/>
      <c r="J108" s="15"/>
      <c r="K108" s="15"/>
      <c r="L108" s="15"/>
      <c r="M108" s="15"/>
      <c r="N108" s="15"/>
      <c r="O108" s="16"/>
      <c r="P108" s="15"/>
      <c r="Q108" s="15"/>
      <c r="R108" s="15"/>
    </row>
    <row r="109" customFormat="false" ht="15.75" hidden="false" customHeight="false" outlineLevel="0" collapsed="false">
      <c r="A109" s="12" t="s">
        <v>241</v>
      </c>
      <c r="B109" s="13" t="s">
        <v>242</v>
      </c>
      <c r="C109" s="14" t="n">
        <v>7.976985</v>
      </c>
      <c r="E109" s="15"/>
      <c r="F109" s="15"/>
      <c r="G109" s="15"/>
      <c r="H109" s="16"/>
      <c r="I109" s="15"/>
      <c r="J109" s="15"/>
      <c r="K109" s="15"/>
      <c r="L109" s="15"/>
      <c r="M109" s="15"/>
      <c r="N109" s="15"/>
      <c r="O109" s="16"/>
      <c r="P109" s="15"/>
      <c r="Q109" s="15"/>
      <c r="R109" s="15"/>
    </row>
    <row r="110" customFormat="false" ht="15.75" hidden="false" customHeight="false" outlineLevel="0" collapsed="false">
      <c r="A110" s="12" t="s">
        <v>243</v>
      </c>
      <c r="B110" s="13" t="s">
        <v>244</v>
      </c>
      <c r="C110" s="14" t="n">
        <v>5.685807</v>
      </c>
      <c r="E110" s="15"/>
      <c r="F110" s="15"/>
      <c r="G110" s="15"/>
      <c r="H110" s="16"/>
      <c r="I110" s="15"/>
      <c r="J110" s="15"/>
      <c r="K110" s="15"/>
      <c r="L110" s="15"/>
      <c r="M110" s="15"/>
      <c r="N110" s="15"/>
      <c r="O110" s="16"/>
      <c r="P110" s="15"/>
      <c r="Q110" s="15"/>
      <c r="R110" s="15"/>
    </row>
    <row r="111" customFormat="false" ht="15.75" hidden="false" customHeight="false" outlineLevel="0" collapsed="false">
      <c r="A111" s="12" t="s">
        <v>245</v>
      </c>
      <c r="B111" s="13" t="s">
        <v>246</v>
      </c>
      <c r="C111" s="14" t="n">
        <v>15.893219</v>
      </c>
      <c r="E111" s="15"/>
      <c r="F111" s="15"/>
      <c r="G111" s="15"/>
      <c r="H111" s="16"/>
      <c r="I111" s="15"/>
      <c r="J111" s="15"/>
      <c r="K111" s="15"/>
      <c r="L111" s="15"/>
      <c r="M111" s="15"/>
      <c r="N111" s="15"/>
      <c r="O111" s="16"/>
      <c r="P111" s="15"/>
      <c r="Q111" s="15"/>
      <c r="R111" s="15"/>
    </row>
    <row r="112" customFormat="false" ht="15.75" hidden="false" customHeight="false" outlineLevel="0" collapsed="false">
      <c r="A112" s="12" t="s">
        <v>247</v>
      </c>
      <c r="B112" s="13" t="s">
        <v>248</v>
      </c>
      <c r="C112" s="14" t="n">
        <v>59.30869</v>
      </c>
      <c r="E112" s="15"/>
      <c r="F112" s="15"/>
      <c r="G112" s="15"/>
      <c r="H112" s="16"/>
      <c r="I112" s="15"/>
      <c r="J112" s="15"/>
      <c r="K112" s="15"/>
      <c r="L112" s="15"/>
      <c r="M112" s="15"/>
      <c r="N112" s="15"/>
      <c r="O112" s="16"/>
      <c r="P112" s="15"/>
      <c r="Q112" s="15"/>
      <c r="R112" s="15"/>
    </row>
    <row r="113" customFormat="false" ht="15.75" hidden="false" customHeight="false" outlineLevel="0" collapsed="false">
      <c r="A113" s="12" t="s">
        <v>249</v>
      </c>
      <c r="B113" s="13" t="s">
        <v>250</v>
      </c>
      <c r="C113" s="14" t="n">
        <v>11.193729</v>
      </c>
      <c r="E113" s="15"/>
      <c r="F113" s="15"/>
      <c r="G113" s="15"/>
      <c r="H113" s="16"/>
      <c r="I113" s="15"/>
      <c r="J113" s="15"/>
      <c r="K113" s="15"/>
      <c r="L113" s="15"/>
      <c r="M113" s="15"/>
      <c r="N113" s="15"/>
      <c r="O113" s="16"/>
      <c r="P113" s="15"/>
      <c r="Q113" s="15"/>
      <c r="R113" s="15"/>
    </row>
    <row r="114" customFormat="false" ht="15.75" hidden="false" customHeight="false" outlineLevel="0" collapsed="false">
      <c r="A114" s="12" t="s">
        <v>251</v>
      </c>
      <c r="B114" s="13" t="s">
        <v>252</v>
      </c>
      <c r="C114" s="14" t="n">
        <v>21.919</v>
      </c>
      <c r="E114" s="15"/>
      <c r="F114" s="15"/>
      <c r="G114" s="15"/>
      <c r="H114" s="16"/>
      <c r="I114" s="15"/>
      <c r="J114" s="15"/>
      <c r="K114" s="15"/>
      <c r="L114" s="15"/>
      <c r="M114" s="15"/>
      <c r="N114" s="15"/>
      <c r="O114" s="16"/>
      <c r="P114" s="15"/>
      <c r="Q114" s="15"/>
      <c r="R114" s="15"/>
    </row>
    <row r="115" customFormat="false" ht="15.75" hidden="false" customHeight="false" outlineLevel="0" collapsed="false">
      <c r="A115" s="12" t="s">
        <v>253</v>
      </c>
      <c r="B115" s="13" t="s">
        <v>254</v>
      </c>
      <c r="C115" s="14" t="n">
        <v>43.849269</v>
      </c>
      <c r="E115" s="15"/>
      <c r="F115" s="15"/>
      <c r="G115" s="15"/>
      <c r="H115" s="16"/>
      <c r="I115" s="15"/>
      <c r="J115" s="15"/>
      <c r="K115" s="15"/>
      <c r="L115" s="15"/>
      <c r="M115" s="15"/>
      <c r="N115" s="15"/>
      <c r="O115" s="16"/>
      <c r="P115" s="15"/>
      <c r="Q115" s="15"/>
      <c r="R115" s="15"/>
    </row>
    <row r="116" customFormat="false" ht="15.75" hidden="false" customHeight="false" outlineLevel="0" collapsed="false">
      <c r="A116" s="12" t="s">
        <v>255</v>
      </c>
      <c r="B116" s="13" t="s">
        <v>256</v>
      </c>
      <c r="C116" s="14" t="n">
        <v>0.586634</v>
      </c>
      <c r="E116" s="15"/>
      <c r="F116" s="15"/>
      <c r="G116" s="15"/>
      <c r="H116" s="16"/>
      <c r="I116" s="15"/>
      <c r="J116" s="15"/>
      <c r="K116" s="15"/>
      <c r="L116" s="15"/>
      <c r="M116" s="15"/>
      <c r="N116" s="15"/>
      <c r="O116" s="16"/>
      <c r="P116" s="15"/>
      <c r="Q116" s="15"/>
      <c r="R116" s="15"/>
    </row>
    <row r="117" customFormat="false" ht="15.75" hidden="false" customHeight="false" outlineLevel="0" collapsed="false">
      <c r="A117" s="12" t="s">
        <v>257</v>
      </c>
      <c r="B117" s="13" t="s">
        <v>258</v>
      </c>
      <c r="C117" s="14" t="n">
        <v>8.636896</v>
      </c>
      <c r="E117" s="15"/>
      <c r="F117" s="15"/>
      <c r="G117" s="15"/>
      <c r="H117" s="16"/>
      <c r="I117" s="15"/>
      <c r="J117" s="15"/>
      <c r="K117" s="15"/>
      <c r="L117" s="15"/>
      <c r="M117" s="15"/>
      <c r="N117" s="15"/>
      <c r="O117" s="16"/>
      <c r="P117" s="15"/>
      <c r="Q117" s="15"/>
      <c r="R117" s="15"/>
    </row>
    <row r="118" customFormat="false" ht="15.75" hidden="false" customHeight="false" outlineLevel="0" collapsed="false">
      <c r="A118" s="12" t="s">
        <v>259</v>
      </c>
      <c r="B118" s="13" t="s">
        <v>260</v>
      </c>
      <c r="C118" s="14" t="n">
        <v>17.500657</v>
      </c>
      <c r="E118" s="15"/>
      <c r="F118" s="15"/>
      <c r="G118" s="15"/>
      <c r="H118" s="16"/>
      <c r="I118" s="15"/>
      <c r="J118" s="15"/>
      <c r="K118" s="15"/>
      <c r="L118" s="15"/>
      <c r="M118" s="15"/>
      <c r="N118" s="15"/>
      <c r="O118" s="16"/>
      <c r="P118" s="15"/>
      <c r="Q118" s="15"/>
      <c r="R118" s="15"/>
    </row>
    <row r="119" customFormat="false" ht="15.75" hidden="false" customHeight="false" outlineLevel="0" collapsed="false">
      <c r="A119" s="12" t="s">
        <v>261</v>
      </c>
      <c r="B119" s="13" t="s">
        <v>262</v>
      </c>
      <c r="C119" s="20" t="n">
        <v>23.816</v>
      </c>
      <c r="E119" s="15"/>
      <c r="F119" s="15"/>
      <c r="G119" s="15"/>
      <c r="H119" s="16"/>
      <c r="I119" s="15"/>
      <c r="J119" s="15"/>
      <c r="K119" s="15"/>
      <c r="L119" s="15"/>
      <c r="M119" s="15"/>
      <c r="N119" s="15"/>
      <c r="O119" s="16"/>
      <c r="P119" s="15"/>
      <c r="Q119" s="15"/>
      <c r="R119" s="15"/>
    </row>
    <row r="120" customFormat="false" ht="15.75" hidden="false" customHeight="false" outlineLevel="0" collapsed="false">
      <c r="A120" s="12" t="s">
        <v>263</v>
      </c>
      <c r="B120" s="13" t="s">
        <v>264</v>
      </c>
      <c r="C120" s="14" t="n">
        <v>9.537642</v>
      </c>
      <c r="E120" s="15"/>
      <c r="F120" s="15"/>
      <c r="G120" s="15"/>
      <c r="H120" s="16"/>
      <c r="I120" s="15"/>
      <c r="J120" s="15"/>
      <c r="K120" s="15"/>
      <c r="L120" s="15"/>
      <c r="M120" s="15"/>
      <c r="N120" s="15"/>
      <c r="O120" s="16"/>
      <c r="P120" s="15"/>
      <c r="Q120" s="15"/>
      <c r="R120" s="15"/>
    </row>
    <row r="121" customFormat="false" ht="15.75" hidden="false" customHeight="false" outlineLevel="0" collapsed="false">
      <c r="A121" s="12" t="s">
        <v>265</v>
      </c>
      <c r="B121" s="13" t="s">
        <v>266</v>
      </c>
      <c r="C121" s="14" t="n">
        <v>59.734213</v>
      </c>
      <c r="E121" s="15"/>
      <c r="F121" s="15"/>
      <c r="G121" s="15"/>
      <c r="H121" s="16"/>
      <c r="I121" s="15"/>
      <c r="J121" s="15"/>
      <c r="K121" s="15"/>
      <c r="L121" s="15"/>
      <c r="M121" s="15"/>
      <c r="N121" s="15"/>
      <c r="O121" s="16"/>
      <c r="P121" s="15"/>
      <c r="Q121" s="15"/>
      <c r="R121" s="15"/>
    </row>
    <row r="122" customFormat="false" ht="15.75" hidden="false" customHeight="false" outlineLevel="0" collapsed="false">
      <c r="A122" s="12" t="s">
        <v>267</v>
      </c>
      <c r="B122" s="13" t="s">
        <v>268</v>
      </c>
      <c r="C122" s="14" t="n">
        <v>69.799978</v>
      </c>
      <c r="E122" s="15"/>
      <c r="F122" s="15"/>
      <c r="G122" s="15"/>
      <c r="H122" s="16"/>
      <c r="I122" s="15"/>
      <c r="J122" s="15"/>
      <c r="K122" s="15"/>
      <c r="L122" s="15"/>
      <c r="M122" s="15"/>
      <c r="N122" s="15"/>
      <c r="O122" s="16"/>
      <c r="P122" s="15"/>
      <c r="Q122" s="15"/>
      <c r="R122" s="15"/>
    </row>
    <row r="123" customFormat="false" ht="15.75" hidden="false" customHeight="false" outlineLevel="0" collapsed="false">
      <c r="A123" s="12" t="s">
        <v>269</v>
      </c>
      <c r="B123" s="13" t="s">
        <v>270</v>
      </c>
      <c r="C123" s="14" t="n">
        <v>8.278737</v>
      </c>
      <c r="E123" s="15"/>
      <c r="F123" s="15"/>
      <c r="G123" s="15"/>
      <c r="H123" s="16"/>
      <c r="I123" s="15"/>
      <c r="J123" s="15"/>
      <c r="K123" s="15"/>
      <c r="L123" s="15"/>
      <c r="M123" s="15"/>
      <c r="N123" s="15"/>
      <c r="O123" s="16"/>
      <c r="P123" s="15"/>
      <c r="Q123" s="15"/>
      <c r="R123" s="15"/>
    </row>
    <row r="124" customFormat="false" ht="15.75" hidden="false" customHeight="false" outlineLevel="0" collapsed="false">
      <c r="A124" s="12" t="s">
        <v>271</v>
      </c>
      <c r="B124" s="13" t="s">
        <v>272</v>
      </c>
      <c r="C124" s="14" t="n">
        <v>1.399491</v>
      </c>
      <c r="E124" s="15"/>
      <c r="F124" s="15"/>
      <c r="G124" s="15"/>
      <c r="H124" s="16"/>
      <c r="I124" s="15"/>
      <c r="J124" s="15"/>
      <c r="K124" s="15"/>
      <c r="L124" s="15"/>
      <c r="M124" s="15"/>
      <c r="N124" s="15"/>
      <c r="O124" s="16"/>
      <c r="P124" s="15"/>
      <c r="Q124" s="15"/>
      <c r="R124" s="15"/>
    </row>
    <row r="125" customFormat="false" ht="15.75" hidden="false" customHeight="false" outlineLevel="0" collapsed="false">
      <c r="A125" s="12" t="s">
        <v>273</v>
      </c>
      <c r="B125" s="13" t="s">
        <v>274</v>
      </c>
      <c r="C125" s="14" t="n">
        <v>11.818618</v>
      </c>
      <c r="E125" s="15"/>
      <c r="F125" s="15"/>
      <c r="G125" s="15"/>
      <c r="H125" s="16"/>
      <c r="I125" s="15"/>
      <c r="J125" s="15"/>
      <c r="K125" s="15"/>
      <c r="L125" s="15"/>
      <c r="M125" s="15"/>
      <c r="N125" s="15"/>
      <c r="O125" s="16"/>
      <c r="P125" s="15"/>
      <c r="Q125" s="15"/>
      <c r="R125" s="15"/>
    </row>
    <row r="126" customFormat="false" ht="15.75" hidden="false" customHeight="false" outlineLevel="0" collapsed="false">
      <c r="A126" s="12" t="s">
        <v>275</v>
      </c>
      <c r="B126" s="13" t="s">
        <v>276</v>
      </c>
      <c r="C126" s="14" t="n">
        <v>84.339067</v>
      </c>
      <c r="E126" s="15"/>
      <c r="F126" s="15"/>
      <c r="G126" s="15"/>
      <c r="H126" s="16"/>
      <c r="I126" s="15"/>
      <c r="J126" s="15"/>
      <c r="K126" s="15"/>
      <c r="L126" s="15"/>
      <c r="M126" s="15"/>
      <c r="N126" s="15"/>
      <c r="O126" s="16"/>
      <c r="P126" s="15"/>
      <c r="Q126" s="15"/>
      <c r="R126" s="15"/>
    </row>
    <row r="127" customFormat="false" ht="15.75" hidden="false" customHeight="false" outlineLevel="0" collapsed="false">
      <c r="A127" s="12" t="s">
        <v>277</v>
      </c>
      <c r="B127" s="13" t="s">
        <v>278</v>
      </c>
      <c r="C127" s="14" t="n">
        <v>6.031187</v>
      </c>
      <c r="E127" s="15"/>
      <c r="F127" s="15"/>
      <c r="G127" s="15"/>
      <c r="H127" s="16"/>
      <c r="I127" s="15"/>
      <c r="J127" s="15"/>
      <c r="K127" s="15"/>
      <c r="L127" s="15"/>
      <c r="M127" s="15"/>
      <c r="N127" s="15"/>
      <c r="O127" s="16"/>
      <c r="P127" s="15"/>
      <c r="Q127" s="15"/>
      <c r="R127" s="15"/>
    </row>
    <row r="128" customFormat="false" ht="15.75" hidden="false" customHeight="false" outlineLevel="0" collapsed="false">
      <c r="A128" s="12" t="s">
        <v>279</v>
      </c>
      <c r="B128" s="13" t="s">
        <v>280</v>
      </c>
      <c r="C128" s="14" t="n">
        <v>45.741</v>
      </c>
      <c r="E128" s="15"/>
      <c r="F128" s="15"/>
      <c r="G128" s="15"/>
      <c r="H128" s="16"/>
      <c r="I128" s="15"/>
      <c r="J128" s="15"/>
      <c r="K128" s="15"/>
      <c r="L128" s="15"/>
      <c r="M128" s="15"/>
      <c r="N128" s="15"/>
      <c r="O128" s="16"/>
      <c r="P128" s="15"/>
      <c r="Q128" s="15"/>
      <c r="R128" s="15"/>
    </row>
    <row r="129" customFormat="false" ht="15.75" hidden="false" customHeight="false" outlineLevel="0" collapsed="false">
      <c r="A129" s="12" t="s">
        <v>281</v>
      </c>
      <c r="B129" s="13" t="s">
        <v>282</v>
      </c>
      <c r="C129" s="14" t="n">
        <v>44.134693</v>
      </c>
      <c r="E129" s="15"/>
      <c r="F129" s="15"/>
      <c r="G129" s="15"/>
      <c r="H129" s="16"/>
      <c r="I129" s="15"/>
      <c r="J129" s="15"/>
      <c r="K129" s="15"/>
      <c r="L129" s="15"/>
      <c r="M129" s="15"/>
      <c r="N129" s="15"/>
      <c r="O129" s="16"/>
      <c r="P129" s="15"/>
      <c r="Q129" s="15"/>
      <c r="R129" s="15"/>
    </row>
    <row r="130" customFormat="false" ht="15.75" hidden="false" customHeight="false" outlineLevel="0" collapsed="false">
      <c r="A130" s="12" t="s">
        <v>283</v>
      </c>
      <c r="B130" s="13" t="s">
        <v>284</v>
      </c>
      <c r="C130" s="14" t="n">
        <v>9.8904</v>
      </c>
      <c r="E130" s="15"/>
      <c r="F130" s="15"/>
      <c r="G130" s="15"/>
      <c r="H130" s="16"/>
      <c r="I130" s="15"/>
      <c r="J130" s="15"/>
      <c r="K130" s="15"/>
      <c r="L130" s="15"/>
      <c r="M130" s="15"/>
      <c r="N130" s="15"/>
      <c r="O130" s="16"/>
      <c r="P130" s="15"/>
      <c r="Q130" s="15"/>
      <c r="R130" s="15"/>
    </row>
    <row r="131" customFormat="false" ht="15.75" hidden="false" customHeight="false" outlineLevel="0" collapsed="false">
      <c r="A131" s="12" t="s">
        <v>285</v>
      </c>
      <c r="B131" s="13" t="s">
        <v>286</v>
      </c>
      <c r="C131" s="14" t="n">
        <v>329</v>
      </c>
      <c r="E131" s="15"/>
      <c r="F131" s="15"/>
      <c r="G131" s="15"/>
      <c r="H131" s="16"/>
      <c r="I131" s="15"/>
      <c r="J131" s="15"/>
      <c r="K131" s="15"/>
      <c r="L131" s="15"/>
      <c r="M131" s="15"/>
      <c r="N131" s="15"/>
      <c r="O131" s="16"/>
      <c r="P131" s="15"/>
      <c r="Q131" s="15"/>
      <c r="R131" s="15"/>
    </row>
    <row r="132" customFormat="false" ht="15.75" hidden="false" customHeight="false" outlineLevel="0" collapsed="false">
      <c r="A132" s="12" t="s">
        <v>287</v>
      </c>
      <c r="B132" s="13" t="s">
        <v>288</v>
      </c>
      <c r="C132" s="14" t="n">
        <v>3.473727</v>
      </c>
      <c r="E132" s="15"/>
      <c r="F132" s="15"/>
      <c r="G132" s="15"/>
      <c r="H132" s="16"/>
      <c r="I132" s="15"/>
      <c r="J132" s="15"/>
      <c r="K132" s="15"/>
      <c r="L132" s="15"/>
      <c r="M132" s="15"/>
      <c r="N132" s="15"/>
      <c r="O132" s="16"/>
      <c r="P132" s="15"/>
      <c r="Q132" s="15"/>
      <c r="R132" s="15"/>
    </row>
    <row r="133" customFormat="false" ht="15.75" hidden="false" customHeight="false" outlineLevel="0" collapsed="false">
      <c r="A133" s="12" t="s">
        <v>289</v>
      </c>
      <c r="B133" s="13" t="s">
        <v>290</v>
      </c>
      <c r="C133" s="14" t="n">
        <v>34.23205</v>
      </c>
      <c r="E133" s="15"/>
      <c r="F133" s="15"/>
      <c r="G133" s="15"/>
      <c r="H133" s="16"/>
      <c r="I133" s="15"/>
      <c r="J133" s="15"/>
      <c r="K133" s="15"/>
      <c r="L133" s="15"/>
      <c r="M133" s="15"/>
      <c r="N133" s="15"/>
      <c r="O133" s="16"/>
      <c r="P133" s="15"/>
      <c r="Q133" s="15"/>
      <c r="R133" s="15"/>
    </row>
    <row r="134" customFormat="false" ht="15.75" hidden="false" customHeight="false" outlineLevel="0" collapsed="false">
      <c r="A134" s="12" t="s">
        <v>291</v>
      </c>
      <c r="B134" s="13" t="s">
        <v>292</v>
      </c>
      <c r="C134" s="14" t="n">
        <v>28.435943</v>
      </c>
      <c r="E134" s="15"/>
      <c r="F134" s="15"/>
      <c r="G134" s="15"/>
      <c r="H134" s="16"/>
      <c r="I134" s="15"/>
      <c r="J134" s="15"/>
      <c r="K134" s="15"/>
      <c r="L134" s="15"/>
      <c r="M134" s="15"/>
      <c r="N134" s="15"/>
      <c r="O134" s="16"/>
      <c r="P134" s="15"/>
      <c r="Q134" s="15"/>
      <c r="R134" s="15"/>
    </row>
    <row r="135" customFormat="false" ht="15.75" hidden="false" customHeight="false" outlineLevel="0" collapsed="false">
      <c r="A135" s="12" t="s">
        <v>293</v>
      </c>
      <c r="B135" s="13" t="s">
        <v>294</v>
      </c>
      <c r="C135" s="14" t="n">
        <v>97.338583</v>
      </c>
      <c r="E135" s="15"/>
      <c r="F135" s="15"/>
      <c r="G135" s="15"/>
      <c r="H135" s="16"/>
      <c r="I135" s="15"/>
      <c r="J135" s="15"/>
      <c r="K135" s="15"/>
      <c r="L135" s="15"/>
      <c r="M135" s="15"/>
      <c r="N135" s="15"/>
      <c r="O135" s="16"/>
      <c r="P135" s="15"/>
      <c r="Q135" s="15"/>
      <c r="R135" s="15"/>
    </row>
    <row r="136" customFormat="false" ht="15.75" hidden="false" customHeight="false" outlineLevel="0" collapsed="false">
      <c r="A136" s="12" t="s">
        <v>295</v>
      </c>
      <c r="B136" s="13" t="s">
        <v>296</v>
      </c>
      <c r="C136" s="14" t="n">
        <v>29.825968</v>
      </c>
      <c r="E136" s="15"/>
      <c r="F136" s="15"/>
      <c r="G136" s="15"/>
      <c r="H136" s="16"/>
      <c r="I136" s="15"/>
      <c r="J136" s="15"/>
      <c r="K136" s="15"/>
      <c r="L136" s="15"/>
      <c r="M136" s="15"/>
      <c r="N136" s="15"/>
      <c r="O136" s="16"/>
      <c r="P136" s="15"/>
      <c r="Q136" s="15"/>
      <c r="R136" s="15"/>
    </row>
    <row r="137" customFormat="false" ht="15.75" hidden="false" customHeight="false" outlineLevel="0" collapsed="false">
      <c r="A137" s="12" t="s">
        <v>297</v>
      </c>
      <c r="B137" s="13" t="s">
        <v>298</v>
      </c>
      <c r="C137" s="14" t="n">
        <v>18.383956</v>
      </c>
      <c r="E137" s="15"/>
      <c r="F137" s="15"/>
      <c r="G137" s="15"/>
      <c r="H137" s="16"/>
      <c r="I137" s="15"/>
      <c r="J137" s="15"/>
      <c r="K137" s="15"/>
      <c r="L137" s="15"/>
      <c r="M137" s="15"/>
      <c r="N137" s="15"/>
      <c r="O137" s="16"/>
      <c r="P137" s="15"/>
      <c r="Q137" s="15"/>
      <c r="R137" s="15"/>
    </row>
    <row r="138" customFormat="false" ht="15.75" hidden="false" customHeight="false" outlineLevel="0" collapsed="false">
      <c r="A138" s="12" t="s">
        <v>299</v>
      </c>
      <c r="B138" s="13" t="s">
        <v>300</v>
      </c>
      <c r="C138" s="14" t="n">
        <v>14.862927</v>
      </c>
      <c r="E138" s="15"/>
      <c r="F138" s="15"/>
      <c r="G138" s="15"/>
      <c r="H138" s="16"/>
      <c r="I138" s="15"/>
      <c r="J138" s="15"/>
      <c r="K138" s="15"/>
      <c r="L138" s="15"/>
      <c r="M138" s="15"/>
      <c r="N138" s="15"/>
      <c r="O138" s="16"/>
      <c r="P138" s="15"/>
      <c r="Q138" s="15"/>
      <c r="R138" s="15"/>
    </row>
    <row r="139" customFormat="false" ht="15.75" hidden="false" customHeight="false" outlineLevel="0" collapsed="false">
      <c r="B139" s="13"/>
      <c r="C139" s="14"/>
      <c r="G139" s="11"/>
      <c r="H139" s="21"/>
    </row>
    <row r="140" customFormat="false" ht="15.75" hidden="false" customHeight="false" outlineLevel="0" collapsed="false">
      <c r="B140" s="13" t="s">
        <v>301</v>
      </c>
      <c r="C140" s="14" t="n">
        <v>7750</v>
      </c>
      <c r="H140" s="2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E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7.0255102040816"/>
    <col collapsed="false" hidden="false" max="2" min="2" style="0" width="26.9336734693878"/>
    <col collapsed="false" hidden="false" max="3" min="3" style="0" width="16.515306122449"/>
    <col collapsed="false" hidden="false" max="8" min="4" style="0" width="20.0765306122449"/>
    <col collapsed="false" hidden="false" max="11" min="9" style="0" width="17.9081632653061"/>
    <col collapsed="false" hidden="false" max="12" min="12" style="0" width="3.55612244897959"/>
    <col collapsed="false" hidden="false" max="13" min="13" style="0" width="13.3469387755102"/>
    <col collapsed="false" hidden="false" max="16" min="14" style="0" width="22.2397959183673"/>
    <col collapsed="false" hidden="false" max="1025" min="17" style="0" width="13.3469387755102"/>
  </cols>
  <sheetData>
    <row r="1" customFormat="false" ht="15.75" hidden="false" customHeight="false" outlineLevel="0" collapsed="false">
      <c r="A1" s="22" t="s">
        <v>24</v>
      </c>
      <c r="B1" s="23" t="s">
        <v>25</v>
      </c>
      <c r="C1" s="24" t="s">
        <v>302</v>
      </c>
      <c r="D1" s="25" t="s">
        <v>303</v>
      </c>
      <c r="E1" s="25" t="s">
        <v>304</v>
      </c>
      <c r="F1" s="25" t="s">
        <v>305</v>
      </c>
      <c r="G1" s="25" t="s">
        <v>306</v>
      </c>
      <c r="H1" s="26" t="s">
        <v>307</v>
      </c>
      <c r="I1" s="26" t="s">
        <v>308</v>
      </c>
      <c r="J1" s="26" t="s">
        <v>309</v>
      </c>
      <c r="K1" s="26" t="s">
        <v>310</v>
      </c>
      <c r="L1" s="27"/>
      <c r="M1" s="24" t="s">
        <v>311</v>
      </c>
      <c r="N1" s="28" t="s">
        <v>312</v>
      </c>
      <c r="O1" s="28" t="s">
        <v>313</v>
      </c>
      <c r="P1" s="28" t="s">
        <v>314</v>
      </c>
      <c r="Q1" s="27"/>
      <c r="R1" s="27"/>
      <c r="S1" s="29"/>
      <c r="T1" s="29"/>
      <c r="U1" s="29"/>
      <c r="V1" s="29"/>
      <c r="W1" s="29"/>
      <c r="X1" s="29"/>
      <c r="Y1" s="29"/>
      <c r="Z1" s="29"/>
      <c r="AA1" s="29"/>
      <c r="AB1" s="29"/>
      <c r="AC1" s="29"/>
      <c r="AD1" s="29"/>
      <c r="AE1" s="29"/>
    </row>
    <row r="2" customFormat="false" ht="15.75" hidden="false" customHeight="false" outlineLevel="0" collapsed="false">
      <c r="A2" s="30" t="s">
        <v>27</v>
      </c>
      <c r="B2" s="13" t="s">
        <v>28</v>
      </c>
      <c r="C2" s="31"/>
      <c r="D2" s="32" t="n">
        <v>0.0909419921057691</v>
      </c>
      <c r="E2" s="32" t="n">
        <v>0.042506350550381</v>
      </c>
      <c r="F2" s="32" t="n">
        <v>0.00110140394457053</v>
      </c>
      <c r="G2" s="32" t="n">
        <v>0.0335448776065277</v>
      </c>
      <c r="H2" s="31" t="n">
        <v>0.0909419921057691</v>
      </c>
      <c r="I2" s="31" t="n">
        <v>0</v>
      </c>
      <c r="J2" s="31" t="n">
        <v>0.0314660973685432</v>
      </c>
      <c r="K2" s="31" t="n">
        <v>0.00174641030097543</v>
      </c>
      <c r="L2" s="29"/>
      <c r="M2" s="29"/>
      <c r="N2" s="31" t="n">
        <v>0</v>
      </c>
      <c r="O2" s="31" t="n">
        <v>0</v>
      </c>
      <c r="P2" s="31" t="n">
        <v>0</v>
      </c>
      <c r="Q2" s="33"/>
      <c r="R2" s="33"/>
      <c r="S2" s="33"/>
      <c r="T2" s="31"/>
      <c r="U2" s="31"/>
      <c r="V2" s="31"/>
      <c r="W2" s="29"/>
      <c r="X2" s="29"/>
      <c r="Y2" s="29"/>
      <c r="Z2" s="29"/>
      <c r="AA2" s="29"/>
      <c r="AB2" s="29"/>
      <c r="AC2" s="29"/>
      <c r="AD2" s="29"/>
      <c r="AE2" s="29"/>
    </row>
    <row r="3" customFormat="false" ht="15.75" hidden="false" customHeight="false" outlineLevel="0" collapsed="false">
      <c r="A3" s="30" t="s">
        <v>29</v>
      </c>
      <c r="B3" s="13" t="s">
        <v>30</v>
      </c>
      <c r="C3" s="31"/>
      <c r="D3" s="32" t="n">
        <v>0.0637446879426715</v>
      </c>
      <c r="E3" s="32" t="n">
        <v>0.0656748911465893</v>
      </c>
      <c r="F3" s="32" t="n">
        <v>0</v>
      </c>
      <c r="G3" s="32" t="n">
        <v>0.0257171117705242</v>
      </c>
      <c r="H3" s="31" t="n">
        <v>0.0577677404017592</v>
      </c>
      <c r="I3" s="31" t="n">
        <v>0</v>
      </c>
      <c r="J3" s="31" t="n">
        <v>0.0684081632653061</v>
      </c>
      <c r="K3" s="31" t="n">
        <v>0.00174641030097543</v>
      </c>
      <c r="L3" s="29"/>
      <c r="M3" s="29"/>
      <c r="N3" s="31" t="n">
        <v>0.207307222959085</v>
      </c>
      <c r="O3" s="31" t="n">
        <v>0.100688441128987</v>
      </c>
      <c r="P3" s="31" t="n">
        <v>0.0605606714500864</v>
      </c>
      <c r="Q3" s="33"/>
      <c r="R3" s="33"/>
      <c r="S3" s="33"/>
      <c r="T3" s="31"/>
      <c r="U3" s="31"/>
      <c r="V3" s="31"/>
      <c r="W3" s="29"/>
      <c r="X3" s="29"/>
      <c r="Y3" s="29"/>
      <c r="Z3" s="29"/>
      <c r="AA3" s="29"/>
      <c r="AB3" s="29"/>
      <c r="AC3" s="29"/>
      <c r="AD3" s="29"/>
      <c r="AE3" s="29"/>
    </row>
    <row r="4" customFormat="false" ht="15.75" hidden="false" customHeight="false" outlineLevel="0" collapsed="false">
      <c r="A4" s="30" t="s">
        <v>31</v>
      </c>
      <c r="B4" s="13" t="s">
        <v>32</v>
      </c>
      <c r="C4" s="31"/>
      <c r="D4" s="32" t="n">
        <v>0.0621286838088529</v>
      </c>
      <c r="E4" s="32" t="n">
        <v>0.216825338397443</v>
      </c>
      <c r="F4" s="32" t="n">
        <v>0</v>
      </c>
      <c r="G4" s="32" t="n">
        <v>0.0638409898644202</v>
      </c>
      <c r="H4" s="31" t="n">
        <v>0.0949473634294386</v>
      </c>
      <c r="I4" s="31" t="n">
        <v>0</v>
      </c>
      <c r="J4" s="31" t="n">
        <v>0.0733315491107272</v>
      </c>
      <c r="K4" s="31" t="n">
        <v>0.00174641030097543</v>
      </c>
      <c r="L4" s="29"/>
      <c r="M4" s="29"/>
      <c r="N4" s="31" t="n">
        <v>0.191924694626095</v>
      </c>
      <c r="O4" s="31" t="n">
        <v>0.0907639112290967</v>
      </c>
      <c r="P4" s="31" t="n">
        <v>0.0540559689409025</v>
      </c>
      <c r="Q4" s="33"/>
      <c r="R4" s="33"/>
      <c r="S4" s="33"/>
      <c r="T4" s="31"/>
      <c r="U4" s="31"/>
      <c r="V4" s="31"/>
      <c r="W4" s="29"/>
      <c r="X4" s="29"/>
      <c r="Y4" s="29"/>
      <c r="Z4" s="29"/>
      <c r="AA4" s="29"/>
      <c r="AB4" s="29"/>
      <c r="AC4" s="29"/>
      <c r="AD4" s="29"/>
      <c r="AE4" s="29"/>
    </row>
    <row r="5" customFormat="false" ht="15.75" hidden="false" customHeight="false" outlineLevel="0" collapsed="false">
      <c r="A5" s="30" t="s">
        <v>33</v>
      </c>
      <c r="B5" s="13" t="s">
        <v>34</v>
      </c>
      <c r="C5" s="31"/>
      <c r="D5" s="32" t="n">
        <v>0.0655767157743443</v>
      </c>
      <c r="E5" s="32" t="n">
        <v>0.131735368112576</v>
      </c>
      <c r="F5" s="32" t="n">
        <v>0.00136091453456723</v>
      </c>
      <c r="G5" s="32" t="n">
        <v>0.0343570057581574</v>
      </c>
      <c r="H5" s="31" t="n">
        <v>0.11112923283929</v>
      </c>
      <c r="I5" s="31" t="n">
        <v>0</v>
      </c>
      <c r="J5" s="31" t="n">
        <v>0.0645275035260931</v>
      </c>
      <c r="K5" s="31" t="n">
        <v>0.00174641030097543</v>
      </c>
      <c r="L5" s="29"/>
      <c r="M5" s="29"/>
      <c r="N5" s="31" t="n">
        <v>0.129743109872798</v>
      </c>
      <c r="O5" s="31" t="n">
        <v>0.0554574387579423</v>
      </c>
      <c r="P5" s="31" t="n">
        <v>0.0319150247897948</v>
      </c>
      <c r="Q5" s="33"/>
      <c r="R5" s="33"/>
      <c r="S5" s="33"/>
      <c r="T5" s="31"/>
      <c r="U5" s="31"/>
      <c r="V5" s="31"/>
      <c r="W5" s="29"/>
      <c r="X5" s="29"/>
      <c r="Y5" s="29"/>
      <c r="Z5" s="29"/>
      <c r="AA5" s="29"/>
      <c r="AB5" s="29"/>
      <c r="AC5" s="29"/>
      <c r="AD5" s="29"/>
      <c r="AE5" s="29"/>
    </row>
    <row r="6" customFormat="false" ht="15.75" hidden="false" customHeight="false" outlineLevel="0" collapsed="false">
      <c r="A6" s="30" t="s">
        <v>35</v>
      </c>
      <c r="B6" s="13" t="s">
        <v>36</v>
      </c>
      <c r="C6" s="31"/>
      <c r="D6" s="32" t="n">
        <v>0.0492544834978482</v>
      </c>
      <c r="E6" s="32" t="n">
        <v>0.0849720894596665</v>
      </c>
      <c r="F6" s="32" t="n">
        <v>0.00183650171241376</v>
      </c>
      <c r="G6" s="32" t="n">
        <v>0.0124480979918298</v>
      </c>
      <c r="H6" s="31" t="n">
        <v>0.0266172702453255</v>
      </c>
      <c r="I6" s="31" t="n">
        <v>0.0509708737864078</v>
      </c>
      <c r="J6" s="31" t="n">
        <v>0.0095171417944735</v>
      </c>
      <c r="K6" s="31" t="n">
        <v>0.00174641030097543</v>
      </c>
      <c r="L6" s="29"/>
      <c r="M6" s="29"/>
      <c r="N6" s="31" t="n">
        <v>0.243332126024504</v>
      </c>
      <c r="O6" s="31" t="n">
        <v>0.126172452616746</v>
      </c>
      <c r="P6" s="31" t="n">
        <v>0.0778689874201514</v>
      </c>
      <c r="Q6" s="33"/>
      <c r="R6" s="33"/>
      <c r="S6" s="33"/>
      <c r="T6" s="31"/>
      <c r="U6" s="31"/>
      <c r="V6" s="31"/>
      <c r="W6" s="29"/>
      <c r="X6" s="29"/>
      <c r="Y6" s="29"/>
      <c r="Z6" s="29"/>
      <c r="AA6" s="29"/>
      <c r="AB6" s="29"/>
      <c r="AC6" s="29"/>
      <c r="AD6" s="29"/>
      <c r="AE6" s="29"/>
    </row>
    <row r="7" customFormat="false" ht="15.75" hidden="false" customHeight="false" outlineLevel="0" collapsed="false">
      <c r="A7" s="30" t="s">
        <v>37</v>
      </c>
      <c r="B7" s="13" t="s">
        <v>38</v>
      </c>
      <c r="C7" s="31"/>
      <c r="D7" s="32" t="n">
        <v>0.0504518072289157</v>
      </c>
      <c r="E7" s="32" t="n">
        <v>0.134282651967539</v>
      </c>
      <c r="F7" s="32" t="n">
        <v>0</v>
      </c>
      <c r="G7" s="32" t="n">
        <v>0</v>
      </c>
      <c r="H7" s="31" t="n">
        <v>0.0764295042870933</v>
      </c>
      <c r="I7" s="31" t="n">
        <v>0.0133614627285513</v>
      </c>
      <c r="J7" s="31" t="n">
        <v>0</v>
      </c>
      <c r="K7" s="31" t="n">
        <v>0.00174641030097543</v>
      </c>
      <c r="L7" s="29"/>
      <c r="M7" s="29"/>
      <c r="N7" s="31" t="n">
        <v>0.207308365755925</v>
      </c>
      <c r="O7" s="31" t="n">
        <v>0.100689198371456</v>
      </c>
      <c r="P7" s="31" t="n">
        <v>0.060561172675861</v>
      </c>
      <c r="Q7" s="33"/>
      <c r="R7" s="33"/>
      <c r="S7" s="33"/>
      <c r="T7" s="31"/>
      <c r="U7" s="31"/>
      <c r="V7" s="31"/>
      <c r="W7" s="29"/>
      <c r="X7" s="29"/>
      <c r="Y7" s="29"/>
      <c r="Z7" s="29"/>
      <c r="AA7" s="29"/>
      <c r="AB7" s="29"/>
      <c r="AC7" s="29"/>
      <c r="AD7" s="29"/>
      <c r="AE7" s="29"/>
    </row>
    <row r="8" customFormat="false" ht="15.75" hidden="false" customHeight="false" outlineLevel="0" collapsed="false">
      <c r="A8" s="30" t="s">
        <v>39</v>
      </c>
      <c r="B8" s="13" t="s">
        <v>40</v>
      </c>
      <c r="C8" s="31"/>
      <c r="D8" s="32" t="n">
        <v>0.0301076849571833</v>
      </c>
      <c r="E8" s="32" t="n">
        <v>0.0205508776937348</v>
      </c>
      <c r="F8" s="32" t="n">
        <v>0.000633753723303125</v>
      </c>
      <c r="G8" s="32" t="n">
        <v>0.0364695930068616</v>
      </c>
      <c r="H8" s="31" t="n">
        <v>0.0276299194082815</v>
      </c>
      <c r="I8" s="31" t="n">
        <v>0</v>
      </c>
      <c r="J8" s="31" t="n">
        <v>0</v>
      </c>
      <c r="K8" s="31" t="n">
        <v>0.00174641030097543</v>
      </c>
      <c r="L8" s="29"/>
      <c r="M8" s="29"/>
      <c r="N8" s="31" t="n">
        <v>0.287918510490103</v>
      </c>
      <c r="O8" s="31" t="n">
        <v>0.162917651118164</v>
      </c>
      <c r="P8" s="31" t="n">
        <v>0.104478370549017</v>
      </c>
      <c r="Q8" s="33"/>
      <c r="R8" s="33"/>
      <c r="S8" s="33"/>
      <c r="T8" s="31"/>
      <c r="U8" s="31"/>
      <c r="V8" s="31"/>
      <c r="W8" s="29"/>
      <c r="X8" s="29"/>
      <c r="Y8" s="29"/>
      <c r="Z8" s="29"/>
      <c r="AA8" s="29"/>
      <c r="AB8" s="29"/>
      <c r="AC8" s="29"/>
      <c r="AD8" s="29"/>
      <c r="AE8" s="29"/>
    </row>
    <row r="9" customFormat="false" ht="15.75" hidden="false" customHeight="false" outlineLevel="0" collapsed="false">
      <c r="A9" s="30" t="s">
        <v>41</v>
      </c>
      <c r="B9" s="13" t="s">
        <v>42</v>
      </c>
      <c r="C9" s="31"/>
      <c r="D9" s="32" t="n">
        <v>0.0403235018619634</v>
      </c>
      <c r="E9" s="32" t="n">
        <v>0.0366502272507494</v>
      </c>
      <c r="F9" s="32" t="n">
        <v>0</v>
      </c>
      <c r="G9" s="32" t="n">
        <v>0.0150130548302872</v>
      </c>
      <c r="H9" s="31" t="n">
        <v>0.0356737180014816</v>
      </c>
      <c r="I9" s="31" t="n">
        <v>0</v>
      </c>
      <c r="J9" s="31" t="n">
        <v>0</v>
      </c>
      <c r="K9" s="31" t="n">
        <v>0.00174641030097543</v>
      </c>
      <c r="L9" s="29"/>
      <c r="M9" s="29"/>
      <c r="N9" s="31" t="n">
        <v>0.212019406011212</v>
      </c>
      <c r="O9" s="31" t="n">
        <v>0.103836900790832</v>
      </c>
      <c r="P9" s="31" t="n">
        <v>0.0626512336010906</v>
      </c>
      <c r="Q9" s="33"/>
      <c r="R9" s="33"/>
      <c r="S9" s="33"/>
      <c r="T9" s="31"/>
      <c r="U9" s="31"/>
      <c r="V9" s="31"/>
      <c r="W9" s="29"/>
      <c r="X9" s="29"/>
      <c r="Y9" s="29"/>
      <c r="Z9" s="29"/>
      <c r="AA9" s="29"/>
      <c r="AB9" s="29"/>
      <c r="AC9" s="29"/>
      <c r="AD9" s="29"/>
      <c r="AE9" s="29"/>
    </row>
    <row r="10" customFormat="false" ht="15.75" hidden="false" customHeight="false" outlineLevel="0" collapsed="false">
      <c r="A10" s="30" t="s">
        <v>43</v>
      </c>
      <c r="B10" s="13" t="s">
        <v>44</v>
      </c>
      <c r="C10" s="31"/>
      <c r="D10" s="32" t="n">
        <v>0.0418080154547872</v>
      </c>
      <c r="E10" s="32" t="n">
        <v>0.0742945977731663</v>
      </c>
      <c r="F10" s="32" t="n">
        <v>0.00110140394457053</v>
      </c>
      <c r="G10" s="32" t="n">
        <v>0.0366421004616829</v>
      </c>
      <c r="H10" s="31" t="n">
        <v>0.0451000913432071</v>
      </c>
      <c r="I10" s="31" t="n">
        <v>0.0037776501041637</v>
      </c>
      <c r="J10" s="31" t="n">
        <v>0.0297483136625652</v>
      </c>
      <c r="K10" s="31" t="n">
        <v>0.00174641030097543</v>
      </c>
      <c r="L10" s="29"/>
      <c r="M10" s="29"/>
      <c r="N10" s="31" t="n">
        <v>0.283058639980185</v>
      </c>
      <c r="O10" s="31" t="n">
        <v>0.158589950667205</v>
      </c>
      <c r="P10" s="31" t="n">
        <v>0.10123680949955</v>
      </c>
      <c r="Q10" s="33"/>
      <c r="R10" s="33"/>
      <c r="S10" s="33"/>
      <c r="T10" s="31"/>
      <c r="U10" s="31"/>
      <c r="V10" s="31"/>
      <c r="W10" s="29"/>
      <c r="X10" s="29"/>
      <c r="Y10" s="29"/>
      <c r="Z10" s="29"/>
      <c r="AA10" s="29"/>
      <c r="AB10" s="29"/>
      <c r="AC10" s="29"/>
      <c r="AD10" s="29"/>
      <c r="AE10" s="29"/>
    </row>
    <row r="11" customFormat="false" ht="15.75" hidden="false" customHeight="false" outlineLevel="0" collapsed="false">
      <c r="A11" s="30" t="s">
        <v>45</v>
      </c>
      <c r="B11" s="13" t="s">
        <v>46</v>
      </c>
      <c r="C11" s="31"/>
      <c r="D11" s="32" t="n">
        <v>0.0376621804155404</v>
      </c>
      <c r="E11" s="32" t="n">
        <v>0.0679853109759652</v>
      </c>
      <c r="F11" s="32" t="n">
        <v>0.00602834103186409</v>
      </c>
      <c r="G11" s="32" t="n">
        <v>0.021492380451918</v>
      </c>
      <c r="H11" s="31" t="n">
        <v>0.0402219405631225</v>
      </c>
      <c r="I11" s="31" t="n">
        <v>0</v>
      </c>
      <c r="J11" s="31" t="n">
        <v>0.0431071737251513</v>
      </c>
      <c r="K11" s="31" t="n">
        <v>0.00174641030097543</v>
      </c>
      <c r="L11" s="29"/>
      <c r="M11" s="29"/>
      <c r="N11" s="31" t="n">
        <v>0.0766970706663476</v>
      </c>
      <c r="O11" s="31" t="n">
        <v>0.0302980824292594</v>
      </c>
      <c r="P11" s="31" t="n">
        <v>0.017027058712038</v>
      </c>
      <c r="Q11" s="33"/>
      <c r="R11" s="33"/>
      <c r="S11" s="33"/>
      <c r="T11" s="31"/>
      <c r="U11" s="31"/>
      <c r="V11" s="31"/>
      <c r="W11" s="29"/>
      <c r="X11" s="29"/>
      <c r="Y11" s="29"/>
      <c r="Z11" s="29"/>
      <c r="AA11" s="29"/>
      <c r="AB11" s="29"/>
      <c r="AC11" s="29"/>
      <c r="AD11" s="29"/>
      <c r="AE11" s="29"/>
    </row>
    <row r="12" customFormat="false" ht="15.75" hidden="false" customHeight="false" outlineLevel="0" collapsed="false">
      <c r="A12" s="30" t="s">
        <v>47</v>
      </c>
      <c r="B12" s="13" t="s">
        <v>48</v>
      </c>
      <c r="C12" s="31"/>
      <c r="D12" s="32" t="n">
        <v>0.0209580838323353</v>
      </c>
      <c r="E12" s="32" t="n">
        <v>0.0555555555555556</v>
      </c>
      <c r="F12" s="32" t="n">
        <v>0</v>
      </c>
      <c r="G12" s="32" t="n">
        <v>0</v>
      </c>
      <c r="H12" s="31" t="n">
        <v>0.0155932203389831</v>
      </c>
      <c r="I12" s="31" t="n">
        <v>0</v>
      </c>
      <c r="J12" s="31" t="n">
        <v>0</v>
      </c>
      <c r="K12" s="31" t="n">
        <v>0.00174641030097543</v>
      </c>
      <c r="L12" s="29"/>
      <c r="M12" s="29"/>
      <c r="N12" s="31" t="n">
        <v>0.218484740286799</v>
      </c>
      <c r="O12" s="31" t="n">
        <v>0.108243277313841</v>
      </c>
      <c r="P12" s="31" t="n">
        <v>0.0655992751322885</v>
      </c>
      <c r="Q12" s="33"/>
      <c r="R12" s="33"/>
      <c r="S12" s="33"/>
      <c r="T12" s="31"/>
      <c r="U12" s="31"/>
      <c r="V12" s="31"/>
      <c r="W12" s="29"/>
      <c r="X12" s="29"/>
      <c r="Y12" s="29"/>
      <c r="Z12" s="29"/>
      <c r="AA12" s="29"/>
      <c r="AB12" s="29"/>
      <c r="AC12" s="29"/>
      <c r="AD12" s="29"/>
      <c r="AE12" s="29"/>
    </row>
    <row r="13" customFormat="false" ht="15.75" hidden="false" customHeight="false" outlineLevel="0" collapsed="false">
      <c r="A13" s="30" t="s">
        <v>49</v>
      </c>
      <c r="B13" s="13" t="s">
        <v>50</v>
      </c>
      <c r="C13" s="31"/>
      <c r="D13" s="32" t="n">
        <v>0.0371256008874646</v>
      </c>
      <c r="E13" s="32" t="n">
        <v>0.0361590694558631</v>
      </c>
      <c r="F13" s="32" t="n">
        <v>0</v>
      </c>
      <c r="G13" s="32" t="n">
        <v>0.00943014953522835</v>
      </c>
      <c r="H13" s="31" t="n">
        <v>0.0334264397809548</v>
      </c>
      <c r="I13" s="31" t="n">
        <v>0.00128435653737478</v>
      </c>
      <c r="J13" s="31" t="n">
        <v>0.000199840127897682</v>
      </c>
      <c r="K13" s="31" t="n">
        <v>0.00174641030097543</v>
      </c>
      <c r="L13" s="29"/>
      <c r="M13" s="29"/>
      <c r="N13" s="31" t="n">
        <v>0.234147675460318</v>
      </c>
      <c r="O13" s="31" t="n">
        <v>0.119353788063995</v>
      </c>
      <c r="P13" s="31" t="n">
        <v>0.0731499531748068</v>
      </c>
      <c r="Q13" s="33"/>
      <c r="R13" s="33"/>
      <c r="S13" s="33"/>
      <c r="T13" s="31"/>
      <c r="U13" s="31"/>
      <c r="V13" s="31"/>
      <c r="W13" s="29"/>
      <c r="X13" s="29"/>
      <c r="Y13" s="29"/>
      <c r="Z13" s="29"/>
      <c r="AA13" s="29"/>
      <c r="AB13" s="29"/>
      <c r="AC13" s="29"/>
      <c r="AD13" s="29"/>
      <c r="AE13" s="29"/>
    </row>
    <row r="14" customFormat="false" ht="15.75" hidden="false" customHeight="false" outlineLevel="0" collapsed="false">
      <c r="A14" s="30" t="s">
        <v>51</v>
      </c>
      <c r="B14" s="13" t="s">
        <v>52</v>
      </c>
      <c r="C14" s="31"/>
      <c r="D14" s="32" t="n">
        <v>0.115107118175536</v>
      </c>
      <c r="E14" s="32" t="n">
        <v>0.0924951536970368</v>
      </c>
      <c r="F14" s="32" t="n">
        <v>0</v>
      </c>
      <c r="G14" s="32" t="n">
        <v>0.0139992432841468</v>
      </c>
      <c r="H14" s="31" t="n">
        <v>0.0917389578726541</v>
      </c>
      <c r="I14" s="31" t="n">
        <v>0</v>
      </c>
      <c r="J14" s="31" t="n">
        <v>0.0765850596359071</v>
      </c>
      <c r="K14" s="31" t="n">
        <v>0.00174641030097543</v>
      </c>
      <c r="L14" s="29"/>
      <c r="M14" s="29"/>
      <c r="N14" s="31" t="n">
        <v>0</v>
      </c>
      <c r="O14" s="31" t="n">
        <v>0</v>
      </c>
      <c r="P14" s="31" t="n">
        <v>0</v>
      </c>
      <c r="Q14" s="33"/>
      <c r="R14" s="33"/>
      <c r="S14" s="33"/>
      <c r="T14" s="31"/>
      <c r="U14" s="31"/>
      <c r="V14" s="31"/>
      <c r="W14" s="29"/>
      <c r="X14" s="29"/>
      <c r="Y14" s="29"/>
      <c r="Z14" s="29"/>
      <c r="AA14" s="29"/>
      <c r="AB14" s="29"/>
      <c r="AC14" s="29"/>
      <c r="AD14" s="29"/>
      <c r="AE14" s="29"/>
    </row>
    <row r="15" customFormat="false" ht="15.75" hidden="false" customHeight="false" outlineLevel="0" collapsed="false">
      <c r="A15" s="30" t="s">
        <v>53</v>
      </c>
      <c r="B15" s="13" t="s">
        <v>54</v>
      </c>
      <c r="C15" s="31"/>
      <c r="D15" s="32" t="n">
        <v>0.0418080154547872</v>
      </c>
      <c r="E15" s="32" t="n">
        <v>0.0742945977731663</v>
      </c>
      <c r="F15" s="32" t="n">
        <v>0.00110140394457053</v>
      </c>
      <c r="G15" s="32" t="n">
        <v>0.0366421004616829</v>
      </c>
      <c r="H15" s="31" t="n">
        <v>0.0451000913432071</v>
      </c>
      <c r="I15" s="31" t="n">
        <v>0.0037776501041637</v>
      </c>
      <c r="J15" s="31" t="n">
        <v>0.0297483136625652</v>
      </c>
      <c r="K15" s="31" t="n">
        <v>0.00174641030097543</v>
      </c>
      <c r="L15" s="29"/>
      <c r="M15" s="29"/>
      <c r="N15" s="31" t="n">
        <v>0.19451587816645</v>
      </c>
      <c r="O15" s="31" t="n">
        <v>0.0923989466902874</v>
      </c>
      <c r="P15" s="31" t="n">
        <v>0.0551188052461665</v>
      </c>
      <c r="Q15" s="33"/>
      <c r="R15" s="33"/>
      <c r="S15" s="33"/>
      <c r="T15" s="31"/>
      <c r="U15" s="31"/>
      <c r="V15" s="31"/>
      <c r="W15" s="29"/>
      <c r="X15" s="29"/>
      <c r="Y15" s="29"/>
      <c r="Z15" s="29"/>
      <c r="AA15" s="29"/>
      <c r="AB15" s="29"/>
      <c r="AC15" s="29"/>
      <c r="AD15" s="29"/>
      <c r="AE15" s="29"/>
    </row>
    <row r="16" customFormat="false" ht="15.75" hidden="false" customHeight="false" outlineLevel="0" collapsed="false">
      <c r="A16" s="30" t="s">
        <v>55</v>
      </c>
      <c r="B16" s="13" t="s">
        <v>56</v>
      </c>
      <c r="C16" s="31"/>
      <c r="D16" s="32" t="n">
        <v>0.0132936053174421</v>
      </c>
      <c r="E16" s="32" t="n">
        <v>0.0647970966677664</v>
      </c>
      <c r="F16" s="32" t="n">
        <v>0</v>
      </c>
      <c r="G16" s="32" t="n">
        <v>0.0186417186417186</v>
      </c>
      <c r="H16" s="31" t="n">
        <v>0.0224039457000942</v>
      </c>
      <c r="I16" s="31" t="n">
        <v>0</v>
      </c>
      <c r="J16" s="31" t="n">
        <v>0.086687306501548</v>
      </c>
      <c r="K16" s="31" t="n">
        <v>0.00174641030097543</v>
      </c>
      <c r="L16" s="29"/>
      <c r="M16" s="29"/>
      <c r="N16" s="31" t="n">
        <v>0.163193329673556</v>
      </c>
      <c r="O16" s="31" t="n">
        <v>0.0735604680713459</v>
      </c>
      <c r="P16" s="31" t="n">
        <v>0.0430777812930755</v>
      </c>
      <c r="Q16" s="33"/>
      <c r="R16" s="33"/>
      <c r="S16" s="33"/>
      <c r="T16" s="31"/>
      <c r="U16" s="31"/>
      <c r="V16" s="31"/>
      <c r="W16" s="29"/>
      <c r="X16" s="29"/>
      <c r="Y16" s="29"/>
      <c r="Z16" s="29"/>
      <c r="AA16" s="29"/>
      <c r="AB16" s="29"/>
      <c r="AC16" s="29"/>
      <c r="AD16" s="29"/>
      <c r="AE16" s="29"/>
    </row>
    <row r="17" customFormat="false" ht="15.75" hidden="false" customHeight="false" outlineLevel="0" collapsed="false">
      <c r="A17" s="30" t="s">
        <v>57</v>
      </c>
      <c r="B17" s="13" t="s">
        <v>58</v>
      </c>
      <c r="C17" s="31"/>
      <c r="D17" s="32" t="n">
        <v>0.0515535325549179</v>
      </c>
      <c r="E17" s="32" t="n">
        <v>0.0203542162305049</v>
      </c>
      <c r="F17" s="32" t="n">
        <v>0</v>
      </c>
      <c r="G17" s="32" t="n">
        <v>0.0122850122850123</v>
      </c>
      <c r="H17" s="31" t="n">
        <v>0.0417987467747881</v>
      </c>
      <c r="I17" s="31" t="n">
        <v>0</v>
      </c>
      <c r="J17" s="31" t="n">
        <v>0.0729709605361132</v>
      </c>
      <c r="K17" s="31" t="n">
        <v>0.00174641030097543</v>
      </c>
      <c r="L17" s="29"/>
      <c r="M17" s="29"/>
      <c r="N17" s="31" t="n">
        <v>0.216233712245483</v>
      </c>
      <c r="O17" s="31" t="n">
        <v>0.106697572510469</v>
      </c>
      <c r="P17" s="31" t="n">
        <v>0.0645621666234033</v>
      </c>
      <c r="Q17" s="33"/>
      <c r="R17" s="33"/>
      <c r="S17" s="33"/>
      <c r="T17" s="31"/>
      <c r="U17" s="31"/>
      <c r="V17" s="31"/>
      <c r="W17" s="29"/>
      <c r="X17" s="29"/>
      <c r="Y17" s="29"/>
      <c r="Z17" s="29"/>
      <c r="AA17" s="29"/>
      <c r="AB17" s="29"/>
      <c r="AC17" s="29"/>
      <c r="AD17" s="29"/>
      <c r="AE17" s="29"/>
    </row>
    <row r="18" customFormat="false" ht="15.75" hidden="false" customHeight="false" outlineLevel="0" collapsed="false">
      <c r="A18" s="30" t="s">
        <v>59</v>
      </c>
      <c r="B18" s="13" t="s">
        <v>60</v>
      </c>
      <c r="C18" s="31"/>
      <c r="D18" s="32" t="n">
        <v>0.0498383620689655</v>
      </c>
      <c r="E18" s="32" t="n">
        <v>0.0623076923076923</v>
      </c>
      <c r="F18" s="32" t="n">
        <v>0</v>
      </c>
      <c r="G18" s="32" t="n">
        <v>0.0317460317460317</v>
      </c>
      <c r="H18" s="31" t="n">
        <v>0.0443855581318317</v>
      </c>
      <c r="I18" s="31" t="n">
        <v>0</v>
      </c>
      <c r="J18" s="31" t="n">
        <v>0.0469525959367946</v>
      </c>
      <c r="K18" s="31" t="n">
        <v>0.00174641030097543</v>
      </c>
      <c r="L18" s="29"/>
      <c r="M18" s="29"/>
      <c r="N18" s="31" t="n">
        <v>0.228277158279362</v>
      </c>
      <c r="O18" s="31" t="n">
        <v>0.115115139590057</v>
      </c>
      <c r="P18" s="31" t="n">
        <v>0.0702493322367723</v>
      </c>
      <c r="Q18" s="33"/>
      <c r="R18" s="33"/>
      <c r="S18" s="33"/>
      <c r="T18" s="31"/>
      <c r="U18" s="31"/>
      <c r="V18" s="31"/>
      <c r="W18" s="29"/>
      <c r="X18" s="29"/>
      <c r="Y18" s="29"/>
      <c r="Z18" s="29"/>
      <c r="AA18" s="29"/>
      <c r="AB18" s="29"/>
      <c r="AC18" s="29"/>
      <c r="AD18" s="29"/>
      <c r="AE18" s="29"/>
    </row>
    <row r="19" customFormat="false" ht="15.75" hidden="false" customHeight="false" outlineLevel="0" collapsed="false">
      <c r="A19" s="30" t="s">
        <v>61</v>
      </c>
      <c r="B19" s="13" t="s">
        <v>62</v>
      </c>
      <c r="C19" s="31"/>
      <c r="D19" s="32" t="n">
        <v>0.1009357576905</v>
      </c>
      <c r="E19" s="32" t="n">
        <v>0.0686656368448398</v>
      </c>
      <c r="F19" s="32" t="n">
        <v>0.000150802268066112</v>
      </c>
      <c r="G19" s="32" t="n">
        <v>0.00445328971999448</v>
      </c>
      <c r="H19" s="31" t="n">
        <v>0.0623770546550636</v>
      </c>
      <c r="I19" s="31" t="n">
        <v>0</v>
      </c>
      <c r="J19" s="31" t="n">
        <v>0.0636813097746799</v>
      </c>
      <c r="K19" s="31" t="n">
        <v>0.00174641030097543</v>
      </c>
      <c r="L19" s="29"/>
      <c r="M19" s="29"/>
      <c r="N19" s="31" t="n">
        <v>0.21384964222312</v>
      </c>
      <c r="O19" s="31" t="n">
        <v>0.105074000430512</v>
      </c>
      <c r="P19" s="31" t="n">
        <v>0.0634762730567088</v>
      </c>
      <c r="Q19" s="33"/>
      <c r="R19" s="33"/>
      <c r="S19" s="33"/>
      <c r="T19" s="31"/>
      <c r="U19" s="31"/>
      <c r="V19" s="31"/>
      <c r="W19" s="29"/>
      <c r="X19" s="29"/>
      <c r="Y19" s="29"/>
      <c r="Z19" s="29"/>
      <c r="AA19" s="29"/>
      <c r="AB19" s="29"/>
      <c r="AC19" s="29"/>
      <c r="AD19" s="29"/>
      <c r="AE19" s="29"/>
    </row>
    <row r="20" customFormat="false" ht="15.75" hidden="false" customHeight="false" outlineLevel="0" collapsed="false">
      <c r="A20" s="30" t="s">
        <v>63</v>
      </c>
      <c r="B20" s="13" t="s">
        <v>64</v>
      </c>
      <c r="C20" s="31"/>
      <c r="D20" s="32" t="n">
        <v>0.0418080154547872</v>
      </c>
      <c r="E20" s="32" t="n">
        <v>0.0742945977731663</v>
      </c>
      <c r="F20" s="32" t="n">
        <v>0.00110140394457053</v>
      </c>
      <c r="G20" s="32" t="n">
        <v>0.0366421004616829</v>
      </c>
      <c r="H20" s="31" t="n">
        <v>0.0451000913432071</v>
      </c>
      <c r="I20" s="31" t="n">
        <v>0.0037776501041637</v>
      </c>
      <c r="J20" s="31" t="n">
        <v>0.0297483136625652</v>
      </c>
      <c r="K20" s="31" t="n">
        <v>0.00174641030097543</v>
      </c>
      <c r="L20" s="29"/>
      <c r="M20" s="29"/>
      <c r="N20" s="31" t="n">
        <v>0.297159329836924</v>
      </c>
      <c r="O20" s="31" t="n">
        <v>0.171388686729729</v>
      </c>
      <c r="P20" s="31" t="n">
        <v>0.110910601725247</v>
      </c>
      <c r="Q20" s="33"/>
      <c r="R20" s="33"/>
      <c r="S20" s="33"/>
      <c r="T20" s="31"/>
      <c r="U20" s="31"/>
      <c r="V20" s="31"/>
      <c r="W20" s="29"/>
      <c r="X20" s="29"/>
      <c r="Y20" s="29"/>
      <c r="Z20" s="29"/>
      <c r="AA20" s="29"/>
      <c r="AB20" s="29"/>
      <c r="AC20" s="29"/>
      <c r="AD20" s="29"/>
      <c r="AE20" s="29"/>
    </row>
    <row r="21" customFormat="false" ht="15.75" hidden="false" customHeight="false" outlineLevel="0" collapsed="false">
      <c r="A21" s="30" t="s">
        <v>65</v>
      </c>
      <c r="B21" s="13" t="s">
        <v>66</v>
      </c>
      <c r="C21" s="31"/>
      <c r="D21" s="32" t="n">
        <v>0.041092669161882</v>
      </c>
      <c r="E21" s="32" t="n">
        <v>0.0646087580760948</v>
      </c>
      <c r="F21" s="32" t="n">
        <v>0</v>
      </c>
      <c r="G21" s="32" t="n">
        <v>0.0509671810475984</v>
      </c>
      <c r="H21" s="31" t="n">
        <v>0.0425380301762865</v>
      </c>
      <c r="I21" s="31" t="n">
        <v>0</v>
      </c>
      <c r="J21" s="31" t="n">
        <v>0.0737781954887218</v>
      </c>
      <c r="K21" s="31" t="n">
        <v>0.00174641030097543</v>
      </c>
      <c r="L21" s="29"/>
      <c r="M21" s="29"/>
      <c r="N21" s="31" t="n">
        <v>0</v>
      </c>
      <c r="O21" s="31" t="n">
        <v>0</v>
      </c>
      <c r="P21" s="31" t="n">
        <v>0</v>
      </c>
      <c r="Q21" s="33"/>
      <c r="R21" s="33"/>
      <c r="S21" s="33"/>
      <c r="T21" s="31"/>
      <c r="U21" s="31"/>
      <c r="V21" s="31"/>
      <c r="W21" s="29"/>
      <c r="X21" s="29"/>
      <c r="Y21" s="29"/>
      <c r="Z21" s="29"/>
      <c r="AA21" s="29"/>
      <c r="AB21" s="29"/>
      <c r="AC21" s="29"/>
      <c r="AD21" s="29"/>
      <c r="AE21" s="29"/>
    </row>
    <row r="22" customFormat="false" ht="15.75" hidden="false" customHeight="false" outlineLevel="0" collapsed="false">
      <c r="A22" s="30" t="s">
        <v>67</v>
      </c>
      <c r="B22" s="13" t="s">
        <v>68</v>
      </c>
      <c r="C22" s="31"/>
      <c r="D22" s="32" t="n">
        <v>0.0415644234855443</v>
      </c>
      <c r="E22" s="32" t="n">
        <v>0.0707949505288298</v>
      </c>
      <c r="F22" s="32" t="n">
        <v>0.015973597359736</v>
      </c>
      <c r="G22" s="32" t="n">
        <v>0.0493893150172382</v>
      </c>
      <c r="H22" s="31" t="n">
        <v>0.0422602849367696</v>
      </c>
      <c r="I22" s="31" t="n">
        <v>0.0368911917098446</v>
      </c>
      <c r="J22" s="31" t="n">
        <v>0.0594823404912033</v>
      </c>
      <c r="K22" s="31" t="n">
        <v>0.00174641030097543</v>
      </c>
      <c r="L22" s="29"/>
      <c r="M22" s="29"/>
      <c r="N22" s="31" t="n">
        <v>0.0883406113650062</v>
      </c>
      <c r="O22" s="31" t="n">
        <v>0.0354882350010866</v>
      </c>
      <c r="P22" s="31" t="n">
        <v>0.0200408431021418</v>
      </c>
      <c r="Q22" s="33"/>
      <c r="R22" s="33"/>
      <c r="S22" s="33"/>
      <c r="T22" s="31"/>
      <c r="U22" s="31"/>
      <c r="V22" s="31"/>
      <c r="W22" s="29"/>
      <c r="X22" s="29"/>
      <c r="Y22" s="29"/>
      <c r="Z22" s="29"/>
      <c r="AA22" s="29"/>
      <c r="AB22" s="29"/>
      <c r="AC22" s="29"/>
      <c r="AD22" s="29"/>
      <c r="AE22" s="29"/>
    </row>
    <row r="23" customFormat="false" ht="15.75" hidden="false" customHeight="false" outlineLevel="0" collapsed="false">
      <c r="A23" s="30" t="s">
        <v>69</v>
      </c>
      <c r="B23" s="13" t="s">
        <v>70</v>
      </c>
      <c r="C23" s="31"/>
      <c r="D23" s="32" t="n">
        <v>0.0387032748924909</v>
      </c>
      <c r="E23" s="32" t="n">
        <v>0.0433896054628225</v>
      </c>
      <c r="F23" s="32" t="n">
        <v>0</v>
      </c>
      <c r="G23" s="32" t="n">
        <v>0.0094488188976378</v>
      </c>
      <c r="H23" s="31" t="n">
        <v>0.041539939170802</v>
      </c>
      <c r="I23" s="31" t="n">
        <v>0</v>
      </c>
      <c r="J23" s="31" t="n">
        <v>0.0821192052980132</v>
      </c>
      <c r="K23" s="31" t="n">
        <v>0.00174641030097543</v>
      </c>
      <c r="L23" s="29"/>
      <c r="M23" s="29"/>
      <c r="N23" s="31" t="n">
        <v>0</v>
      </c>
      <c r="O23" s="31" t="n">
        <v>0</v>
      </c>
      <c r="P23" s="31" t="n">
        <v>0</v>
      </c>
      <c r="Q23" s="33"/>
      <c r="R23" s="33"/>
      <c r="S23" s="33"/>
      <c r="T23" s="31"/>
      <c r="U23" s="31"/>
      <c r="V23" s="31"/>
      <c r="W23" s="29"/>
      <c r="X23" s="29"/>
      <c r="Y23" s="29"/>
      <c r="Z23" s="29"/>
      <c r="AA23" s="29"/>
      <c r="AB23" s="29"/>
      <c r="AC23" s="29"/>
      <c r="AD23" s="29"/>
      <c r="AE23" s="29"/>
    </row>
    <row r="24" customFormat="false" ht="15.75" hidden="false" customHeight="false" outlineLevel="0" collapsed="false">
      <c r="A24" s="30" t="s">
        <v>71</v>
      </c>
      <c r="B24" s="13" t="s">
        <v>72</v>
      </c>
      <c r="C24" s="31"/>
      <c r="D24" s="32" t="n">
        <v>0.00863557858376511</v>
      </c>
      <c r="E24" s="32" t="n">
        <v>0.0492424242424242</v>
      </c>
      <c r="F24" s="32" t="n">
        <v>0</v>
      </c>
      <c r="G24" s="32" t="n">
        <v>0.333333333333333</v>
      </c>
      <c r="H24" s="31" t="n">
        <v>0.0309218203033839</v>
      </c>
      <c r="I24" s="31" t="n">
        <v>0</v>
      </c>
      <c r="J24" s="31" t="n">
        <v>0</v>
      </c>
      <c r="K24" s="31" t="n">
        <v>0.00174641030097543</v>
      </c>
      <c r="L24" s="29"/>
      <c r="M24" s="29"/>
      <c r="N24" s="31" t="n">
        <v>0.139413138746667</v>
      </c>
      <c r="O24" s="31" t="n">
        <v>0.060495422710783</v>
      </c>
      <c r="P24" s="31" t="n">
        <v>0.034982619222054</v>
      </c>
      <c r="Q24" s="33"/>
      <c r="R24" s="33"/>
      <c r="S24" s="33"/>
      <c r="T24" s="31"/>
      <c r="U24" s="31"/>
      <c r="V24" s="31"/>
      <c r="W24" s="29"/>
      <c r="X24" s="29"/>
      <c r="Y24" s="29"/>
      <c r="Z24" s="29"/>
      <c r="AA24" s="29"/>
      <c r="AB24" s="29"/>
      <c r="AC24" s="29"/>
      <c r="AD24" s="29"/>
      <c r="AE24" s="29"/>
    </row>
    <row r="25" customFormat="false" ht="15.75" hidden="false" customHeight="false" outlineLevel="0" collapsed="false">
      <c r="A25" s="30" t="s">
        <v>73</v>
      </c>
      <c r="B25" s="13" t="s">
        <v>74</v>
      </c>
      <c r="C25" s="31"/>
      <c r="D25" s="32" t="n">
        <v>0.0543746532228749</v>
      </c>
      <c r="E25" s="32" t="n">
        <v>0.0808408097695125</v>
      </c>
      <c r="F25" s="32" t="n">
        <v>0</v>
      </c>
      <c r="G25" s="32" t="n">
        <v>0.0439665017129806</v>
      </c>
      <c r="H25" s="31" t="n">
        <v>0.06299894762578</v>
      </c>
      <c r="I25" s="31" t="n">
        <v>0</v>
      </c>
      <c r="J25" s="31" t="n">
        <v>0.0546448087431694</v>
      </c>
      <c r="K25" s="31" t="n">
        <v>0.00174641030097543</v>
      </c>
      <c r="L25" s="29"/>
      <c r="M25" s="29"/>
      <c r="N25" s="31" t="n">
        <v>0.0618972331201918</v>
      </c>
      <c r="O25" s="31" t="n">
        <v>0.0239451488734705</v>
      </c>
      <c r="P25" s="31" t="n">
        <v>0.0133775538522294</v>
      </c>
      <c r="Q25" s="33"/>
      <c r="R25" s="33"/>
      <c r="S25" s="33"/>
      <c r="T25" s="31"/>
      <c r="U25" s="31"/>
      <c r="V25" s="31"/>
      <c r="W25" s="29"/>
      <c r="X25" s="29"/>
      <c r="Y25" s="29"/>
      <c r="Z25" s="29"/>
      <c r="AA25" s="29"/>
      <c r="AB25" s="29"/>
      <c r="AC25" s="29"/>
      <c r="AD25" s="29"/>
      <c r="AE25" s="29"/>
    </row>
    <row r="26" customFormat="false" ht="15.75" hidden="false" customHeight="false" outlineLevel="0" collapsed="false">
      <c r="A26" s="30" t="s">
        <v>75</v>
      </c>
      <c r="B26" s="13" t="s">
        <v>76</v>
      </c>
      <c r="C26" s="31"/>
      <c r="D26" s="32" t="n">
        <v>0.0818835668022293</v>
      </c>
      <c r="E26" s="32" t="n">
        <v>0.251562208059125</v>
      </c>
      <c r="F26" s="32" t="n">
        <v>0</v>
      </c>
      <c r="G26" s="32" t="n">
        <v>0.0259629371956233</v>
      </c>
      <c r="H26" s="31" t="n">
        <v>0.16033085789686</v>
      </c>
      <c r="I26" s="31" t="n">
        <v>0</v>
      </c>
      <c r="J26" s="31" t="n">
        <v>0.079073188672306</v>
      </c>
      <c r="K26" s="31" t="n">
        <v>0.00174641030097543</v>
      </c>
      <c r="L26" s="29"/>
      <c r="M26" s="29"/>
      <c r="N26" s="31" t="n">
        <v>0.0229646214129758</v>
      </c>
      <c r="O26" s="31" t="n">
        <v>0.00842488339167158</v>
      </c>
      <c r="P26" s="31" t="n">
        <v>0.00464001043402917</v>
      </c>
      <c r="Q26" s="33"/>
      <c r="R26" s="33"/>
      <c r="S26" s="33"/>
      <c r="T26" s="31"/>
      <c r="U26" s="31"/>
      <c r="V26" s="31"/>
      <c r="W26" s="29"/>
      <c r="X26" s="29"/>
      <c r="Y26" s="29"/>
      <c r="Z26" s="29"/>
      <c r="AA26" s="29"/>
      <c r="AB26" s="29"/>
      <c r="AC26" s="29"/>
      <c r="AD26" s="29"/>
      <c r="AE26" s="29"/>
    </row>
    <row r="27" customFormat="false" ht="15.75" hidden="false" customHeight="false" outlineLevel="0" collapsed="false">
      <c r="A27" s="30" t="s">
        <v>77</v>
      </c>
      <c r="B27" s="13" t="s">
        <v>78</v>
      </c>
      <c r="C27" s="31"/>
      <c r="D27" s="32" t="n">
        <v>0.0415477354837422</v>
      </c>
      <c r="E27" s="32" t="n">
        <v>0.0996124754879074</v>
      </c>
      <c r="F27" s="32" t="n">
        <v>0.00102822647517331</v>
      </c>
      <c r="G27" s="32" t="n">
        <v>0.0650368102156492</v>
      </c>
      <c r="H27" s="31" t="n">
        <v>0.0499082339620969</v>
      </c>
      <c r="I27" s="31" t="n">
        <v>0.0453758999832561</v>
      </c>
      <c r="J27" s="31" t="n">
        <v>0</v>
      </c>
      <c r="K27" s="31" t="n">
        <v>0.00174641030097543</v>
      </c>
      <c r="L27" s="29"/>
      <c r="M27" s="29"/>
      <c r="N27" s="31" t="n">
        <v>0.286561930532709</v>
      </c>
      <c r="O27" s="31" t="n">
        <v>0.161700981106806</v>
      </c>
      <c r="P27" s="31" t="n">
        <v>0.103564039731197</v>
      </c>
      <c r="Q27" s="33"/>
      <c r="R27" s="33"/>
      <c r="S27" s="33"/>
      <c r="T27" s="31"/>
      <c r="U27" s="31"/>
      <c r="V27" s="31"/>
      <c r="W27" s="29"/>
      <c r="X27" s="29"/>
      <c r="Y27" s="29"/>
      <c r="Z27" s="29"/>
      <c r="AA27" s="29"/>
      <c r="AB27" s="29"/>
      <c r="AC27" s="29"/>
      <c r="AD27" s="29"/>
      <c r="AE27" s="29"/>
    </row>
    <row r="28" customFormat="false" ht="15.75" hidden="false" customHeight="false" outlineLevel="0" collapsed="false">
      <c r="A28" s="30" t="s">
        <v>79</v>
      </c>
      <c r="B28" s="13" t="s">
        <v>80</v>
      </c>
      <c r="C28" s="31"/>
      <c r="D28" s="32" t="n">
        <v>0.0340765671013883</v>
      </c>
      <c r="E28" s="32" t="n">
        <v>0.0479205641099439</v>
      </c>
      <c r="F28" s="32" t="n">
        <v>0.0255102040816327</v>
      </c>
      <c r="G28" s="32" t="n">
        <v>0.0857598723573993</v>
      </c>
      <c r="H28" s="31" t="n">
        <v>0.0506936476478565</v>
      </c>
      <c r="I28" s="31" t="n">
        <v>0</v>
      </c>
      <c r="J28" s="31" t="n">
        <v>0.0806451612903226</v>
      </c>
      <c r="K28" s="31" t="n">
        <v>0.00174641030097543</v>
      </c>
      <c r="L28" s="29"/>
      <c r="M28" s="29"/>
      <c r="N28" s="31" t="n">
        <v>0</v>
      </c>
      <c r="O28" s="31" t="n">
        <v>0</v>
      </c>
      <c r="P28" s="31" t="n">
        <v>0</v>
      </c>
      <c r="Q28" s="33"/>
      <c r="R28" s="33"/>
      <c r="S28" s="33"/>
      <c r="T28" s="31"/>
      <c r="U28" s="31"/>
      <c r="V28" s="31"/>
      <c r="W28" s="29"/>
      <c r="X28" s="29"/>
      <c r="Y28" s="29"/>
      <c r="Z28" s="29"/>
      <c r="AA28" s="29"/>
      <c r="AB28" s="29"/>
      <c r="AC28" s="29"/>
      <c r="AD28" s="29"/>
      <c r="AE28" s="29"/>
    </row>
    <row r="29" customFormat="false" ht="15.75" hidden="false" customHeight="false" outlineLevel="0" collapsed="false">
      <c r="A29" s="30" t="s">
        <v>81</v>
      </c>
      <c r="B29" s="13" t="s">
        <v>82</v>
      </c>
      <c r="C29" s="31"/>
      <c r="D29" s="32" t="n">
        <v>0.114732239759372</v>
      </c>
      <c r="E29" s="32" t="n">
        <v>0.0712532945560302</v>
      </c>
      <c r="F29" s="32" t="n">
        <v>0</v>
      </c>
      <c r="G29" s="32" t="n">
        <v>0.0718030747356261</v>
      </c>
      <c r="H29" s="31" t="n">
        <v>0.0947470190138576</v>
      </c>
      <c r="I29" s="31" t="n">
        <v>0.0660547697863377</v>
      </c>
      <c r="J29" s="31" t="n">
        <v>0.0925442413693066</v>
      </c>
      <c r="K29" s="31" t="n">
        <v>0.00174641030097543</v>
      </c>
      <c r="L29" s="29"/>
      <c r="M29" s="29"/>
      <c r="N29" s="31" t="n">
        <v>0</v>
      </c>
      <c r="O29" s="31" t="n">
        <v>0</v>
      </c>
      <c r="P29" s="31" t="n">
        <v>0</v>
      </c>
      <c r="Q29" s="33"/>
      <c r="R29" s="33"/>
      <c r="S29" s="33"/>
      <c r="T29" s="31"/>
      <c r="U29" s="31"/>
      <c r="V29" s="31"/>
      <c r="W29" s="29"/>
      <c r="X29" s="29"/>
      <c r="Y29" s="29"/>
      <c r="Z29" s="29"/>
      <c r="AA29" s="29"/>
      <c r="AB29" s="29"/>
      <c r="AC29" s="29"/>
      <c r="AD29" s="29"/>
      <c r="AE29" s="29"/>
    </row>
    <row r="30" customFormat="false" ht="15.75" hidden="false" customHeight="false" outlineLevel="0" collapsed="false">
      <c r="A30" s="30" t="s">
        <v>83</v>
      </c>
      <c r="B30" s="13" t="s">
        <v>84</v>
      </c>
      <c r="C30" s="31"/>
      <c r="D30" s="32" t="n">
        <v>0.0215834089273984</v>
      </c>
      <c r="E30" s="32" t="n">
        <v>0.0647614985426886</v>
      </c>
      <c r="F30" s="32" t="n">
        <v>0.000992829564258136</v>
      </c>
      <c r="G30" s="32" t="n">
        <v>0.0374875868917577</v>
      </c>
      <c r="H30" s="31" t="n">
        <v>0.0269050912204439</v>
      </c>
      <c r="I30" s="31" t="n">
        <v>0</v>
      </c>
      <c r="J30" s="31" t="n">
        <v>0.010933921085613</v>
      </c>
      <c r="K30" s="31" t="n">
        <v>0.00174641030097543</v>
      </c>
      <c r="L30" s="29"/>
      <c r="M30" s="29"/>
      <c r="N30" s="31" t="n">
        <v>0.251104040211495</v>
      </c>
      <c r="O30" s="31" t="n">
        <v>0.132128678732967</v>
      </c>
      <c r="P30" s="31" t="n">
        <v>0.0820454089563159</v>
      </c>
      <c r="Q30" s="33"/>
      <c r="R30" s="33"/>
      <c r="S30" s="33"/>
      <c r="T30" s="31"/>
      <c r="U30" s="31"/>
      <c r="V30" s="31"/>
      <c r="W30" s="29"/>
      <c r="X30" s="29"/>
      <c r="Y30" s="29"/>
      <c r="Z30" s="29"/>
      <c r="AA30" s="29"/>
      <c r="AB30" s="29"/>
      <c r="AC30" s="29"/>
      <c r="AD30" s="29"/>
      <c r="AE30" s="29"/>
    </row>
    <row r="31" customFormat="false" ht="15.75" hidden="false" customHeight="false" outlineLevel="0" collapsed="false">
      <c r="A31" s="30" t="s">
        <v>85</v>
      </c>
      <c r="B31" s="13" t="s">
        <v>86</v>
      </c>
      <c r="C31" s="31"/>
      <c r="D31" s="32" t="n">
        <v>0.0385519627000247</v>
      </c>
      <c r="E31" s="32" t="n">
        <v>0.0392088331337789</v>
      </c>
      <c r="F31" s="32" t="n">
        <v>0.00144415442982534</v>
      </c>
      <c r="G31" s="32" t="n">
        <v>0.0245222000429173</v>
      </c>
      <c r="H31" s="31" t="n">
        <v>0.0358307966862628</v>
      </c>
      <c r="I31" s="31" t="n">
        <v>0</v>
      </c>
      <c r="J31" s="31" t="n">
        <v>0.0463409831971917</v>
      </c>
      <c r="K31" s="31" t="n">
        <v>0.00174641030097543</v>
      </c>
      <c r="L31" s="29"/>
      <c r="M31" s="29"/>
      <c r="N31" s="31" t="n">
        <v>0.220728982573533</v>
      </c>
      <c r="O31" s="31" t="n">
        <v>0.109796789041458</v>
      </c>
      <c r="P31" s="31" t="n">
        <v>0.066644875533482</v>
      </c>
      <c r="Q31" s="33"/>
      <c r="R31" s="33"/>
      <c r="S31" s="33"/>
      <c r="T31" s="31"/>
      <c r="U31" s="31"/>
      <c r="V31" s="31"/>
      <c r="W31" s="29"/>
      <c r="X31" s="29"/>
      <c r="Y31" s="29"/>
      <c r="Z31" s="29"/>
      <c r="AA31" s="29"/>
      <c r="AB31" s="29"/>
      <c r="AC31" s="29"/>
      <c r="AD31" s="29"/>
      <c r="AE31" s="29"/>
    </row>
    <row r="32" customFormat="false" ht="15.75" hidden="false" customHeight="false" outlineLevel="0" collapsed="false">
      <c r="A32" s="30" t="s">
        <v>87</v>
      </c>
      <c r="B32" s="13" t="s">
        <v>88</v>
      </c>
      <c r="C32" s="31"/>
      <c r="D32" s="32" t="n">
        <v>0.0114350122258279</v>
      </c>
      <c r="E32" s="32" t="n">
        <v>0.0556932410730218</v>
      </c>
      <c r="F32" s="32" t="n">
        <v>0.00823264258436111</v>
      </c>
      <c r="G32" s="32" t="n">
        <v>0.0142750993112515</v>
      </c>
      <c r="H32" s="31" t="n">
        <v>0.0203103918773678</v>
      </c>
      <c r="I32" s="31" t="n">
        <v>0.00606589073814308</v>
      </c>
      <c r="J32" s="31" t="n">
        <v>0.0814633613031951</v>
      </c>
      <c r="K32" s="31" t="n">
        <v>0.00174641030097543</v>
      </c>
      <c r="L32" s="29"/>
      <c r="M32" s="29"/>
      <c r="N32" s="31" t="n">
        <v>0.215073130007444</v>
      </c>
      <c r="O32" s="31" t="n">
        <v>0.105905483406403</v>
      </c>
      <c r="P32" s="31" t="n">
        <v>0.0640319517993758</v>
      </c>
      <c r="Q32" s="33"/>
      <c r="R32" s="33"/>
      <c r="S32" s="33"/>
      <c r="T32" s="31"/>
      <c r="U32" s="31"/>
      <c r="V32" s="31"/>
      <c r="W32" s="29"/>
      <c r="X32" s="29"/>
      <c r="Y32" s="29"/>
      <c r="Z32" s="29"/>
      <c r="AA32" s="29"/>
      <c r="AB32" s="29"/>
      <c r="AC32" s="29"/>
      <c r="AD32" s="29"/>
      <c r="AE32" s="29"/>
    </row>
    <row r="33" customFormat="false" ht="15.75" hidden="false" customHeight="false" outlineLevel="0" collapsed="false">
      <c r="A33" s="30" t="s">
        <v>89</v>
      </c>
      <c r="B33" s="13" t="s">
        <v>90</v>
      </c>
      <c r="C33" s="31"/>
      <c r="D33" s="32" t="n">
        <v>0.00329045767274903</v>
      </c>
      <c r="E33" s="32" t="n">
        <v>0.0652889539136796</v>
      </c>
      <c r="F33" s="32" t="n">
        <v>0</v>
      </c>
      <c r="G33" s="32" t="n">
        <v>0.0238853503184713</v>
      </c>
      <c r="H33" s="31" t="n">
        <v>0.0504092677908485</v>
      </c>
      <c r="I33" s="31" t="n">
        <v>0</v>
      </c>
      <c r="J33" s="31" t="n">
        <v>0</v>
      </c>
      <c r="K33" s="31" t="n">
        <v>0.00174641030097543</v>
      </c>
      <c r="L33" s="29"/>
      <c r="M33" s="29"/>
      <c r="N33" s="31" t="n">
        <v>0.0348463560999259</v>
      </c>
      <c r="O33" s="31" t="n">
        <v>0.0129886883933095</v>
      </c>
      <c r="P33" s="31" t="n">
        <v>0.00718349050117628</v>
      </c>
      <c r="Q33" s="33"/>
      <c r="R33" s="33"/>
      <c r="S33" s="33"/>
      <c r="T33" s="31"/>
      <c r="U33" s="31"/>
      <c r="V33" s="31"/>
      <c r="W33" s="29"/>
      <c r="X33" s="29"/>
      <c r="Y33" s="29"/>
      <c r="Z33" s="29"/>
      <c r="AA33" s="29"/>
      <c r="AB33" s="29"/>
      <c r="AC33" s="29"/>
      <c r="AD33" s="29"/>
      <c r="AE33" s="29"/>
    </row>
    <row r="34" customFormat="false" ht="15.75" hidden="false" customHeight="false" outlineLevel="0" collapsed="false">
      <c r="A34" s="30" t="s">
        <v>91</v>
      </c>
      <c r="B34" s="18" t="s">
        <v>92</v>
      </c>
      <c r="C34" s="31"/>
      <c r="D34" s="32" t="n">
        <v>0.0310310565335915</v>
      </c>
      <c r="E34" s="32" t="n">
        <v>0.024614514449431</v>
      </c>
      <c r="F34" s="32" t="n">
        <v>0</v>
      </c>
      <c r="G34" s="32" t="n">
        <v>0.0860652561419825</v>
      </c>
      <c r="H34" s="31" t="n">
        <v>0.0285959675918347</v>
      </c>
      <c r="I34" s="31" t="n">
        <v>0</v>
      </c>
      <c r="J34" s="31" t="n">
        <v>0.0460829493087558</v>
      </c>
      <c r="K34" s="31" t="n">
        <v>0.00174641030097543</v>
      </c>
      <c r="L34" s="29"/>
      <c r="M34" s="29"/>
      <c r="N34" s="31" t="n">
        <v>0</v>
      </c>
      <c r="O34" s="31" t="n">
        <v>0</v>
      </c>
      <c r="P34" s="31" t="n">
        <v>0</v>
      </c>
      <c r="Q34" s="33"/>
      <c r="R34" s="33"/>
      <c r="S34" s="33"/>
      <c r="T34" s="31"/>
      <c r="U34" s="31"/>
      <c r="V34" s="31"/>
      <c r="W34" s="29"/>
      <c r="X34" s="29"/>
      <c r="Y34" s="29"/>
      <c r="Z34" s="29"/>
      <c r="AA34" s="29"/>
      <c r="AB34" s="29"/>
      <c r="AC34" s="29"/>
      <c r="AD34" s="29"/>
      <c r="AE34" s="29"/>
    </row>
    <row r="35" customFormat="false" ht="15.75" hidden="false" customHeight="false" outlineLevel="0" collapsed="false">
      <c r="A35" s="30" t="s">
        <v>93</v>
      </c>
      <c r="B35" s="13" t="s">
        <v>94</v>
      </c>
      <c r="C35" s="31"/>
      <c r="D35" s="32" t="n">
        <v>0.0390068420681385</v>
      </c>
      <c r="E35" s="32" t="n">
        <v>0.12994683992912</v>
      </c>
      <c r="F35" s="32" t="n">
        <v>0</v>
      </c>
      <c r="G35" s="32" t="n">
        <v>0.00103857566765579</v>
      </c>
      <c r="H35" s="31" t="n">
        <v>0.0244592242665341</v>
      </c>
      <c r="I35" s="31" t="n">
        <v>0</v>
      </c>
      <c r="J35" s="31" t="n">
        <v>0.0683235867446394</v>
      </c>
      <c r="K35" s="31" t="n">
        <v>0.00174641030097543</v>
      </c>
      <c r="L35" s="29"/>
      <c r="M35" s="29"/>
      <c r="N35" s="31" t="n">
        <v>0.239741444666292</v>
      </c>
      <c r="O35" s="31" t="n">
        <v>0.123478894989933</v>
      </c>
      <c r="P35" s="31" t="n">
        <v>0.0759969873039433</v>
      </c>
      <c r="Q35" s="33"/>
      <c r="R35" s="33"/>
      <c r="S35" s="33"/>
      <c r="T35" s="31"/>
      <c r="U35" s="31"/>
      <c r="V35" s="31"/>
      <c r="W35" s="29"/>
      <c r="X35" s="29"/>
      <c r="Y35" s="29"/>
      <c r="Z35" s="29"/>
      <c r="AA35" s="29"/>
      <c r="AB35" s="29"/>
      <c r="AC35" s="29"/>
      <c r="AD35" s="29"/>
      <c r="AE35" s="29"/>
    </row>
    <row r="36" customFormat="false" ht="15.75" hidden="false" customHeight="false" outlineLevel="0" collapsed="false">
      <c r="A36" s="30" t="s">
        <v>95</v>
      </c>
      <c r="B36" s="13" t="s">
        <v>96</v>
      </c>
      <c r="C36" s="31"/>
      <c r="D36" s="32" t="n">
        <v>0.0731171177884168</v>
      </c>
      <c r="E36" s="32" t="n">
        <v>0.0618900411581804</v>
      </c>
      <c r="F36" s="32" t="n">
        <v>0</v>
      </c>
      <c r="G36" s="32" t="n">
        <v>0.022233268561616</v>
      </c>
      <c r="H36" s="31" t="n">
        <v>0.0597055918533347</v>
      </c>
      <c r="I36" s="31" t="n">
        <v>0</v>
      </c>
      <c r="J36" s="31" t="n">
        <v>0.0837988826815642</v>
      </c>
      <c r="K36" s="31" t="n">
        <v>0.00174641030097543</v>
      </c>
      <c r="L36" s="29"/>
      <c r="M36" s="29"/>
      <c r="N36" s="31" t="n">
        <v>0.092574658482128</v>
      </c>
      <c r="O36" s="31" t="n">
        <v>0.0374193985908806</v>
      </c>
      <c r="P36" s="31" t="n">
        <v>0.0211697154792774</v>
      </c>
      <c r="Q36" s="33"/>
      <c r="R36" s="33"/>
      <c r="S36" s="33"/>
      <c r="T36" s="31"/>
      <c r="U36" s="31"/>
      <c r="V36" s="31"/>
      <c r="W36" s="29"/>
      <c r="X36" s="29"/>
      <c r="Y36" s="29"/>
      <c r="Z36" s="29"/>
      <c r="AA36" s="29"/>
      <c r="AB36" s="29"/>
      <c r="AC36" s="29"/>
      <c r="AD36" s="29"/>
      <c r="AE36" s="29"/>
    </row>
    <row r="37" customFormat="false" ht="15.75" hidden="false" customHeight="false" outlineLevel="0" collapsed="false">
      <c r="A37" s="30" t="s">
        <v>97</v>
      </c>
      <c r="B37" s="13" t="s">
        <v>98</v>
      </c>
      <c r="C37" s="31"/>
      <c r="D37" s="32" t="n">
        <v>0.0516340261924787</v>
      </c>
      <c r="E37" s="32" t="n">
        <v>0.0482647095409877</v>
      </c>
      <c r="F37" s="32" t="n">
        <v>0.000161655350792111</v>
      </c>
      <c r="G37" s="32" t="n">
        <v>0.0134010152284264</v>
      </c>
      <c r="H37" s="31" t="n">
        <v>0.0423604107074949</v>
      </c>
      <c r="I37" s="31" t="n">
        <v>0</v>
      </c>
      <c r="J37" s="31" t="n">
        <v>0.0463611859838275</v>
      </c>
      <c r="K37" s="31" t="n">
        <v>0.00174641030097543</v>
      </c>
      <c r="L37" s="29"/>
      <c r="M37" s="29"/>
      <c r="N37" s="31" t="n">
        <v>0</v>
      </c>
      <c r="O37" s="31" t="n">
        <v>0</v>
      </c>
      <c r="P37" s="31" t="n">
        <v>0</v>
      </c>
      <c r="Q37" s="33"/>
      <c r="R37" s="33"/>
      <c r="S37" s="33"/>
      <c r="T37" s="31"/>
      <c r="U37" s="31"/>
      <c r="V37" s="31"/>
      <c r="W37" s="29"/>
      <c r="X37" s="29"/>
      <c r="Y37" s="29"/>
      <c r="Z37" s="29"/>
      <c r="AA37" s="29"/>
      <c r="AB37" s="29"/>
      <c r="AC37" s="29"/>
      <c r="AD37" s="29"/>
      <c r="AE37" s="29"/>
    </row>
    <row r="38" customFormat="false" ht="15.75" hidden="false" customHeight="false" outlineLevel="0" collapsed="false">
      <c r="A38" s="30" t="s">
        <v>99</v>
      </c>
      <c r="B38" s="13" t="s">
        <v>100</v>
      </c>
      <c r="C38" s="31"/>
      <c r="D38" s="32" t="n">
        <v>0.000548621588259498</v>
      </c>
      <c r="E38" s="32" t="n">
        <v>0</v>
      </c>
      <c r="F38" s="32" t="n">
        <v>0</v>
      </c>
      <c r="G38" s="32" t="n">
        <v>0</v>
      </c>
      <c r="H38" s="31" t="n">
        <v>0.00051559680329982</v>
      </c>
      <c r="I38" s="31" t="n">
        <v>0</v>
      </c>
      <c r="J38" s="31" t="n">
        <v>0.0383141762452107</v>
      </c>
      <c r="K38" s="31" t="n">
        <v>0.00174641030097543</v>
      </c>
      <c r="L38" s="29"/>
      <c r="M38" s="29"/>
      <c r="N38" s="31" t="n">
        <v>0.102285390450282</v>
      </c>
      <c r="O38" s="31" t="n">
        <v>0.0419401160603173</v>
      </c>
      <c r="P38" s="31" t="n">
        <v>0.0238284000459336</v>
      </c>
      <c r="Q38" s="33"/>
      <c r="R38" s="33"/>
      <c r="S38" s="33"/>
      <c r="T38" s="31"/>
      <c r="U38" s="31"/>
      <c r="V38" s="31"/>
      <c r="W38" s="29"/>
      <c r="X38" s="29"/>
      <c r="Y38" s="29"/>
      <c r="Z38" s="29"/>
      <c r="AA38" s="29"/>
      <c r="AB38" s="29"/>
      <c r="AC38" s="29"/>
      <c r="AD38" s="29"/>
      <c r="AE38" s="29"/>
    </row>
    <row r="39" customFormat="false" ht="15.75" hidden="false" customHeight="false" outlineLevel="0" collapsed="false">
      <c r="A39" s="30" t="s">
        <v>101</v>
      </c>
      <c r="B39" s="13" t="s">
        <v>102</v>
      </c>
      <c r="C39" s="31"/>
      <c r="D39" s="32" t="n">
        <v>0.0284538035558146</v>
      </c>
      <c r="E39" s="32" t="n">
        <v>0.0678871090770404</v>
      </c>
      <c r="F39" s="32" t="n">
        <v>0.0405057363615079</v>
      </c>
      <c r="G39" s="32" t="n">
        <v>0.0444816675972455</v>
      </c>
      <c r="H39" s="31" t="n">
        <v>0.035588056063376</v>
      </c>
      <c r="I39" s="31" t="n">
        <v>0</v>
      </c>
      <c r="J39" s="31" t="n">
        <v>0.0530519790176443</v>
      </c>
      <c r="K39" s="31" t="n">
        <v>0.00174641030097543</v>
      </c>
      <c r="L39" s="29"/>
      <c r="M39" s="29"/>
      <c r="N39" s="31" t="n">
        <v>0.230846168915185</v>
      </c>
      <c r="O39" s="31" t="n">
        <v>0.116958799504358</v>
      </c>
      <c r="P39" s="31" t="n">
        <v>0.0715079326368789</v>
      </c>
      <c r="Q39" s="33"/>
      <c r="R39" s="33"/>
      <c r="S39" s="33"/>
      <c r="T39" s="31"/>
      <c r="U39" s="31"/>
      <c r="V39" s="31"/>
      <c r="W39" s="29"/>
      <c r="X39" s="29"/>
      <c r="Y39" s="29"/>
      <c r="Z39" s="29"/>
      <c r="AA39" s="29"/>
      <c r="AB39" s="29"/>
      <c r="AC39" s="29"/>
      <c r="AD39" s="29"/>
      <c r="AE39" s="29"/>
    </row>
    <row r="40" customFormat="false" ht="15.75" hidden="false" customHeight="false" outlineLevel="0" collapsed="false">
      <c r="A40" s="30" t="s">
        <v>103</v>
      </c>
      <c r="B40" s="13" t="s">
        <v>104</v>
      </c>
      <c r="C40" s="31"/>
      <c r="D40" s="32" t="n">
        <v>0.039195547806148</v>
      </c>
      <c r="E40" s="32" t="n">
        <v>0.0238805970149254</v>
      </c>
      <c r="F40" s="32" t="n">
        <v>0</v>
      </c>
      <c r="G40" s="32" t="n">
        <v>0.0227812934094768</v>
      </c>
      <c r="H40" s="31" t="n">
        <v>0.026304673805149</v>
      </c>
      <c r="I40" s="31" t="n">
        <v>0</v>
      </c>
      <c r="J40" s="31" t="n">
        <v>0.0192171824219302</v>
      </c>
      <c r="K40" s="31" t="n">
        <v>0.00174641030097543</v>
      </c>
      <c r="L40" s="29"/>
      <c r="M40" s="29"/>
      <c r="N40" s="31" t="n">
        <v>0.190760252237799</v>
      </c>
      <c r="O40" s="31" t="n">
        <v>0.0900338605178332</v>
      </c>
      <c r="P40" s="31" t="n">
        <v>0.0535825161407803</v>
      </c>
      <c r="Q40" s="33"/>
      <c r="R40" s="33"/>
      <c r="S40" s="33"/>
      <c r="T40" s="31"/>
      <c r="U40" s="31"/>
      <c r="V40" s="31"/>
      <c r="W40" s="29"/>
      <c r="X40" s="29"/>
      <c r="Y40" s="29"/>
      <c r="Z40" s="29"/>
      <c r="AA40" s="29"/>
      <c r="AB40" s="29"/>
      <c r="AC40" s="29"/>
      <c r="AD40" s="29"/>
      <c r="AE40" s="29"/>
    </row>
    <row r="41" customFormat="false" ht="15.75" hidden="false" customHeight="false" outlineLevel="0" collapsed="false">
      <c r="A41" s="30" t="s">
        <v>105</v>
      </c>
      <c r="B41" s="13" t="s">
        <v>106</v>
      </c>
      <c r="C41" s="31"/>
      <c r="D41" s="32" t="n">
        <v>0.0746684278691558</v>
      </c>
      <c r="E41" s="32" t="n">
        <v>0.175648560825328</v>
      </c>
      <c r="F41" s="32" t="n">
        <v>0</v>
      </c>
      <c r="G41" s="32" t="n">
        <v>0.0446723211607167</v>
      </c>
      <c r="H41" s="31" t="n">
        <v>0.0786350981489633</v>
      </c>
      <c r="I41" s="31" t="n">
        <v>0</v>
      </c>
      <c r="J41" s="31" t="n">
        <v>0.0653107695492419</v>
      </c>
      <c r="K41" s="31" t="n">
        <v>0.00174641030097543</v>
      </c>
      <c r="L41" s="29"/>
      <c r="M41" s="29"/>
      <c r="N41" s="31" t="n">
        <v>0.19397031649369</v>
      </c>
      <c r="O41" s="31" t="n">
        <v>0.0920534885067579</v>
      </c>
      <c r="P41" s="31" t="n">
        <v>0.054893957506406</v>
      </c>
      <c r="Q41" s="33"/>
      <c r="R41" s="33"/>
      <c r="S41" s="33"/>
      <c r="T41" s="31"/>
      <c r="U41" s="31"/>
      <c r="V41" s="31"/>
      <c r="W41" s="29"/>
      <c r="X41" s="29"/>
      <c r="Y41" s="29"/>
      <c r="Z41" s="29"/>
      <c r="AA41" s="29"/>
      <c r="AB41" s="29"/>
      <c r="AC41" s="29"/>
      <c r="AD41" s="29"/>
      <c r="AE41" s="29"/>
    </row>
    <row r="42" customFormat="false" ht="15.75" hidden="false" customHeight="false" outlineLevel="0" collapsed="false">
      <c r="A42" s="30" t="s">
        <v>107</v>
      </c>
      <c r="B42" s="13" t="s">
        <v>108</v>
      </c>
      <c r="C42" s="31"/>
      <c r="D42" s="32" t="n">
        <v>0.0298687089715536</v>
      </c>
      <c r="E42" s="32" t="n">
        <v>0.0379746835443038</v>
      </c>
      <c r="F42" s="32" t="n">
        <v>0</v>
      </c>
      <c r="G42" s="32" t="n">
        <v>0.068870523415978</v>
      </c>
      <c r="H42" s="31" t="n">
        <v>0.0283322335862752</v>
      </c>
      <c r="I42" s="31" t="n">
        <v>0</v>
      </c>
      <c r="J42" s="31" t="n">
        <v>0.0382505773672055</v>
      </c>
      <c r="K42" s="31" t="n">
        <v>0.00174641030097543</v>
      </c>
      <c r="L42" s="29"/>
      <c r="M42" s="29"/>
      <c r="N42" s="31" t="n">
        <v>0.164117011561054</v>
      </c>
      <c r="O42" s="31" t="n">
        <v>0.074088421902541</v>
      </c>
      <c r="P42" s="31" t="n">
        <v>0.0434092270573421</v>
      </c>
      <c r="Q42" s="33"/>
      <c r="R42" s="33"/>
      <c r="S42" s="33"/>
      <c r="T42" s="31"/>
      <c r="U42" s="31"/>
      <c r="V42" s="31"/>
      <c r="W42" s="29"/>
      <c r="X42" s="29"/>
      <c r="Y42" s="29"/>
      <c r="Z42" s="29"/>
      <c r="AA42" s="29"/>
      <c r="AB42" s="29"/>
      <c r="AC42" s="29"/>
      <c r="AD42" s="29"/>
      <c r="AE42" s="29"/>
    </row>
    <row r="43" customFormat="false" ht="15.75" hidden="false" customHeight="false" outlineLevel="0" collapsed="false">
      <c r="A43" s="30" t="s">
        <v>109</v>
      </c>
      <c r="B43" s="13" t="s">
        <v>110</v>
      </c>
      <c r="C43" s="31"/>
      <c r="D43" s="32" t="n">
        <v>0.0418080154547872</v>
      </c>
      <c r="E43" s="32" t="n">
        <v>0.0742945977731663</v>
      </c>
      <c r="F43" s="32" t="n">
        <v>0.00110140394457053</v>
      </c>
      <c r="G43" s="32" t="n">
        <v>0.0366421004616829</v>
      </c>
      <c r="H43" s="31" t="n">
        <v>0.0451000913432071</v>
      </c>
      <c r="I43" s="31" t="n">
        <v>0.0037776501041637</v>
      </c>
      <c r="J43" s="31" t="n">
        <v>0.0297483136625652</v>
      </c>
      <c r="K43" s="31" t="n">
        <v>0.00174641030097543</v>
      </c>
      <c r="L43" s="29"/>
      <c r="M43" s="29"/>
      <c r="N43" s="31" t="n">
        <v>0</v>
      </c>
      <c r="O43" s="31" t="n">
        <v>0</v>
      </c>
      <c r="P43" s="31" t="n">
        <v>0</v>
      </c>
      <c r="Q43" s="33"/>
      <c r="R43" s="33"/>
      <c r="S43" s="33"/>
      <c r="T43" s="31"/>
      <c r="U43" s="31"/>
      <c r="V43" s="31"/>
      <c r="W43" s="29"/>
      <c r="X43" s="29"/>
      <c r="Y43" s="29"/>
      <c r="Z43" s="29"/>
      <c r="AA43" s="29"/>
      <c r="AB43" s="29"/>
      <c r="AC43" s="29"/>
      <c r="AD43" s="29"/>
      <c r="AE43" s="29"/>
    </row>
    <row r="44" customFormat="false" ht="15.75" hidden="false" customHeight="false" outlineLevel="0" collapsed="false">
      <c r="A44" s="30" t="s">
        <v>111</v>
      </c>
      <c r="B44" s="13" t="s">
        <v>112</v>
      </c>
      <c r="C44" s="31"/>
      <c r="D44" s="32" t="n">
        <v>0.0157856093979442</v>
      </c>
      <c r="E44" s="32" t="n">
        <v>0.061503416856492</v>
      </c>
      <c r="F44" s="32" t="n">
        <v>0</v>
      </c>
      <c r="G44" s="32" t="n">
        <v>0</v>
      </c>
      <c r="H44" s="31" t="n">
        <v>0.0200745033112583</v>
      </c>
      <c r="I44" s="31" t="n">
        <v>0</v>
      </c>
      <c r="J44" s="31" t="n">
        <v>0.0715563506261181</v>
      </c>
      <c r="K44" s="31" t="n">
        <v>0.00174641030097543</v>
      </c>
      <c r="L44" s="29"/>
      <c r="M44" s="29"/>
      <c r="N44" s="31" t="n">
        <v>0.161846233141432</v>
      </c>
      <c r="O44" s="31" t="n">
        <v>0.072793345824462</v>
      </c>
      <c r="P44" s="31" t="n">
        <v>0.0425967928767383</v>
      </c>
      <c r="Q44" s="33"/>
      <c r="R44" s="33"/>
      <c r="S44" s="33"/>
      <c r="T44" s="31"/>
      <c r="U44" s="31"/>
      <c r="V44" s="31"/>
      <c r="W44" s="29"/>
      <c r="X44" s="29"/>
      <c r="Y44" s="29"/>
      <c r="Z44" s="29"/>
      <c r="AA44" s="29"/>
      <c r="AB44" s="29"/>
      <c r="AC44" s="29"/>
      <c r="AD44" s="29"/>
      <c r="AE44" s="29"/>
    </row>
    <row r="45" customFormat="false" ht="15.75" hidden="false" customHeight="false" outlineLevel="0" collapsed="false">
      <c r="A45" s="30" t="s">
        <v>113</v>
      </c>
      <c r="B45" s="13" t="s">
        <v>114</v>
      </c>
      <c r="C45" s="31"/>
      <c r="D45" s="32" t="n">
        <v>0.0406148144593612</v>
      </c>
      <c r="E45" s="32" t="n">
        <v>0.0873633320937151</v>
      </c>
      <c r="F45" s="32" t="n">
        <v>0.00344871631115085</v>
      </c>
      <c r="G45" s="32" t="n">
        <v>0.0880012243648607</v>
      </c>
      <c r="H45" s="31" t="n">
        <v>0.0495831193847358</v>
      </c>
      <c r="I45" s="31" t="n">
        <v>0</v>
      </c>
      <c r="J45" s="31" t="n">
        <v>0.0345627464625377</v>
      </c>
      <c r="K45" s="31" t="n">
        <v>0.00174641030097543</v>
      </c>
      <c r="L45" s="29"/>
      <c r="M45" s="29"/>
      <c r="N45" s="31" t="n">
        <v>0</v>
      </c>
      <c r="O45" s="31" t="n">
        <v>0</v>
      </c>
      <c r="P45" s="31" t="n">
        <v>0</v>
      </c>
      <c r="Q45" s="33"/>
      <c r="R45" s="33"/>
      <c r="S45" s="33"/>
      <c r="T45" s="31"/>
      <c r="U45" s="31"/>
      <c r="V45" s="31"/>
      <c r="W45" s="29"/>
      <c r="X45" s="29"/>
      <c r="Y45" s="29"/>
      <c r="Z45" s="29"/>
      <c r="AA45" s="29"/>
      <c r="AB45" s="29"/>
      <c r="AC45" s="29"/>
      <c r="AD45" s="29"/>
      <c r="AE45" s="29"/>
    </row>
    <row r="46" customFormat="false" ht="15.75" hidden="false" customHeight="false" outlineLevel="0" collapsed="false">
      <c r="A46" s="30" t="s">
        <v>115</v>
      </c>
      <c r="B46" s="13" t="s">
        <v>116</v>
      </c>
      <c r="C46" s="31"/>
      <c r="D46" s="32" t="n">
        <v>0.0418080154547872</v>
      </c>
      <c r="E46" s="32" t="n">
        <v>0.0742945977731663</v>
      </c>
      <c r="F46" s="32" t="n">
        <v>0.00110140394457053</v>
      </c>
      <c r="G46" s="32" t="n">
        <v>0.0366421004616829</v>
      </c>
      <c r="H46" s="31" t="n">
        <v>0.0451000913432071</v>
      </c>
      <c r="I46" s="31" t="n">
        <v>0.0037776501041637</v>
      </c>
      <c r="J46" s="31" t="n">
        <v>0.0297483136625652</v>
      </c>
      <c r="K46" s="31" t="n">
        <v>0.00174641030097543</v>
      </c>
      <c r="L46" s="29"/>
      <c r="M46" s="29"/>
      <c r="N46" s="31" t="n">
        <v>0.280869919436496</v>
      </c>
      <c r="O46" s="31" t="n">
        <v>0.156668624677593</v>
      </c>
      <c r="P46" s="31" t="n">
        <v>0.0998071927467921</v>
      </c>
      <c r="Q46" s="33"/>
      <c r="R46" s="33"/>
      <c r="S46" s="33"/>
      <c r="T46" s="31"/>
      <c r="U46" s="31"/>
      <c r="V46" s="31"/>
      <c r="W46" s="29"/>
      <c r="X46" s="29"/>
      <c r="Y46" s="29"/>
      <c r="Z46" s="29"/>
      <c r="AA46" s="29"/>
      <c r="AB46" s="29"/>
      <c r="AC46" s="29"/>
      <c r="AD46" s="29"/>
      <c r="AE46" s="29"/>
    </row>
    <row r="47" customFormat="false" ht="15.75" hidden="false" customHeight="false" outlineLevel="0" collapsed="false">
      <c r="A47" s="30" t="s">
        <v>117</v>
      </c>
      <c r="B47" s="13" t="s">
        <v>118</v>
      </c>
      <c r="C47" s="31"/>
      <c r="D47" s="32" t="n">
        <v>0.00604838709677419</v>
      </c>
      <c r="E47" s="32" t="n">
        <v>0.0239144115796098</v>
      </c>
      <c r="F47" s="32" t="n">
        <v>0</v>
      </c>
      <c r="G47" s="32" t="n">
        <v>0.05</v>
      </c>
      <c r="H47" s="31" t="n">
        <v>0.0103350558426404</v>
      </c>
      <c r="I47" s="31" t="n">
        <v>0</v>
      </c>
      <c r="J47" s="31" t="n">
        <v>0.0375586854460094</v>
      </c>
      <c r="K47" s="31" t="n">
        <v>0.00174641030097543</v>
      </c>
      <c r="L47" s="29"/>
      <c r="M47" s="29"/>
      <c r="N47" s="31" t="n">
        <v>0.207499833235738</v>
      </c>
      <c r="O47" s="31" t="n">
        <v>0.100816111912625</v>
      </c>
      <c r="P47" s="31" t="n">
        <v>0.0606451886249205</v>
      </c>
      <c r="Q47" s="33"/>
      <c r="R47" s="33"/>
      <c r="S47" s="33"/>
      <c r="T47" s="31"/>
      <c r="U47" s="31"/>
      <c r="V47" s="31"/>
      <c r="W47" s="29"/>
      <c r="X47" s="29"/>
      <c r="Y47" s="29"/>
      <c r="Z47" s="29"/>
      <c r="AA47" s="29"/>
      <c r="AB47" s="29"/>
      <c r="AC47" s="29"/>
      <c r="AD47" s="29"/>
      <c r="AE47" s="29"/>
    </row>
    <row r="48" customFormat="false" ht="15.75" hidden="false" customHeight="false" outlineLevel="0" collapsed="false">
      <c r="A48" s="30" t="s">
        <v>119</v>
      </c>
      <c r="B48" s="13" t="s">
        <v>120</v>
      </c>
      <c r="C48" s="31"/>
      <c r="D48" s="32" t="n">
        <v>0.0237937871777925</v>
      </c>
      <c r="E48" s="32" t="n">
        <v>0.164648573416841</v>
      </c>
      <c r="F48" s="32" t="n">
        <v>0</v>
      </c>
      <c r="G48" s="32" t="n">
        <v>0.0779436152570481</v>
      </c>
      <c r="H48" s="31" t="n">
        <v>0.116677121605879</v>
      </c>
      <c r="I48" s="31" t="n">
        <v>0</v>
      </c>
      <c r="J48" s="31" t="n">
        <v>0.0392156862745098</v>
      </c>
      <c r="K48" s="31" t="n">
        <v>0.00174641030097543</v>
      </c>
      <c r="L48" s="29"/>
      <c r="M48" s="29"/>
      <c r="N48" s="31" t="n">
        <v>0.214871367032782</v>
      </c>
      <c r="O48" s="31" t="n">
        <v>0.10576811569034</v>
      </c>
      <c r="P48" s="31" t="n">
        <v>0.0639400852528846</v>
      </c>
      <c r="Q48" s="33"/>
      <c r="R48" s="33"/>
      <c r="S48" s="33"/>
      <c r="T48" s="31"/>
      <c r="U48" s="31"/>
      <c r="V48" s="31"/>
      <c r="W48" s="29"/>
      <c r="X48" s="29"/>
      <c r="Y48" s="29"/>
      <c r="Z48" s="29"/>
      <c r="AA48" s="29"/>
      <c r="AB48" s="29"/>
      <c r="AC48" s="29"/>
      <c r="AD48" s="29"/>
      <c r="AE48" s="29"/>
    </row>
    <row r="49" customFormat="false" ht="15.75" hidden="false" customHeight="false" outlineLevel="0" collapsed="false">
      <c r="A49" s="30" t="s">
        <v>121</v>
      </c>
      <c r="B49" s="13" t="s">
        <v>122</v>
      </c>
      <c r="C49" s="31"/>
      <c r="D49" s="32" t="n">
        <v>0.0419928825622776</v>
      </c>
      <c r="E49" s="32" t="n">
        <v>0.0602409638554217</v>
      </c>
      <c r="F49" s="32" t="n">
        <v>0</v>
      </c>
      <c r="G49" s="32" t="n">
        <v>0.0607576840600429</v>
      </c>
      <c r="H49" s="31" t="n">
        <v>0.0401357532831636</v>
      </c>
      <c r="I49" s="31" t="n">
        <v>0</v>
      </c>
      <c r="J49" s="31" t="n">
        <v>0.0692771084337349</v>
      </c>
      <c r="K49" s="31" t="n">
        <v>0.00174641030097543</v>
      </c>
      <c r="L49" s="29"/>
      <c r="M49" s="29"/>
      <c r="N49" s="31" t="n">
        <v>0</v>
      </c>
      <c r="O49" s="31" t="n">
        <v>0</v>
      </c>
      <c r="P49" s="31" t="n">
        <v>0</v>
      </c>
      <c r="Q49" s="33"/>
      <c r="R49" s="33"/>
      <c r="S49" s="33"/>
      <c r="T49" s="31"/>
      <c r="U49" s="31"/>
      <c r="V49" s="31"/>
      <c r="W49" s="29"/>
      <c r="X49" s="29"/>
      <c r="Y49" s="29"/>
      <c r="Z49" s="29"/>
      <c r="AA49" s="29"/>
      <c r="AB49" s="29"/>
      <c r="AC49" s="29"/>
      <c r="AD49" s="29"/>
      <c r="AE49" s="29"/>
    </row>
    <row r="50" customFormat="false" ht="15.75" hidden="false" customHeight="false" outlineLevel="0" collapsed="false">
      <c r="A50" s="30" t="s">
        <v>123</v>
      </c>
      <c r="B50" s="13" t="s">
        <v>124</v>
      </c>
      <c r="C50" s="31"/>
      <c r="D50" s="32" t="n">
        <v>0.0234022556390977</v>
      </c>
      <c r="E50" s="32" t="n">
        <v>0.0140056022408964</v>
      </c>
      <c r="F50" s="32" t="n">
        <v>0</v>
      </c>
      <c r="G50" s="32" t="n">
        <v>0.00793650793650794</v>
      </c>
      <c r="H50" s="31" t="n">
        <v>0.0192152647137866</v>
      </c>
      <c r="I50" s="31" t="n">
        <v>0.0101246105919003</v>
      </c>
      <c r="J50" s="31" t="n">
        <v>0</v>
      </c>
      <c r="K50" s="31" t="n">
        <v>0.00174641030097543</v>
      </c>
      <c r="L50" s="29"/>
      <c r="M50" s="29"/>
      <c r="N50" s="31" t="n">
        <v>0.215083825699501</v>
      </c>
      <c r="O50" s="31" t="n">
        <v>0.105912768186423</v>
      </c>
      <c r="P50" s="31" t="n">
        <v>0.064036824303083</v>
      </c>
      <c r="Q50" s="33"/>
      <c r="R50" s="33"/>
      <c r="S50" s="33"/>
      <c r="T50" s="31"/>
      <c r="U50" s="31"/>
      <c r="V50" s="31"/>
      <c r="W50" s="29"/>
      <c r="X50" s="29"/>
      <c r="Y50" s="29"/>
      <c r="Z50" s="29"/>
      <c r="AA50" s="29"/>
      <c r="AB50" s="29"/>
      <c r="AC50" s="29"/>
      <c r="AD50" s="29"/>
      <c r="AE50" s="29"/>
    </row>
    <row r="51" customFormat="false" ht="15.75" hidden="false" customHeight="false" outlineLevel="0" collapsed="false">
      <c r="A51" s="30" t="s">
        <v>125</v>
      </c>
      <c r="B51" s="13" t="s">
        <v>126</v>
      </c>
      <c r="C51" s="31"/>
      <c r="D51" s="32" t="n">
        <v>0.0976314512897307</v>
      </c>
      <c r="E51" s="32" t="n">
        <v>0.20641353399496</v>
      </c>
      <c r="F51" s="32" t="n">
        <v>0</v>
      </c>
      <c r="G51" s="32" t="n">
        <v>0.144192790360482</v>
      </c>
      <c r="H51" s="31" t="n">
        <v>0.186279698473774</v>
      </c>
      <c r="I51" s="31" t="n">
        <v>0</v>
      </c>
      <c r="J51" s="31" t="n">
        <v>0.0572687224669604</v>
      </c>
      <c r="K51" s="31" t="n">
        <v>0.00174641030097543</v>
      </c>
      <c r="L51" s="29"/>
      <c r="M51" s="29"/>
      <c r="N51" s="31" t="n">
        <v>0.0982574460794315</v>
      </c>
      <c r="O51" s="31" t="n">
        <v>0.0400492403241299</v>
      </c>
      <c r="P51" s="31" t="n">
        <v>0.0227136026118355</v>
      </c>
      <c r="Q51" s="33"/>
      <c r="R51" s="33"/>
      <c r="S51" s="33"/>
      <c r="T51" s="31"/>
      <c r="U51" s="31"/>
      <c r="V51" s="31"/>
      <c r="W51" s="29"/>
      <c r="X51" s="29"/>
      <c r="Y51" s="29"/>
      <c r="Z51" s="29"/>
      <c r="AA51" s="29"/>
      <c r="AB51" s="29"/>
      <c r="AC51" s="29"/>
      <c r="AD51" s="29"/>
      <c r="AE51" s="29"/>
    </row>
    <row r="52" customFormat="false" ht="15.75" hidden="false" customHeight="false" outlineLevel="0" collapsed="false">
      <c r="A52" s="30" t="s">
        <v>127</v>
      </c>
      <c r="B52" s="13" t="s">
        <v>128</v>
      </c>
      <c r="C52" s="31"/>
      <c r="D52" s="32" t="n">
        <v>0.0177523025125908</v>
      </c>
      <c r="E52" s="32" t="n">
        <v>0.0245144257967188</v>
      </c>
      <c r="F52" s="32" t="n">
        <v>0</v>
      </c>
      <c r="G52" s="32" t="n">
        <v>0.0163353844791713</v>
      </c>
      <c r="H52" s="31" t="n">
        <v>0.0158140699324042</v>
      </c>
      <c r="I52" s="31" t="n">
        <v>0.0317142380237022</v>
      </c>
      <c r="J52" s="31" t="n">
        <v>0</v>
      </c>
      <c r="K52" s="31" t="n">
        <v>0.00174641030097543</v>
      </c>
      <c r="L52" s="29"/>
      <c r="M52" s="29"/>
      <c r="N52" s="31" t="n">
        <v>0.162262427345477</v>
      </c>
      <c r="O52" s="31" t="n">
        <v>0.073029993968759</v>
      </c>
      <c r="P52" s="31" t="n">
        <v>0.042745095669197</v>
      </c>
      <c r="Q52" s="33"/>
      <c r="R52" s="33"/>
      <c r="S52" s="33"/>
      <c r="T52" s="31"/>
      <c r="U52" s="31"/>
      <c r="V52" s="31"/>
      <c r="W52" s="29"/>
      <c r="X52" s="29"/>
      <c r="Y52" s="29"/>
      <c r="Z52" s="29"/>
      <c r="AA52" s="29"/>
      <c r="AB52" s="29"/>
      <c r="AC52" s="29"/>
      <c r="AD52" s="29"/>
      <c r="AE52" s="29"/>
    </row>
    <row r="53" customFormat="false" ht="15.75" hidden="false" customHeight="false" outlineLevel="0" collapsed="false">
      <c r="A53" s="30" t="s">
        <v>129</v>
      </c>
      <c r="B53" s="13" t="s">
        <v>130</v>
      </c>
      <c r="C53" s="31"/>
      <c r="D53" s="32" t="n">
        <v>0.128594139467331</v>
      </c>
      <c r="E53" s="32" t="n">
        <v>0.0739041562570974</v>
      </c>
      <c r="F53" s="32" t="n">
        <v>0</v>
      </c>
      <c r="G53" s="32" t="n">
        <v>0.0587748870936963</v>
      </c>
      <c r="H53" s="31" t="n">
        <v>0.100715842581016</v>
      </c>
      <c r="I53" s="31" t="n">
        <v>0</v>
      </c>
      <c r="J53" s="31" t="n">
        <v>0.0801138674257829</v>
      </c>
      <c r="K53" s="31" t="n">
        <v>0.00174641030097543</v>
      </c>
      <c r="L53" s="29"/>
      <c r="M53" s="29"/>
      <c r="N53" s="31" t="n">
        <v>0</v>
      </c>
      <c r="O53" s="31" t="n">
        <v>0</v>
      </c>
      <c r="P53" s="31" t="n">
        <v>0</v>
      </c>
      <c r="Q53" s="33"/>
      <c r="R53" s="33"/>
      <c r="S53" s="33"/>
      <c r="T53" s="31"/>
      <c r="U53" s="31"/>
      <c r="V53" s="31"/>
      <c r="W53" s="29"/>
      <c r="X53" s="29"/>
      <c r="Y53" s="29"/>
      <c r="Z53" s="29"/>
      <c r="AA53" s="29"/>
      <c r="AB53" s="29"/>
      <c r="AC53" s="29"/>
      <c r="AD53" s="29"/>
      <c r="AE53" s="29"/>
    </row>
    <row r="54" customFormat="false" ht="15.75" hidden="false" customHeight="false" outlineLevel="0" collapsed="false">
      <c r="A54" s="30" t="s">
        <v>131</v>
      </c>
      <c r="B54" s="13" t="s">
        <v>132</v>
      </c>
      <c r="C54" s="31"/>
      <c r="D54" s="32" t="n">
        <v>0.0285888077858881</v>
      </c>
      <c r="E54" s="32" t="n">
        <v>0.0758670520231214</v>
      </c>
      <c r="F54" s="32" t="n">
        <v>0</v>
      </c>
      <c r="G54" s="32" t="n">
        <v>0.0369738339021615</v>
      </c>
      <c r="H54" s="31" t="n">
        <v>0.0402255066280664</v>
      </c>
      <c r="I54" s="31" t="n">
        <v>0</v>
      </c>
      <c r="J54" s="31" t="n">
        <v>0.183098591549296</v>
      </c>
      <c r="K54" s="31" t="n">
        <v>0.00174641030097543</v>
      </c>
      <c r="L54" s="29"/>
      <c r="M54" s="29"/>
      <c r="N54" s="31" t="n">
        <v>0</v>
      </c>
      <c r="O54" s="31" t="n">
        <v>0</v>
      </c>
      <c r="P54" s="31" t="n">
        <v>0</v>
      </c>
      <c r="Q54" s="33"/>
      <c r="R54" s="33"/>
      <c r="S54" s="33"/>
      <c r="T54" s="31"/>
      <c r="U54" s="31"/>
      <c r="V54" s="31"/>
      <c r="W54" s="29"/>
      <c r="X54" s="29"/>
      <c r="Y54" s="29"/>
      <c r="Z54" s="29"/>
      <c r="AA54" s="29"/>
      <c r="AB54" s="29"/>
      <c r="AC54" s="29"/>
      <c r="AD54" s="29"/>
      <c r="AE54" s="29"/>
    </row>
    <row r="55" customFormat="false" ht="15.75" hidden="false" customHeight="false" outlineLevel="0" collapsed="false">
      <c r="A55" s="30" t="s">
        <v>133</v>
      </c>
      <c r="B55" s="13" t="s">
        <v>134</v>
      </c>
      <c r="C55" s="31"/>
      <c r="D55" s="32" t="n">
        <v>0.050374531835206</v>
      </c>
      <c r="E55" s="32" t="n">
        <v>0.143157894736842</v>
      </c>
      <c r="F55" s="32" t="n">
        <v>0</v>
      </c>
      <c r="G55" s="32" t="n">
        <v>0.173228346456693</v>
      </c>
      <c r="H55" s="31" t="n">
        <v>0.0710302708443972</v>
      </c>
      <c r="I55" s="31" t="n">
        <v>0</v>
      </c>
      <c r="J55" s="31" t="n">
        <v>0</v>
      </c>
      <c r="K55" s="31" t="n">
        <v>0.00174641030097543</v>
      </c>
      <c r="L55" s="29"/>
      <c r="M55" s="29"/>
      <c r="N55" s="31" t="n">
        <v>0.20360174401198</v>
      </c>
      <c r="O55" s="31" t="n">
        <v>0.0982489970948947</v>
      </c>
      <c r="P55" s="31" t="n">
        <v>0.058949903888648</v>
      </c>
      <c r="Q55" s="33"/>
      <c r="R55" s="33"/>
      <c r="S55" s="33"/>
      <c r="T55" s="31"/>
      <c r="U55" s="31"/>
      <c r="V55" s="31"/>
      <c r="W55" s="29"/>
      <c r="X55" s="29"/>
      <c r="Y55" s="29"/>
      <c r="Z55" s="29"/>
      <c r="AA55" s="29"/>
      <c r="AB55" s="29"/>
      <c r="AC55" s="29"/>
      <c r="AD55" s="29"/>
      <c r="AE55" s="29"/>
    </row>
    <row r="56" customFormat="false" ht="15.75" hidden="false" customHeight="false" outlineLevel="0" collapsed="false">
      <c r="A56" s="30" t="s">
        <v>135</v>
      </c>
      <c r="B56" s="13" t="s">
        <v>136</v>
      </c>
      <c r="C56" s="31"/>
      <c r="D56" s="32" t="n">
        <v>0.0163299197342928</v>
      </c>
      <c r="E56" s="32" t="n">
        <v>0.156588945898552</v>
      </c>
      <c r="F56" s="32" t="n">
        <v>0</v>
      </c>
      <c r="G56" s="32" t="n">
        <v>0.0539325842696629</v>
      </c>
      <c r="H56" s="31" t="n">
        <v>0.0820795516842298</v>
      </c>
      <c r="I56" s="31" t="n">
        <v>0</v>
      </c>
      <c r="J56" s="31" t="n">
        <v>0.0806324110671937</v>
      </c>
      <c r="K56" s="31" t="n">
        <v>0.00174641030097543</v>
      </c>
      <c r="L56" s="29"/>
      <c r="M56" s="29"/>
      <c r="N56" s="31" t="n">
        <v>0</v>
      </c>
      <c r="O56" s="31" t="n">
        <v>0</v>
      </c>
      <c r="P56" s="31" t="n">
        <v>0</v>
      </c>
      <c r="Q56" s="33"/>
      <c r="R56" s="33"/>
      <c r="S56" s="33"/>
      <c r="T56" s="31"/>
      <c r="U56" s="31"/>
      <c r="V56" s="31"/>
      <c r="W56" s="29"/>
      <c r="X56" s="29"/>
      <c r="Y56" s="29"/>
      <c r="Z56" s="29"/>
      <c r="AA56" s="29"/>
      <c r="AB56" s="29"/>
      <c r="AC56" s="29"/>
      <c r="AD56" s="29"/>
      <c r="AE56" s="29"/>
    </row>
    <row r="57" customFormat="false" ht="15.75" hidden="false" customHeight="false" outlineLevel="0" collapsed="false">
      <c r="A57" s="30" t="s">
        <v>137</v>
      </c>
      <c r="B57" s="13" t="s">
        <v>138</v>
      </c>
      <c r="C57" s="31"/>
      <c r="D57" s="32" t="n">
        <v>0.0187250528293027</v>
      </c>
      <c r="E57" s="32" t="n">
        <v>0.0902696365767878</v>
      </c>
      <c r="F57" s="32" t="n">
        <v>0</v>
      </c>
      <c r="G57" s="32" t="n">
        <v>0.0139182771429915</v>
      </c>
      <c r="H57" s="31" t="n">
        <v>0.0154785604044109</v>
      </c>
      <c r="I57" s="31" t="n">
        <v>0</v>
      </c>
      <c r="J57" s="31" t="n">
        <v>0.0794556059624109</v>
      </c>
      <c r="K57" s="31" t="n">
        <v>0.00174641030097543</v>
      </c>
      <c r="L57" s="29"/>
      <c r="M57" s="29"/>
      <c r="N57" s="31" t="n">
        <v>0.10785541201141</v>
      </c>
      <c r="O57" s="31" t="n">
        <v>0.0445924420759443</v>
      </c>
      <c r="P57" s="31" t="n">
        <v>0.025398837785675</v>
      </c>
      <c r="Q57" s="33"/>
      <c r="R57" s="33"/>
      <c r="S57" s="33"/>
      <c r="T57" s="31"/>
      <c r="U57" s="31"/>
      <c r="V57" s="31"/>
      <c r="W57" s="29"/>
      <c r="X57" s="29"/>
      <c r="Y57" s="29"/>
      <c r="Z57" s="29"/>
      <c r="AA57" s="29"/>
      <c r="AB57" s="29"/>
      <c r="AC57" s="29"/>
      <c r="AD57" s="29"/>
      <c r="AE57" s="29"/>
    </row>
    <row r="58" customFormat="false" ht="15.75" hidden="false" customHeight="false" outlineLevel="0" collapsed="false">
      <c r="A58" s="30" t="s">
        <v>139</v>
      </c>
      <c r="B58" s="13" t="s">
        <v>140</v>
      </c>
      <c r="C58" s="31"/>
      <c r="D58" s="32" t="n">
        <v>0.0419747344233503</v>
      </c>
      <c r="E58" s="32" t="n">
        <v>0.166099360947553</v>
      </c>
      <c r="F58" s="32" t="n">
        <v>0.000104877740316546</v>
      </c>
      <c r="G58" s="32" t="n">
        <v>0.0672572255114234</v>
      </c>
      <c r="H58" s="31" t="n">
        <v>0.0602519687612474</v>
      </c>
      <c r="I58" s="31" t="n">
        <v>0</v>
      </c>
      <c r="J58" s="31" t="n">
        <v>0.011943159951981</v>
      </c>
      <c r="K58" s="31" t="n">
        <v>0.00174641030097543</v>
      </c>
      <c r="L58" s="29"/>
      <c r="M58" s="29"/>
      <c r="N58" s="31" t="n">
        <v>0.13063338969872</v>
      </c>
      <c r="O58" s="31" t="n">
        <v>0.0559149592462503</v>
      </c>
      <c r="P58" s="31" t="n">
        <v>0.0321923868574362</v>
      </c>
      <c r="Q58" s="33"/>
      <c r="R58" s="33"/>
      <c r="S58" s="33"/>
      <c r="T58" s="31"/>
      <c r="U58" s="31"/>
      <c r="V58" s="31"/>
      <c r="W58" s="29"/>
      <c r="X58" s="29"/>
      <c r="Y58" s="29"/>
      <c r="Z58" s="29"/>
      <c r="AA58" s="29"/>
      <c r="AB58" s="29"/>
      <c r="AC58" s="29"/>
      <c r="AD58" s="29"/>
      <c r="AE58" s="29"/>
    </row>
    <row r="59" customFormat="false" ht="15.75" hidden="false" customHeight="false" outlineLevel="0" collapsed="false">
      <c r="A59" s="30" t="s">
        <v>141</v>
      </c>
      <c r="B59" s="13" t="s">
        <v>142</v>
      </c>
      <c r="C59" s="31"/>
      <c r="D59" s="32" t="n">
        <v>0.0433815011919551</v>
      </c>
      <c r="E59" s="32" t="n">
        <v>0.0299461811684522</v>
      </c>
      <c r="F59" s="32" t="n">
        <v>0.00172870621687993</v>
      </c>
      <c r="G59" s="32" t="n">
        <v>0.0780743250446794</v>
      </c>
      <c r="H59" s="31" t="n">
        <v>0.0638287680217546</v>
      </c>
      <c r="I59" s="31" t="n">
        <v>0</v>
      </c>
      <c r="J59" s="31" t="n">
        <v>0.0322496917785997</v>
      </c>
      <c r="K59" s="31" t="n">
        <v>0.00174641030097543</v>
      </c>
      <c r="L59" s="29"/>
      <c r="M59" s="29"/>
      <c r="N59" s="31" t="n">
        <v>0.194356584413166</v>
      </c>
      <c r="O59" s="31" t="n">
        <v>0.0922980124561993</v>
      </c>
      <c r="P59" s="31" t="n">
        <v>0.055053094465208</v>
      </c>
      <c r="Q59" s="33"/>
      <c r="R59" s="33"/>
      <c r="S59" s="33"/>
      <c r="T59" s="31"/>
      <c r="U59" s="31"/>
      <c r="V59" s="31"/>
      <c r="W59" s="29"/>
      <c r="X59" s="29"/>
      <c r="Y59" s="29"/>
      <c r="Z59" s="29"/>
      <c r="AA59" s="29"/>
      <c r="AB59" s="29"/>
      <c r="AC59" s="29"/>
      <c r="AD59" s="29"/>
      <c r="AE59" s="29"/>
    </row>
    <row r="60" customFormat="false" ht="15.75" hidden="false" customHeight="false" outlineLevel="0" collapsed="false">
      <c r="A60" s="30" t="s">
        <v>143</v>
      </c>
      <c r="B60" s="13" t="s">
        <v>144</v>
      </c>
      <c r="C60" s="31"/>
      <c r="D60" s="32" t="n">
        <v>0.0300604547290553</v>
      </c>
      <c r="E60" s="32" t="n">
        <v>0.0739426593950544</v>
      </c>
      <c r="F60" s="32" t="n">
        <v>0.00124495416305127</v>
      </c>
      <c r="G60" s="32" t="n">
        <v>0.0238000088806003</v>
      </c>
      <c r="H60" s="31" t="n">
        <v>0.0328473448184899</v>
      </c>
      <c r="I60" s="31" t="n">
        <v>0</v>
      </c>
      <c r="J60" s="31" t="n">
        <v>0.0891516683390278</v>
      </c>
      <c r="K60" s="31" t="n">
        <v>0.00174641030097543</v>
      </c>
      <c r="L60" s="29"/>
      <c r="M60" s="29"/>
      <c r="N60" s="31" t="n">
        <v>0.198746104464171</v>
      </c>
      <c r="O60" s="31" t="n">
        <v>0.0950997375168044</v>
      </c>
      <c r="P60" s="31" t="n">
        <v>0.056881978864226</v>
      </c>
      <c r="Q60" s="33"/>
      <c r="R60" s="33"/>
      <c r="S60" s="33"/>
      <c r="T60" s="31"/>
      <c r="U60" s="31"/>
      <c r="V60" s="31"/>
      <c r="W60" s="29"/>
      <c r="X60" s="29"/>
      <c r="Y60" s="29"/>
      <c r="Z60" s="29"/>
      <c r="AA60" s="29"/>
      <c r="AB60" s="29"/>
      <c r="AC60" s="29"/>
      <c r="AD60" s="29"/>
      <c r="AE60" s="29"/>
    </row>
    <row r="61" customFormat="false" ht="15.75" hidden="false" customHeight="false" outlineLevel="0" collapsed="false">
      <c r="A61" s="30" t="s">
        <v>145</v>
      </c>
      <c r="B61" s="13" t="s">
        <v>146</v>
      </c>
      <c r="C61" s="31"/>
      <c r="D61" s="32" t="n">
        <v>0.0556118211833337</v>
      </c>
      <c r="E61" s="32" t="n">
        <v>0.0683159966263705</v>
      </c>
      <c r="F61" s="32" t="n">
        <v>0</v>
      </c>
      <c r="G61" s="32" t="n">
        <v>0.0200348432055749</v>
      </c>
      <c r="H61" s="31" t="n">
        <v>0.0515916008873755</v>
      </c>
      <c r="I61" s="31" t="n">
        <v>0</v>
      </c>
      <c r="J61" s="31" t="n">
        <v>0.0266949625823746</v>
      </c>
      <c r="K61" s="31" t="n">
        <v>0.00174641030097543</v>
      </c>
      <c r="L61" s="29"/>
      <c r="M61" s="29"/>
      <c r="N61" s="31" t="n">
        <v>0.183578102896764</v>
      </c>
      <c r="O61" s="31" t="n">
        <v>0.0855943865328964</v>
      </c>
      <c r="P61" s="31" t="n">
        <v>0.0507180606556431</v>
      </c>
      <c r="Q61" s="33"/>
      <c r="R61" s="33"/>
      <c r="S61" s="33"/>
      <c r="T61" s="31"/>
      <c r="U61" s="31"/>
      <c r="V61" s="31"/>
      <c r="W61" s="29"/>
      <c r="X61" s="29"/>
      <c r="Y61" s="29"/>
      <c r="Z61" s="29"/>
      <c r="AA61" s="29"/>
      <c r="AB61" s="29"/>
      <c r="AC61" s="29"/>
      <c r="AD61" s="29"/>
      <c r="AE61" s="29"/>
    </row>
    <row r="62" customFormat="false" ht="15.75" hidden="false" customHeight="false" outlineLevel="0" collapsed="false">
      <c r="A62" s="30" t="s">
        <v>147</v>
      </c>
      <c r="B62" s="13" t="s">
        <v>148</v>
      </c>
      <c r="C62" s="31"/>
      <c r="D62" s="32" t="n">
        <v>0.0231468994433955</v>
      </c>
      <c r="E62" s="32" t="n">
        <v>0.0912126904612816</v>
      </c>
      <c r="F62" s="32" t="n">
        <v>0.00832958126969833</v>
      </c>
      <c r="G62" s="32" t="n">
        <v>0.0290817832890464</v>
      </c>
      <c r="H62" s="31" t="n">
        <v>0.0284381053002289</v>
      </c>
      <c r="I62" s="31" t="n">
        <v>0</v>
      </c>
      <c r="J62" s="31" t="n">
        <v>0.00627943485086342</v>
      </c>
      <c r="K62" s="31" t="n">
        <v>0.00174641030097543</v>
      </c>
      <c r="L62" s="29"/>
      <c r="M62" s="29"/>
      <c r="N62" s="31" t="n">
        <v>0.27761137751836</v>
      </c>
      <c r="O62" s="31" t="n">
        <v>0.153839414803772</v>
      </c>
      <c r="P62" s="31" t="n">
        <v>0.0977125796704667</v>
      </c>
      <c r="Q62" s="33"/>
      <c r="R62" s="33"/>
      <c r="S62" s="33"/>
      <c r="T62" s="31"/>
      <c r="U62" s="31"/>
      <c r="V62" s="31"/>
      <c r="W62" s="29"/>
      <c r="X62" s="29"/>
      <c r="Y62" s="29"/>
      <c r="Z62" s="29"/>
      <c r="AA62" s="29"/>
      <c r="AB62" s="29"/>
      <c r="AC62" s="29"/>
      <c r="AD62" s="29"/>
      <c r="AE62" s="29"/>
    </row>
    <row r="63" customFormat="false" ht="15.75" hidden="false" customHeight="false" outlineLevel="0" collapsed="false">
      <c r="A63" s="30" t="s">
        <v>149</v>
      </c>
      <c r="B63" s="13" t="s">
        <v>150</v>
      </c>
      <c r="C63" s="31"/>
      <c r="D63" s="32" t="n">
        <v>0.0191809227579057</v>
      </c>
      <c r="E63" s="32" t="n">
        <v>0.0864825581395349</v>
      </c>
      <c r="F63" s="32" t="n">
        <v>0</v>
      </c>
      <c r="G63" s="32" t="n">
        <v>0.243693886276186</v>
      </c>
      <c r="H63" s="31" t="n">
        <v>0.0724763406940063</v>
      </c>
      <c r="I63" s="31" t="n">
        <v>0</v>
      </c>
      <c r="J63" s="31" t="n">
        <v>0.00479846449136276</v>
      </c>
      <c r="K63" s="31" t="n">
        <v>0.00174641030097543</v>
      </c>
      <c r="L63" s="29"/>
      <c r="M63" s="29"/>
      <c r="N63" s="31" t="n">
        <v>0.175626533419685</v>
      </c>
      <c r="O63" s="31" t="n">
        <v>0.0808031238760462</v>
      </c>
      <c r="P63" s="31" t="n">
        <v>0.0476545490907521</v>
      </c>
      <c r="Q63" s="33"/>
      <c r="R63" s="33"/>
      <c r="S63" s="33"/>
      <c r="T63" s="31"/>
      <c r="U63" s="31"/>
      <c r="V63" s="31"/>
      <c r="W63" s="29"/>
      <c r="X63" s="29"/>
      <c r="Y63" s="29"/>
      <c r="Z63" s="29"/>
      <c r="AA63" s="29"/>
      <c r="AB63" s="29"/>
      <c r="AC63" s="29"/>
      <c r="AD63" s="29"/>
      <c r="AE63" s="29"/>
    </row>
    <row r="64" customFormat="false" ht="15.75" hidden="false" customHeight="false" outlineLevel="0" collapsed="false">
      <c r="A64" s="30" t="s">
        <v>151</v>
      </c>
      <c r="B64" s="13" t="s">
        <v>152</v>
      </c>
      <c r="C64" s="31"/>
      <c r="D64" s="32" t="n">
        <v>0.0145704847866997</v>
      </c>
      <c r="E64" s="32" t="n">
        <v>0.0452006550169362</v>
      </c>
      <c r="F64" s="32" t="n">
        <v>0.00225066816711211</v>
      </c>
      <c r="G64" s="32" t="n">
        <v>0.0100865018397779</v>
      </c>
      <c r="H64" s="31" t="n">
        <v>0.0158252845325902</v>
      </c>
      <c r="I64" s="31" t="n">
        <v>0.0217391304347826</v>
      </c>
      <c r="J64" s="31" t="n">
        <v>0</v>
      </c>
      <c r="K64" s="31" t="n">
        <v>0.00174641030097543</v>
      </c>
      <c r="L64" s="29"/>
      <c r="M64" s="29"/>
      <c r="N64" s="31" t="n">
        <v>0.277904221796419</v>
      </c>
      <c r="O64" s="31" t="n">
        <v>0.154092162496601</v>
      </c>
      <c r="P64" s="31" t="n">
        <v>0.0978991938334857</v>
      </c>
      <c r="Q64" s="33"/>
      <c r="R64" s="33"/>
      <c r="S64" s="33"/>
      <c r="T64" s="31"/>
      <c r="U64" s="31"/>
      <c r="V64" s="31"/>
      <c r="W64" s="29"/>
      <c r="X64" s="29"/>
      <c r="Y64" s="29"/>
      <c r="Z64" s="29"/>
      <c r="AA64" s="29"/>
      <c r="AB64" s="29"/>
      <c r="AC64" s="29"/>
      <c r="AD64" s="29"/>
      <c r="AE64" s="29"/>
    </row>
    <row r="65" customFormat="false" ht="15.75" hidden="false" customHeight="false" outlineLevel="0" collapsed="false">
      <c r="A65" s="30" t="s">
        <v>153</v>
      </c>
      <c r="B65" s="13" t="s">
        <v>154</v>
      </c>
      <c r="C65" s="31"/>
      <c r="D65" s="32" t="n">
        <v>0.0406396201382585</v>
      </c>
      <c r="E65" s="32" t="n">
        <v>0.0674680108569213</v>
      </c>
      <c r="F65" s="32" t="n">
        <v>0</v>
      </c>
      <c r="G65" s="32" t="n">
        <v>0.0435406698564593</v>
      </c>
      <c r="H65" s="31" t="n">
        <v>0.0387084540997372</v>
      </c>
      <c r="I65" s="31" t="n">
        <v>0</v>
      </c>
      <c r="J65" s="31" t="n">
        <v>0.0436517249471955</v>
      </c>
      <c r="K65" s="31" t="n">
        <v>0.00174641030097543</v>
      </c>
      <c r="L65" s="29"/>
      <c r="M65" s="29"/>
      <c r="N65" s="31" t="n">
        <v>0.17871549293964</v>
      </c>
      <c r="O65" s="31" t="n">
        <v>0.0826492512093454</v>
      </c>
      <c r="P65" s="31" t="n">
        <v>0.0488315461956107</v>
      </c>
      <c r="Q65" s="33"/>
      <c r="R65" s="33"/>
      <c r="S65" s="33"/>
      <c r="T65" s="31"/>
      <c r="U65" s="31"/>
      <c r="V65" s="31"/>
      <c r="W65" s="29"/>
      <c r="X65" s="29"/>
      <c r="Y65" s="29"/>
      <c r="Z65" s="29"/>
      <c r="AA65" s="29"/>
      <c r="AB65" s="29"/>
      <c r="AC65" s="29"/>
      <c r="AD65" s="29"/>
      <c r="AE65" s="29"/>
    </row>
    <row r="66" customFormat="false" ht="15.75" hidden="false" customHeight="false" outlineLevel="0" collapsed="false">
      <c r="A66" s="30" t="s">
        <v>155</v>
      </c>
      <c r="B66" s="13" t="s">
        <v>156</v>
      </c>
      <c r="C66" s="31"/>
      <c r="D66" s="32" t="n">
        <v>0.035914403116495</v>
      </c>
      <c r="E66" s="32" t="n">
        <v>0.153262147335423</v>
      </c>
      <c r="F66" s="32" t="n">
        <v>0</v>
      </c>
      <c r="G66" s="32" t="n">
        <v>0.0548102446373485</v>
      </c>
      <c r="H66" s="31" t="n">
        <v>0.0676915657625484</v>
      </c>
      <c r="I66" s="31" t="n">
        <v>0.01592680447306</v>
      </c>
      <c r="J66" s="31" t="n">
        <v>0.005750121291621</v>
      </c>
      <c r="K66" s="31" t="n">
        <v>0.00174641030097543</v>
      </c>
      <c r="L66" s="29"/>
      <c r="M66" s="29"/>
      <c r="N66" s="31" t="n">
        <v>0.25451257085016</v>
      </c>
      <c r="O66" s="31" t="n">
        <v>0.134796863099637</v>
      </c>
      <c r="P66" s="31" t="n">
        <v>0.0839329735701021</v>
      </c>
      <c r="Q66" s="33"/>
      <c r="R66" s="33"/>
      <c r="S66" s="33"/>
      <c r="T66" s="31"/>
      <c r="U66" s="31"/>
      <c r="V66" s="31"/>
      <c r="W66" s="29"/>
      <c r="X66" s="29"/>
      <c r="Y66" s="29"/>
      <c r="Z66" s="29"/>
      <c r="AA66" s="29"/>
      <c r="AB66" s="29"/>
      <c r="AC66" s="29"/>
      <c r="AD66" s="29"/>
      <c r="AE66" s="29"/>
    </row>
    <row r="67" customFormat="false" ht="15.75" hidden="false" customHeight="false" outlineLevel="0" collapsed="false">
      <c r="A67" s="30" t="s">
        <v>157</v>
      </c>
      <c r="B67" s="13" t="s">
        <v>158</v>
      </c>
      <c r="C67" s="31"/>
      <c r="D67" s="32" t="n">
        <v>0.028366968000759</v>
      </c>
      <c r="E67" s="32" t="n">
        <v>0.0700963515220568</v>
      </c>
      <c r="F67" s="32" t="n">
        <v>0.00112258643915582</v>
      </c>
      <c r="G67" s="32" t="n">
        <v>0.0634648370497427</v>
      </c>
      <c r="H67" s="31" t="n">
        <v>0.0405196338001212</v>
      </c>
      <c r="I67" s="31" t="n">
        <v>0</v>
      </c>
      <c r="J67" s="31" t="n">
        <v>0.08975176207041</v>
      </c>
      <c r="K67" s="31" t="n">
        <v>0.00174641030097543</v>
      </c>
      <c r="L67" s="29"/>
      <c r="M67" s="29"/>
      <c r="N67" s="31" t="n">
        <v>0.059289427863255</v>
      </c>
      <c r="O67" s="31" t="n">
        <v>0.0228529033367132</v>
      </c>
      <c r="P67" s="31" t="n">
        <v>0.0127544290186425</v>
      </c>
      <c r="Q67" s="33"/>
      <c r="R67" s="33"/>
      <c r="S67" s="33"/>
      <c r="T67" s="31"/>
      <c r="U67" s="31"/>
      <c r="V67" s="31"/>
      <c r="W67" s="29"/>
      <c r="X67" s="29"/>
      <c r="Y67" s="29"/>
      <c r="Z67" s="29"/>
      <c r="AA67" s="29"/>
      <c r="AB67" s="29"/>
      <c r="AC67" s="29"/>
      <c r="AD67" s="29"/>
      <c r="AE67" s="29"/>
    </row>
    <row r="68" customFormat="false" ht="15.75" hidden="false" customHeight="false" outlineLevel="0" collapsed="false">
      <c r="A68" s="30" t="s">
        <v>159</v>
      </c>
      <c r="B68" s="13" t="s">
        <v>160</v>
      </c>
      <c r="C68" s="31"/>
      <c r="D68" s="32" t="n">
        <v>0.0489870296923572</v>
      </c>
      <c r="E68" s="32" t="n">
        <v>0.0747694700588824</v>
      </c>
      <c r="F68" s="32" t="n">
        <v>0</v>
      </c>
      <c r="G68" s="32" t="n">
        <v>0.0632054176072235</v>
      </c>
      <c r="H68" s="31" t="n">
        <v>0.0542474292474293</v>
      </c>
      <c r="I68" s="31" t="n">
        <v>0</v>
      </c>
      <c r="J68" s="31" t="n">
        <v>0.0802083333333333</v>
      </c>
      <c r="K68" s="31" t="n">
        <v>0.00174641030097543</v>
      </c>
      <c r="L68" s="29"/>
      <c r="M68" s="29"/>
      <c r="N68" s="31" t="n">
        <v>0</v>
      </c>
      <c r="O68" s="31" t="n">
        <v>0</v>
      </c>
      <c r="P68" s="31" t="n">
        <v>0</v>
      </c>
      <c r="Q68" s="33"/>
      <c r="R68" s="33"/>
      <c r="S68" s="33"/>
      <c r="T68" s="31"/>
      <c r="U68" s="31"/>
      <c r="V68" s="31"/>
      <c r="W68" s="29"/>
      <c r="X68" s="29"/>
      <c r="Y68" s="29"/>
      <c r="Z68" s="29"/>
      <c r="AA68" s="29"/>
      <c r="AB68" s="29"/>
      <c r="AC68" s="29"/>
      <c r="AD68" s="29"/>
      <c r="AE68" s="29"/>
    </row>
    <row r="69" customFormat="false" ht="15.75" hidden="false" customHeight="false" outlineLevel="0" collapsed="false">
      <c r="A69" s="30" t="s">
        <v>161</v>
      </c>
      <c r="B69" s="13" t="s">
        <v>162</v>
      </c>
      <c r="C69" s="31"/>
      <c r="D69" s="32" t="n">
        <v>0.0257623010877938</v>
      </c>
      <c r="E69" s="32" t="n">
        <v>0.037388030637414</v>
      </c>
      <c r="F69" s="32" t="n">
        <v>0.000434731059558155</v>
      </c>
      <c r="G69" s="32" t="n">
        <v>0.00580520318211137</v>
      </c>
      <c r="H69" s="31" t="n">
        <v>0.0227021427443144</v>
      </c>
      <c r="I69" s="31" t="n">
        <v>0</v>
      </c>
      <c r="J69" s="31" t="n">
        <v>0.0185632878604732</v>
      </c>
      <c r="K69" s="31" t="n">
        <v>0.00174641030097543</v>
      </c>
      <c r="L69" s="29"/>
      <c r="M69" s="29"/>
      <c r="N69" s="31" t="n">
        <v>0.27851848863058</v>
      </c>
      <c r="O69" s="31" t="n">
        <v>0.15462328908601</v>
      </c>
      <c r="P69" s="31" t="n">
        <v>0.0982916710008475</v>
      </c>
      <c r="Q69" s="33"/>
      <c r="R69" s="33"/>
      <c r="S69" s="33"/>
      <c r="T69" s="31"/>
      <c r="U69" s="31"/>
      <c r="V69" s="31"/>
      <c r="W69" s="29"/>
      <c r="X69" s="29"/>
      <c r="Y69" s="29"/>
      <c r="Z69" s="29"/>
      <c r="AA69" s="29"/>
      <c r="AB69" s="29"/>
      <c r="AC69" s="29"/>
      <c r="AD69" s="29"/>
      <c r="AE69" s="29"/>
    </row>
    <row r="70" customFormat="false" ht="15.75" hidden="false" customHeight="false" outlineLevel="0" collapsed="false">
      <c r="A70" s="30" t="s">
        <v>163</v>
      </c>
      <c r="B70" s="13" t="s">
        <v>164</v>
      </c>
      <c r="C70" s="31"/>
      <c r="D70" s="32" t="n">
        <v>0.0172635918577686</v>
      </c>
      <c r="E70" s="32" t="n">
        <v>0.0218049666868564</v>
      </c>
      <c r="F70" s="32" t="n">
        <v>0</v>
      </c>
      <c r="G70" s="32" t="n">
        <v>0</v>
      </c>
      <c r="H70" s="31" t="n">
        <v>0.015885783229439</v>
      </c>
      <c r="I70" s="31" t="n">
        <v>0</v>
      </c>
      <c r="J70" s="31" t="n">
        <v>0</v>
      </c>
      <c r="K70" s="31" t="n">
        <v>0.00174641030097543</v>
      </c>
      <c r="L70" s="29"/>
      <c r="M70" s="29"/>
      <c r="N70" s="31" t="n">
        <v>0.287710285797322</v>
      </c>
      <c r="O70" s="31" t="n">
        <v>0.162730462711545</v>
      </c>
      <c r="P70" s="31" t="n">
        <v>0.104337543874477</v>
      </c>
      <c r="Q70" s="33"/>
      <c r="R70" s="33"/>
      <c r="S70" s="33"/>
      <c r="T70" s="31"/>
      <c r="U70" s="31"/>
      <c r="V70" s="31"/>
      <c r="W70" s="29"/>
      <c r="X70" s="29"/>
      <c r="Y70" s="29"/>
      <c r="Z70" s="29"/>
      <c r="AA70" s="29"/>
      <c r="AB70" s="29"/>
      <c r="AC70" s="29"/>
      <c r="AD70" s="29"/>
      <c r="AE70" s="29"/>
    </row>
    <row r="71" customFormat="false" ht="15.75" hidden="false" customHeight="false" outlineLevel="0" collapsed="false">
      <c r="A71" s="30" t="s">
        <v>165</v>
      </c>
      <c r="B71" s="13" t="s">
        <v>166</v>
      </c>
      <c r="C71" s="31"/>
      <c r="D71" s="32" t="n">
        <v>0.00712622263623661</v>
      </c>
      <c r="E71" s="32" t="n">
        <v>0.0480162308385933</v>
      </c>
      <c r="F71" s="32" t="n">
        <v>0</v>
      </c>
      <c r="G71" s="32" t="n">
        <v>0.0335365853658537</v>
      </c>
      <c r="H71" s="31" t="n">
        <v>0.0214141099517209</v>
      </c>
      <c r="I71" s="31" t="n">
        <v>0.0196155355041193</v>
      </c>
      <c r="J71" s="31" t="n">
        <v>0.00992898021099083</v>
      </c>
      <c r="K71" s="31" t="n">
        <v>0.00174641030097543</v>
      </c>
      <c r="L71" s="29"/>
      <c r="M71" s="29"/>
      <c r="N71" s="31" t="n">
        <v>0.094020816103232</v>
      </c>
      <c r="O71" s="31" t="n">
        <v>0.0380844865682805</v>
      </c>
      <c r="P71" s="31" t="n">
        <v>0.0215594445060064</v>
      </c>
      <c r="Q71" s="33"/>
      <c r="R71" s="33"/>
      <c r="S71" s="33"/>
      <c r="T71" s="31"/>
      <c r="U71" s="31"/>
      <c r="V71" s="31"/>
      <c r="W71" s="29"/>
      <c r="X71" s="29"/>
      <c r="Y71" s="29"/>
      <c r="Z71" s="29"/>
      <c r="AA71" s="29"/>
      <c r="AB71" s="29"/>
      <c r="AC71" s="29"/>
      <c r="AD71" s="29"/>
      <c r="AE71" s="29"/>
    </row>
    <row r="72" customFormat="false" ht="15.75" hidden="false" customHeight="false" outlineLevel="0" collapsed="false">
      <c r="A72" s="30" t="s">
        <v>167</v>
      </c>
      <c r="B72" s="13" t="s">
        <v>168</v>
      </c>
      <c r="C72" s="31"/>
      <c r="D72" s="32" t="n">
        <v>0.0389546853660028</v>
      </c>
      <c r="E72" s="32" t="n">
        <v>0.0872004510854243</v>
      </c>
      <c r="F72" s="32" t="n">
        <v>0</v>
      </c>
      <c r="G72" s="32" t="n">
        <v>0.0747330960854093</v>
      </c>
      <c r="H72" s="31" t="n">
        <v>0.0571644535700989</v>
      </c>
      <c r="I72" s="31" t="n">
        <v>0</v>
      </c>
      <c r="J72" s="31" t="n">
        <v>0.0523560209424084</v>
      </c>
      <c r="K72" s="31" t="n">
        <v>0.00174641030097543</v>
      </c>
      <c r="L72" s="29"/>
      <c r="M72" s="29"/>
      <c r="N72" s="31" t="n">
        <v>0.151347776263745</v>
      </c>
      <c r="O72" s="31" t="n">
        <v>0.0669281561175576</v>
      </c>
      <c r="P72" s="31" t="n">
        <v>0.0389428470893673</v>
      </c>
      <c r="Q72" s="33"/>
      <c r="R72" s="33"/>
      <c r="S72" s="33"/>
      <c r="T72" s="31"/>
      <c r="U72" s="31"/>
      <c r="V72" s="31"/>
      <c r="W72" s="29"/>
      <c r="X72" s="29"/>
      <c r="Y72" s="29"/>
      <c r="Z72" s="29"/>
      <c r="AA72" s="29"/>
      <c r="AB72" s="29"/>
      <c r="AC72" s="29"/>
      <c r="AD72" s="29"/>
      <c r="AE72" s="29"/>
    </row>
    <row r="73" customFormat="false" ht="15.75" hidden="false" customHeight="false" outlineLevel="0" collapsed="false">
      <c r="A73" s="30" t="s">
        <v>169</v>
      </c>
      <c r="B73" s="13" t="s">
        <v>170</v>
      </c>
      <c r="C73" s="31"/>
      <c r="D73" s="32" t="n">
        <v>0.0144963603558763</v>
      </c>
      <c r="E73" s="32" t="n">
        <v>0.0783083219645293</v>
      </c>
      <c r="F73" s="32" t="n">
        <v>0</v>
      </c>
      <c r="G73" s="32" t="n">
        <v>0.0124528301886792</v>
      </c>
      <c r="H73" s="31" t="n">
        <v>0.0208482563619227</v>
      </c>
      <c r="I73" s="31" t="n">
        <v>0</v>
      </c>
      <c r="J73" s="31" t="n">
        <v>0.0474804438784792</v>
      </c>
      <c r="K73" s="31" t="n">
        <v>0.00174641030097543</v>
      </c>
      <c r="L73" s="29"/>
      <c r="M73" s="29"/>
      <c r="N73" s="31" t="n">
        <v>0.212659887958664</v>
      </c>
      <c r="O73" s="31" t="n">
        <v>0.10426890394555</v>
      </c>
      <c r="P73" s="31" t="n">
        <v>0.0629391103537956</v>
      </c>
      <c r="Q73" s="33"/>
      <c r="R73" s="33"/>
      <c r="S73" s="33"/>
      <c r="T73" s="31"/>
      <c r="U73" s="31"/>
      <c r="V73" s="31"/>
      <c r="W73" s="29"/>
      <c r="X73" s="29"/>
      <c r="Y73" s="29"/>
      <c r="Z73" s="29"/>
      <c r="AA73" s="29"/>
      <c r="AB73" s="29"/>
      <c r="AC73" s="29"/>
      <c r="AD73" s="29"/>
      <c r="AE73" s="29"/>
    </row>
    <row r="74" customFormat="false" ht="15.75" hidden="false" customHeight="false" outlineLevel="0" collapsed="false">
      <c r="A74" s="30" t="s">
        <v>171</v>
      </c>
      <c r="B74" s="13" t="s">
        <v>172</v>
      </c>
      <c r="C74" s="31"/>
      <c r="D74" s="32" t="n">
        <v>0.0259527706336217</v>
      </c>
      <c r="E74" s="32" t="n">
        <v>0.0674486803519062</v>
      </c>
      <c r="F74" s="32" t="n">
        <v>0</v>
      </c>
      <c r="G74" s="32" t="n">
        <v>0</v>
      </c>
      <c r="H74" s="31" t="n">
        <v>0.0333333333333333</v>
      </c>
      <c r="I74" s="31" t="n">
        <v>0</v>
      </c>
      <c r="J74" s="31" t="n">
        <v>0.0634271099744246</v>
      </c>
      <c r="K74" s="31" t="n">
        <v>0.00174641030097543</v>
      </c>
      <c r="L74" s="29"/>
      <c r="M74" s="29"/>
      <c r="N74" s="31" t="n">
        <v>0</v>
      </c>
      <c r="O74" s="31" t="n">
        <v>0</v>
      </c>
      <c r="P74" s="31" t="n">
        <v>0</v>
      </c>
      <c r="Q74" s="33"/>
      <c r="R74" s="33"/>
      <c r="S74" s="33"/>
      <c r="T74" s="31"/>
      <c r="U74" s="31"/>
      <c r="V74" s="31"/>
      <c r="W74" s="29"/>
      <c r="X74" s="29"/>
      <c r="Y74" s="29"/>
      <c r="Z74" s="29"/>
      <c r="AA74" s="29"/>
      <c r="AB74" s="29"/>
      <c r="AC74" s="29"/>
      <c r="AD74" s="29"/>
      <c r="AE74" s="29"/>
    </row>
    <row r="75" customFormat="false" ht="15.75" hidden="false" customHeight="false" outlineLevel="0" collapsed="false">
      <c r="A75" s="30" t="s">
        <v>173</v>
      </c>
      <c r="B75" s="13" t="s">
        <v>174</v>
      </c>
      <c r="C75" s="31"/>
      <c r="D75" s="32" t="n">
        <v>0.0434301958307012</v>
      </c>
      <c r="E75" s="32" t="n">
        <v>0.0716290060552356</v>
      </c>
      <c r="F75" s="32" t="n">
        <v>0</v>
      </c>
      <c r="G75" s="32" t="n">
        <v>0.0202429149797571</v>
      </c>
      <c r="H75" s="31" t="n">
        <v>0.0518000518000518</v>
      </c>
      <c r="I75" s="31" t="n">
        <v>0</v>
      </c>
      <c r="J75" s="31" t="n">
        <v>0.0740740740740741</v>
      </c>
      <c r="K75" s="31" t="n">
        <v>0.00174641030097543</v>
      </c>
      <c r="L75" s="29"/>
      <c r="M75" s="29"/>
      <c r="N75" s="31" t="n">
        <v>0</v>
      </c>
      <c r="O75" s="31" t="n">
        <v>0</v>
      </c>
      <c r="P75" s="31" t="n">
        <v>0</v>
      </c>
      <c r="Q75" s="33"/>
      <c r="R75" s="33"/>
      <c r="S75" s="33"/>
      <c r="T75" s="31"/>
      <c r="U75" s="31"/>
      <c r="V75" s="31"/>
      <c r="W75" s="29"/>
      <c r="X75" s="29"/>
      <c r="Y75" s="29"/>
      <c r="Z75" s="29"/>
      <c r="AA75" s="29"/>
      <c r="AB75" s="29"/>
      <c r="AC75" s="29"/>
      <c r="AD75" s="29"/>
      <c r="AE75" s="29"/>
    </row>
    <row r="76" customFormat="false" ht="15.75" hidden="false" customHeight="false" outlineLevel="0" collapsed="false">
      <c r="A76" s="30" t="s">
        <v>175</v>
      </c>
      <c r="B76" s="13" t="s">
        <v>176</v>
      </c>
      <c r="C76" s="31"/>
      <c r="D76" s="32" t="n">
        <v>0.0490121133717512</v>
      </c>
      <c r="E76" s="32" t="n">
        <v>0.0632036847492323</v>
      </c>
      <c r="F76" s="32" t="n">
        <v>0</v>
      </c>
      <c r="G76" s="32" t="n">
        <v>0.0542567269519188</v>
      </c>
      <c r="H76" s="31" t="n">
        <v>0.0473963423146726</v>
      </c>
      <c r="I76" s="31" t="n">
        <v>0</v>
      </c>
      <c r="J76" s="31" t="n">
        <v>0.0449352627570449</v>
      </c>
      <c r="K76" s="31" t="n">
        <v>0.00174641030097543</v>
      </c>
      <c r="L76" s="29"/>
      <c r="M76" s="29"/>
      <c r="N76" s="31" t="n">
        <v>0.216074812278082</v>
      </c>
      <c r="O76" s="31" t="n">
        <v>0.106588930549318</v>
      </c>
      <c r="P76" s="31" t="n">
        <v>0.0644893931145607</v>
      </c>
      <c r="Q76" s="33"/>
      <c r="R76" s="33"/>
      <c r="S76" s="33"/>
      <c r="T76" s="31"/>
      <c r="U76" s="31"/>
      <c r="V76" s="31"/>
      <c r="W76" s="29"/>
      <c r="X76" s="29"/>
      <c r="Y76" s="29"/>
      <c r="Z76" s="29"/>
      <c r="AA76" s="29"/>
      <c r="AB76" s="29"/>
      <c r="AC76" s="29"/>
      <c r="AD76" s="29"/>
      <c r="AE76" s="29"/>
    </row>
    <row r="77" customFormat="false" ht="15.75" hidden="false" customHeight="false" outlineLevel="0" collapsed="false">
      <c r="A77" s="30" t="s">
        <v>177</v>
      </c>
      <c r="B77" s="13" t="s">
        <v>178</v>
      </c>
      <c r="C77" s="31"/>
      <c r="D77" s="32" t="n">
        <v>0.0823397714955845</v>
      </c>
      <c r="E77" s="32" t="n">
        <v>0.0622116478742112</v>
      </c>
      <c r="F77" s="32" t="n">
        <v>0</v>
      </c>
      <c r="G77" s="32" t="n">
        <v>0.0458919319022946</v>
      </c>
      <c r="H77" s="31" t="n">
        <v>0.0713703326229964</v>
      </c>
      <c r="I77" s="31" t="n">
        <v>0</v>
      </c>
      <c r="J77" s="31" t="n">
        <v>0.0804224207961008</v>
      </c>
      <c r="K77" s="31" t="n">
        <v>0.00174641030097543</v>
      </c>
      <c r="L77" s="29"/>
      <c r="M77" s="29"/>
      <c r="N77" s="31" t="n">
        <v>0</v>
      </c>
      <c r="O77" s="31" t="n">
        <v>0</v>
      </c>
      <c r="P77" s="31" t="n">
        <v>0</v>
      </c>
      <c r="Q77" s="33"/>
      <c r="R77" s="33"/>
      <c r="S77" s="33"/>
      <c r="T77" s="31"/>
      <c r="U77" s="31"/>
      <c r="V77" s="31"/>
      <c r="W77" s="29"/>
      <c r="X77" s="29"/>
      <c r="Y77" s="29"/>
      <c r="Z77" s="29"/>
      <c r="AA77" s="29"/>
      <c r="AB77" s="29"/>
      <c r="AC77" s="29"/>
      <c r="AD77" s="29"/>
      <c r="AE77" s="29"/>
    </row>
    <row r="78" customFormat="false" ht="15.75" hidden="false" customHeight="false" outlineLevel="0" collapsed="false">
      <c r="A78" s="30" t="s">
        <v>179</v>
      </c>
      <c r="B78" s="13" t="s">
        <v>180</v>
      </c>
      <c r="C78" s="31"/>
      <c r="D78" s="32" t="n">
        <v>0.152249850622788</v>
      </c>
      <c r="E78" s="32" t="n">
        <v>0.06064624252972</v>
      </c>
      <c r="F78" s="32" t="n">
        <v>0</v>
      </c>
      <c r="G78" s="32" t="n">
        <v>0.0576692030436524</v>
      </c>
      <c r="H78" s="31" t="n">
        <v>0.0849864955898185</v>
      </c>
      <c r="I78" s="31" t="n">
        <v>0</v>
      </c>
      <c r="J78" s="31" t="n">
        <v>0.0306784660766962</v>
      </c>
      <c r="K78" s="31" t="n">
        <v>0.00174641030097543</v>
      </c>
      <c r="L78" s="29"/>
      <c r="M78" s="29"/>
      <c r="N78" s="31" t="n">
        <v>0</v>
      </c>
      <c r="O78" s="31" t="n">
        <v>0</v>
      </c>
      <c r="P78" s="31" t="n">
        <v>0</v>
      </c>
      <c r="Q78" s="33"/>
      <c r="R78" s="33"/>
      <c r="S78" s="33"/>
      <c r="T78" s="31"/>
      <c r="U78" s="31"/>
      <c r="V78" s="31"/>
      <c r="W78" s="29"/>
      <c r="X78" s="29"/>
      <c r="Y78" s="29"/>
      <c r="Z78" s="29"/>
      <c r="AA78" s="29"/>
      <c r="AB78" s="29"/>
      <c r="AC78" s="29"/>
      <c r="AD78" s="29"/>
      <c r="AE78" s="29"/>
    </row>
    <row r="79" customFormat="false" ht="15.75" hidden="false" customHeight="false" outlineLevel="0" collapsed="false">
      <c r="A79" s="30" t="s">
        <v>181</v>
      </c>
      <c r="B79" s="13" t="s">
        <v>182</v>
      </c>
      <c r="C79" s="31"/>
      <c r="D79" s="32" t="n">
        <v>0.0290356567367682</v>
      </c>
      <c r="E79" s="32" t="n">
        <v>0.0100368441112946</v>
      </c>
      <c r="F79" s="32" t="n">
        <v>0</v>
      </c>
      <c r="G79" s="32" t="n">
        <v>0.0033029514889479</v>
      </c>
      <c r="H79" s="31" t="n">
        <v>0.00561030915199091</v>
      </c>
      <c r="I79" s="31" t="n">
        <v>0</v>
      </c>
      <c r="J79" s="31" t="n">
        <v>0.0218474511307014</v>
      </c>
      <c r="K79" s="31" t="n">
        <v>0.00174641030097543</v>
      </c>
      <c r="L79" s="29"/>
      <c r="M79" s="29"/>
      <c r="N79" s="31" t="n">
        <v>0.258865706855276</v>
      </c>
      <c r="O79" s="31" t="n">
        <v>0.138255584972122</v>
      </c>
      <c r="P79" s="31" t="n">
        <v>0.0863953364543939</v>
      </c>
      <c r="Q79" s="33"/>
      <c r="R79" s="33"/>
      <c r="S79" s="33"/>
      <c r="T79" s="31"/>
      <c r="U79" s="31"/>
      <c r="V79" s="31"/>
      <c r="W79" s="29"/>
      <c r="X79" s="29"/>
      <c r="Y79" s="29"/>
      <c r="Z79" s="29"/>
      <c r="AA79" s="29"/>
      <c r="AB79" s="29"/>
      <c r="AC79" s="29"/>
      <c r="AD79" s="29"/>
      <c r="AE79" s="29"/>
    </row>
    <row r="80" customFormat="false" ht="15.75" hidden="false" customHeight="false" outlineLevel="0" collapsed="false">
      <c r="A80" s="30" t="s">
        <v>183</v>
      </c>
      <c r="B80" s="13" t="s">
        <v>184</v>
      </c>
      <c r="C80" s="31"/>
      <c r="D80" s="32" t="n">
        <v>0.119759252727749</v>
      </c>
      <c r="E80" s="32" t="n">
        <v>0.167039284573619</v>
      </c>
      <c r="F80" s="32" t="n">
        <v>0.000510204081632653</v>
      </c>
      <c r="G80" s="32" t="n">
        <v>0.0536040804542393</v>
      </c>
      <c r="H80" s="31" t="n">
        <v>0.115408119521694</v>
      </c>
      <c r="I80" s="31" t="n">
        <v>0</v>
      </c>
      <c r="J80" s="31" t="n">
        <v>0.0309797729152568</v>
      </c>
      <c r="K80" s="31" t="n">
        <v>0.00174641030097543</v>
      </c>
      <c r="L80" s="29"/>
      <c r="M80" s="29"/>
      <c r="N80" s="31" t="n">
        <v>0</v>
      </c>
      <c r="O80" s="31" t="n">
        <v>0</v>
      </c>
      <c r="P80" s="31" t="n">
        <v>0</v>
      </c>
      <c r="Q80" s="33"/>
      <c r="R80" s="33"/>
      <c r="S80" s="33"/>
      <c r="T80" s="31"/>
      <c r="U80" s="31"/>
      <c r="V80" s="31"/>
      <c r="W80" s="29"/>
      <c r="X80" s="29"/>
      <c r="Y80" s="29"/>
      <c r="Z80" s="29"/>
      <c r="AA80" s="29"/>
      <c r="AB80" s="29"/>
      <c r="AC80" s="29"/>
      <c r="AD80" s="29"/>
      <c r="AE80" s="29"/>
    </row>
    <row r="81" customFormat="false" ht="15.75" hidden="false" customHeight="false" outlineLevel="0" collapsed="false">
      <c r="A81" s="30" t="s">
        <v>185</v>
      </c>
      <c r="B81" s="13" t="s">
        <v>186</v>
      </c>
      <c r="C81" s="31"/>
      <c r="D81" s="32" t="n">
        <v>0.0352725606962895</v>
      </c>
      <c r="E81" s="32" t="n">
        <v>0.0893970893970894</v>
      </c>
      <c r="F81" s="32" t="n">
        <v>0</v>
      </c>
      <c r="G81" s="32" t="n">
        <v>0</v>
      </c>
      <c r="H81" s="31" t="n">
        <v>0.0304555314533623</v>
      </c>
      <c r="I81" s="31" t="n">
        <v>0</v>
      </c>
      <c r="J81" s="31" t="n">
        <v>0.0941203281677302</v>
      </c>
      <c r="K81" s="31" t="n">
        <v>0.00174641030097543</v>
      </c>
      <c r="L81" s="29"/>
      <c r="M81" s="29"/>
      <c r="N81" s="31" t="n">
        <v>0.092080708662621</v>
      </c>
      <c r="O81" s="31" t="n">
        <v>0.0371928750677922</v>
      </c>
      <c r="P81" s="31" t="n">
        <v>0.0210370880429922</v>
      </c>
      <c r="Q81" s="33"/>
      <c r="R81" s="33"/>
      <c r="S81" s="33"/>
      <c r="T81" s="31"/>
      <c r="U81" s="31"/>
      <c r="V81" s="31"/>
      <c r="W81" s="29"/>
      <c r="X81" s="29"/>
      <c r="Y81" s="29"/>
      <c r="Z81" s="29"/>
      <c r="AA81" s="29"/>
      <c r="AB81" s="29"/>
      <c r="AC81" s="29"/>
      <c r="AD81" s="29"/>
      <c r="AE81" s="29"/>
    </row>
    <row r="82" customFormat="false" ht="15.75" hidden="false" customHeight="false" outlineLevel="0" collapsed="false">
      <c r="A82" s="30" t="s">
        <v>187</v>
      </c>
      <c r="B82" s="13" t="s">
        <v>188</v>
      </c>
      <c r="C82" s="31"/>
      <c r="D82" s="32" t="n">
        <v>0.00552486187845304</v>
      </c>
      <c r="E82" s="32" t="n">
        <v>0.0289017341040462</v>
      </c>
      <c r="F82" s="32" t="n">
        <v>0</v>
      </c>
      <c r="G82" s="32" t="n">
        <v>0</v>
      </c>
      <c r="H82" s="31" t="n">
        <v>0.0066619081608375</v>
      </c>
      <c r="I82" s="31" t="n">
        <v>0</v>
      </c>
      <c r="J82" s="31" t="n">
        <v>0</v>
      </c>
      <c r="K82" s="31" t="n">
        <v>0.00174641030097543</v>
      </c>
      <c r="L82" s="29"/>
      <c r="M82" s="29"/>
      <c r="N82" s="31" t="n">
        <v>0.245673296790017</v>
      </c>
      <c r="O82" s="31" t="n">
        <v>0.127948315785975</v>
      </c>
      <c r="P82" s="31" t="n">
        <v>0.0791088569701806</v>
      </c>
      <c r="Q82" s="33"/>
      <c r="R82" s="33"/>
      <c r="S82" s="33"/>
      <c r="T82" s="31"/>
      <c r="U82" s="31"/>
      <c r="V82" s="31"/>
      <c r="W82" s="29"/>
      <c r="X82" s="29"/>
      <c r="Y82" s="29"/>
      <c r="Z82" s="29"/>
      <c r="AA82" s="29"/>
      <c r="AB82" s="29"/>
      <c r="AC82" s="29"/>
      <c r="AD82" s="29"/>
      <c r="AE82" s="29"/>
    </row>
    <row r="83" customFormat="false" ht="15.75" hidden="false" customHeight="false" outlineLevel="0" collapsed="false">
      <c r="A83" s="30" t="s">
        <v>189</v>
      </c>
      <c r="B83" s="13" t="s">
        <v>190</v>
      </c>
      <c r="C83" s="31"/>
      <c r="D83" s="32" t="n">
        <v>0.0858848350743581</v>
      </c>
      <c r="E83" s="32" t="n">
        <v>0.0600417402472307</v>
      </c>
      <c r="F83" s="32" t="n">
        <v>0.000460143871650536</v>
      </c>
      <c r="G83" s="32" t="n">
        <v>0.0297603046594982</v>
      </c>
      <c r="H83" s="31" t="n">
        <v>0.0707773066828185</v>
      </c>
      <c r="I83" s="31" t="n">
        <v>0</v>
      </c>
      <c r="J83" s="31" t="n">
        <v>0.07647406969002</v>
      </c>
      <c r="K83" s="31" t="n">
        <v>0.00174641030097543</v>
      </c>
      <c r="L83" s="29"/>
      <c r="M83" s="29"/>
      <c r="N83" s="31" t="n">
        <v>0.235358838502819</v>
      </c>
      <c r="O83" s="31" t="n">
        <v>0.120239721535498</v>
      </c>
      <c r="P83" s="31" t="n">
        <v>0.0737593837642419</v>
      </c>
      <c r="Q83" s="33"/>
      <c r="R83" s="33"/>
      <c r="S83" s="33"/>
      <c r="T83" s="31"/>
      <c r="U83" s="31"/>
      <c r="V83" s="31"/>
      <c r="W83" s="29"/>
      <c r="X83" s="29"/>
      <c r="Y83" s="29"/>
      <c r="Z83" s="29"/>
      <c r="AA83" s="29"/>
      <c r="AB83" s="29"/>
      <c r="AC83" s="29"/>
      <c r="AD83" s="29"/>
      <c r="AE83" s="29"/>
    </row>
    <row r="84" customFormat="false" ht="15.75" hidden="false" customHeight="false" outlineLevel="0" collapsed="false">
      <c r="A84" s="30" t="s">
        <v>191</v>
      </c>
      <c r="B84" s="13" t="s">
        <v>192</v>
      </c>
      <c r="C84" s="31"/>
      <c r="D84" s="32" t="n">
        <v>0.0231568790842507</v>
      </c>
      <c r="E84" s="32" t="n">
        <v>0.00510204081632653</v>
      </c>
      <c r="F84" s="32" t="n">
        <v>0</v>
      </c>
      <c r="G84" s="32" t="n">
        <v>0.0568394753279201</v>
      </c>
      <c r="H84" s="31" t="n">
        <v>0.0237578864353312</v>
      </c>
      <c r="I84" s="31" t="n">
        <v>0</v>
      </c>
      <c r="J84" s="31" t="n">
        <v>0.00186915887850467</v>
      </c>
      <c r="K84" s="31" t="n">
        <v>0.00174641030097543</v>
      </c>
      <c r="L84" s="29"/>
      <c r="M84" s="29"/>
      <c r="N84" s="31" t="n">
        <v>0.20319630871834</v>
      </c>
      <c r="O84" s="31" t="n">
        <v>0.0979839993214398</v>
      </c>
      <c r="P84" s="31" t="n">
        <v>0.0587753965951123</v>
      </c>
      <c r="Q84" s="33"/>
      <c r="R84" s="33"/>
      <c r="S84" s="33"/>
      <c r="T84" s="31"/>
      <c r="U84" s="31"/>
      <c r="V84" s="31"/>
      <c r="W84" s="29"/>
      <c r="X84" s="29"/>
      <c r="Y84" s="29"/>
      <c r="Z84" s="29"/>
      <c r="AA84" s="29"/>
      <c r="AB84" s="29"/>
      <c r="AC84" s="29"/>
      <c r="AD84" s="29"/>
      <c r="AE84" s="29"/>
    </row>
    <row r="85" customFormat="false" ht="15.75" hidden="false" customHeight="false" outlineLevel="0" collapsed="false">
      <c r="A85" s="30" t="s">
        <v>193</v>
      </c>
      <c r="B85" s="13" t="s">
        <v>194</v>
      </c>
      <c r="C85" s="31"/>
      <c r="D85" s="32" t="n">
        <v>0.0220616203879802</v>
      </c>
      <c r="E85" s="32" t="n">
        <v>0.0475460122699387</v>
      </c>
      <c r="F85" s="32" t="n">
        <v>0</v>
      </c>
      <c r="G85" s="32" t="n">
        <v>0.431818181818182</v>
      </c>
      <c r="H85" s="31" t="n">
        <v>0.0250687190764156</v>
      </c>
      <c r="I85" s="31" t="n">
        <v>0.0801774138519277</v>
      </c>
      <c r="J85" s="31" t="n">
        <v>0.0221827861579414</v>
      </c>
      <c r="K85" s="31" t="n">
        <v>0.00174641030097543</v>
      </c>
      <c r="L85" s="29"/>
      <c r="M85" s="29"/>
      <c r="N85" s="31" t="n">
        <v>0.198213514449325</v>
      </c>
      <c r="O85" s="31" t="n">
        <v>0.0947575305248011</v>
      </c>
      <c r="P85" s="31" t="n">
        <v>0.0566580510039848</v>
      </c>
      <c r="Q85" s="33"/>
      <c r="R85" s="33"/>
      <c r="S85" s="33"/>
      <c r="T85" s="31"/>
      <c r="U85" s="31"/>
      <c r="V85" s="31"/>
      <c r="W85" s="29"/>
      <c r="X85" s="29"/>
      <c r="Y85" s="29"/>
      <c r="Z85" s="29"/>
      <c r="AA85" s="29"/>
      <c r="AB85" s="29"/>
      <c r="AC85" s="29"/>
      <c r="AD85" s="29"/>
      <c r="AE85" s="29"/>
    </row>
    <row r="86" customFormat="false" ht="15.75" hidden="false" customHeight="false" outlineLevel="0" collapsed="false">
      <c r="A86" s="30" t="s">
        <v>195</v>
      </c>
      <c r="B86" s="13" t="s">
        <v>196</v>
      </c>
      <c r="C86" s="31"/>
      <c r="D86" s="32" t="n">
        <v>0.0469596188476387</v>
      </c>
      <c r="E86" s="32" t="n">
        <v>0.119079097333029</v>
      </c>
      <c r="F86" s="32" t="n">
        <v>0</v>
      </c>
      <c r="G86" s="32" t="n">
        <v>0.117522347008939</v>
      </c>
      <c r="H86" s="31" t="n">
        <v>0.0576835127439747</v>
      </c>
      <c r="I86" s="31" t="n">
        <v>0</v>
      </c>
      <c r="J86" s="31" t="n">
        <v>0.0747323340471092</v>
      </c>
      <c r="K86" s="31" t="n">
        <v>0.00174641030097543</v>
      </c>
      <c r="L86" s="29"/>
      <c r="M86" s="29"/>
      <c r="N86" s="31" t="n">
        <v>0.145759744606958</v>
      </c>
      <c r="O86" s="31" t="n">
        <v>0.063885913287145</v>
      </c>
      <c r="P86" s="31" t="n">
        <v>0.0370638170330427</v>
      </c>
      <c r="Q86" s="33"/>
      <c r="R86" s="33"/>
      <c r="S86" s="33"/>
      <c r="T86" s="31"/>
      <c r="U86" s="31"/>
      <c r="V86" s="31"/>
      <c r="W86" s="29"/>
      <c r="X86" s="29"/>
      <c r="Y86" s="29"/>
      <c r="Z86" s="29"/>
      <c r="AA86" s="29"/>
      <c r="AB86" s="29"/>
      <c r="AC86" s="29"/>
      <c r="AD86" s="29"/>
      <c r="AE86" s="29"/>
    </row>
    <row r="87" customFormat="false" ht="15.75" hidden="false" customHeight="false" outlineLevel="0" collapsed="false">
      <c r="A87" s="30" t="s">
        <v>197</v>
      </c>
      <c r="B87" s="13" t="s">
        <v>198</v>
      </c>
      <c r="C87" s="31"/>
      <c r="D87" s="32" t="n">
        <v>0.0259680861876207</v>
      </c>
      <c r="E87" s="32" t="n">
        <v>0.0631963568947208</v>
      </c>
      <c r="F87" s="32" t="n">
        <v>0</v>
      </c>
      <c r="G87" s="32" t="n">
        <v>0.0932257043368155</v>
      </c>
      <c r="H87" s="31" t="n">
        <v>0.0491333083925677</v>
      </c>
      <c r="I87" s="31" t="n">
        <v>0</v>
      </c>
      <c r="J87" s="31" t="n">
        <v>0.0693040716142073</v>
      </c>
      <c r="K87" s="31" t="n">
        <v>0.00174641030097543</v>
      </c>
      <c r="L87" s="29"/>
      <c r="M87" s="29"/>
      <c r="N87" s="31" t="n">
        <v>0</v>
      </c>
      <c r="O87" s="31" t="n">
        <v>0</v>
      </c>
      <c r="P87" s="31" t="n">
        <v>0</v>
      </c>
      <c r="Q87" s="33"/>
      <c r="R87" s="33"/>
      <c r="S87" s="33"/>
      <c r="T87" s="31"/>
      <c r="U87" s="31"/>
      <c r="V87" s="31"/>
      <c r="W87" s="29"/>
      <c r="X87" s="29"/>
      <c r="Y87" s="29"/>
      <c r="Z87" s="29"/>
      <c r="AA87" s="29"/>
      <c r="AB87" s="29"/>
      <c r="AC87" s="29"/>
      <c r="AD87" s="29"/>
      <c r="AE87" s="29"/>
    </row>
    <row r="88" customFormat="false" ht="15.75" hidden="false" customHeight="false" outlineLevel="0" collapsed="false">
      <c r="A88" s="30" t="s">
        <v>199</v>
      </c>
      <c r="B88" s="13" t="s">
        <v>200</v>
      </c>
      <c r="C88" s="31"/>
      <c r="D88" s="32" t="n">
        <v>0.0420105026256564</v>
      </c>
      <c r="E88" s="32" t="n">
        <v>0.154443485763589</v>
      </c>
      <c r="F88" s="32" t="n">
        <v>0</v>
      </c>
      <c r="G88" s="32" t="n">
        <v>0</v>
      </c>
      <c r="H88" s="31" t="n">
        <v>0.0907131862493586</v>
      </c>
      <c r="I88" s="31" t="n">
        <v>0</v>
      </c>
      <c r="J88" s="31" t="n">
        <v>0.0637376237623762</v>
      </c>
      <c r="K88" s="31" t="n">
        <v>0.00174641030097543</v>
      </c>
      <c r="L88" s="29"/>
      <c r="M88" s="29"/>
      <c r="N88" s="31" t="n">
        <v>0.176355837997513</v>
      </c>
      <c r="O88" s="31" t="n">
        <v>0.0812372812630738</v>
      </c>
      <c r="P88" s="31" t="n">
        <v>0.0479309631697958</v>
      </c>
      <c r="Q88" s="33"/>
      <c r="R88" s="33"/>
      <c r="S88" s="33"/>
      <c r="T88" s="31"/>
      <c r="U88" s="31"/>
      <c r="V88" s="31"/>
      <c r="W88" s="29"/>
      <c r="X88" s="29"/>
      <c r="Y88" s="29"/>
      <c r="Z88" s="29"/>
      <c r="AA88" s="29"/>
      <c r="AB88" s="29"/>
      <c r="AC88" s="29"/>
      <c r="AD88" s="29"/>
      <c r="AE88" s="29"/>
    </row>
    <row r="89" customFormat="false" ht="15.75" hidden="false" customHeight="false" outlineLevel="0" collapsed="false">
      <c r="A89" s="30" t="s">
        <v>201</v>
      </c>
      <c r="B89" s="13" t="s">
        <v>202</v>
      </c>
      <c r="C89" s="31"/>
      <c r="D89" s="32" t="n">
        <v>0.0777774855569875</v>
      </c>
      <c r="E89" s="32" t="n">
        <v>0.122579730687456</v>
      </c>
      <c r="F89" s="32" t="n">
        <v>0</v>
      </c>
      <c r="G89" s="32" t="n">
        <v>0.0559315995724973</v>
      </c>
      <c r="H89" s="31" t="n">
        <v>0.0856885528719302</v>
      </c>
      <c r="I89" s="31" t="n">
        <v>0</v>
      </c>
      <c r="J89" s="31" t="n">
        <v>0.0491624541579939</v>
      </c>
      <c r="K89" s="31" t="n">
        <v>0.00174641030097543</v>
      </c>
      <c r="L89" s="29"/>
      <c r="M89" s="29"/>
      <c r="N89" s="31" t="n">
        <v>0.0408666223755528</v>
      </c>
      <c r="O89" s="31" t="n">
        <v>0.0153573683025304</v>
      </c>
      <c r="P89" s="31" t="n">
        <v>0.00851200988695433</v>
      </c>
      <c r="Q89" s="33"/>
      <c r="R89" s="33"/>
      <c r="S89" s="33"/>
      <c r="T89" s="31"/>
      <c r="U89" s="31"/>
      <c r="V89" s="31"/>
      <c r="W89" s="29"/>
      <c r="X89" s="29"/>
      <c r="Y89" s="29"/>
      <c r="Z89" s="29"/>
      <c r="AA89" s="29"/>
      <c r="AB89" s="29"/>
      <c r="AC89" s="29"/>
      <c r="AD89" s="29"/>
      <c r="AE89" s="29"/>
    </row>
    <row r="90" customFormat="false" ht="15.75" hidden="false" customHeight="false" outlineLevel="0" collapsed="false">
      <c r="A90" s="30" t="s">
        <v>203</v>
      </c>
      <c r="B90" s="13" t="s">
        <v>204</v>
      </c>
      <c r="C90" s="31"/>
      <c r="D90" s="32" t="n">
        <v>0.0191414656246461</v>
      </c>
      <c r="E90" s="32" t="n">
        <v>0.0240246859158034</v>
      </c>
      <c r="F90" s="32" t="n">
        <v>0.00308166409861325</v>
      </c>
      <c r="G90" s="32" t="n">
        <v>0</v>
      </c>
      <c r="H90" s="31" t="n">
        <v>0.0176871274866476</v>
      </c>
      <c r="I90" s="31" t="n">
        <v>0</v>
      </c>
      <c r="J90" s="31" t="n">
        <v>0.019945433234509</v>
      </c>
      <c r="K90" s="31" t="n">
        <v>0.00174641030097543</v>
      </c>
      <c r="L90" s="29"/>
      <c r="M90" s="29"/>
      <c r="N90" s="31" t="n">
        <v>0.281106838934475</v>
      </c>
      <c r="O90" s="31" t="n">
        <v>0.156875780329168</v>
      </c>
      <c r="P90" s="31" t="n">
        <v>0.0999610533733009</v>
      </c>
      <c r="Q90" s="33"/>
      <c r="R90" s="33"/>
      <c r="S90" s="33"/>
      <c r="T90" s="31"/>
      <c r="U90" s="31"/>
      <c r="V90" s="31"/>
      <c r="W90" s="29"/>
      <c r="X90" s="29"/>
      <c r="Y90" s="29"/>
      <c r="Z90" s="29"/>
      <c r="AA90" s="29"/>
      <c r="AB90" s="29"/>
      <c r="AC90" s="29"/>
      <c r="AD90" s="29"/>
      <c r="AE90" s="29"/>
    </row>
    <row r="91" customFormat="false" ht="15.75" hidden="false" customHeight="false" outlineLevel="0" collapsed="false">
      <c r="A91" s="30" t="s">
        <v>205</v>
      </c>
      <c r="B91" s="13" t="s">
        <v>206</v>
      </c>
      <c r="C91" s="31"/>
      <c r="D91" s="32" t="n">
        <v>0.0745993385906894</v>
      </c>
      <c r="E91" s="32" t="n">
        <v>0.0939911797133407</v>
      </c>
      <c r="F91" s="32" t="n">
        <v>0</v>
      </c>
      <c r="G91" s="32" t="n">
        <v>0.0389294403892944</v>
      </c>
      <c r="H91" s="31" t="n">
        <v>0.061036036036036</v>
      </c>
      <c r="I91" s="31" t="n">
        <v>0</v>
      </c>
      <c r="J91" s="31" t="n">
        <v>0.0989348257808269</v>
      </c>
      <c r="K91" s="31" t="n">
        <v>0.00174641030097543</v>
      </c>
      <c r="L91" s="29"/>
      <c r="M91" s="29"/>
      <c r="N91" s="31" t="n">
        <v>0.0998812746277911</v>
      </c>
      <c r="O91" s="31" t="n">
        <v>0.0408088205387635</v>
      </c>
      <c r="P91" s="31" t="n">
        <v>0.0231609487191525</v>
      </c>
      <c r="Q91" s="33"/>
      <c r="R91" s="33"/>
      <c r="S91" s="33"/>
      <c r="T91" s="31"/>
      <c r="U91" s="31"/>
      <c r="V91" s="31"/>
      <c r="W91" s="29"/>
      <c r="X91" s="29"/>
      <c r="Y91" s="29"/>
      <c r="Z91" s="29"/>
      <c r="AA91" s="29"/>
      <c r="AB91" s="29"/>
      <c r="AC91" s="29"/>
      <c r="AD91" s="29"/>
      <c r="AE91" s="29"/>
    </row>
    <row r="92" customFormat="false" ht="15.75" hidden="false" customHeight="false" outlineLevel="0" collapsed="false">
      <c r="A92" s="30" t="s">
        <v>207</v>
      </c>
      <c r="B92" s="13" t="s">
        <v>208</v>
      </c>
      <c r="C92" s="31"/>
      <c r="D92" s="32" t="n">
        <v>0.10896499740896</v>
      </c>
      <c r="E92" s="32" t="n">
        <v>0.0740072202166065</v>
      </c>
      <c r="F92" s="32" t="n">
        <v>0</v>
      </c>
      <c r="G92" s="32" t="n">
        <v>0.0374012291483758</v>
      </c>
      <c r="H92" s="31" t="n">
        <v>0.100095009969356</v>
      </c>
      <c r="I92" s="31" t="n">
        <v>0</v>
      </c>
      <c r="J92" s="31" t="n">
        <v>0.0568526255427214</v>
      </c>
      <c r="K92" s="31" t="n">
        <v>0.00174641030097543</v>
      </c>
      <c r="L92" s="29"/>
      <c r="M92" s="29"/>
      <c r="N92" s="31" t="n">
        <v>0</v>
      </c>
      <c r="O92" s="31" t="n">
        <v>0</v>
      </c>
      <c r="P92" s="31" t="n">
        <v>0</v>
      </c>
      <c r="Q92" s="33"/>
      <c r="R92" s="33"/>
      <c r="S92" s="33"/>
      <c r="T92" s="31"/>
      <c r="U92" s="31"/>
      <c r="V92" s="31"/>
      <c r="W92" s="29"/>
      <c r="X92" s="29"/>
      <c r="Y92" s="29"/>
      <c r="Z92" s="29"/>
      <c r="AA92" s="29"/>
      <c r="AB92" s="29"/>
      <c r="AC92" s="29"/>
      <c r="AD92" s="29"/>
      <c r="AE92" s="29"/>
    </row>
    <row r="93" customFormat="false" ht="15.75" hidden="false" customHeight="false" outlineLevel="0" collapsed="false">
      <c r="A93" s="30" t="s">
        <v>209</v>
      </c>
      <c r="B93" s="13" t="s">
        <v>210</v>
      </c>
      <c r="C93" s="31"/>
      <c r="D93" s="32" t="n">
        <v>0.0409491089347727</v>
      </c>
      <c r="E93" s="32" t="n">
        <v>0.0756110059039768</v>
      </c>
      <c r="F93" s="32" t="n">
        <v>0</v>
      </c>
      <c r="G93" s="32" t="n">
        <v>0.040308367168427</v>
      </c>
      <c r="H93" s="31" t="n">
        <v>0.0644286194520521</v>
      </c>
      <c r="I93" s="31" t="n">
        <v>0</v>
      </c>
      <c r="J93" s="31" t="n">
        <v>0.0821563899414399</v>
      </c>
      <c r="K93" s="31" t="n">
        <v>0.00174641030097543</v>
      </c>
      <c r="L93" s="29"/>
      <c r="M93" s="29"/>
      <c r="N93" s="31" t="n">
        <v>0.0900895219381718</v>
      </c>
      <c r="O93" s="31" t="n">
        <v>0.0362830308167965</v>
      </c>
      <c r="P93" s="31" t="n">
        <v>0.0205049502945853</v>
      </c>
      <c r="Q93" s="33"/>
      <c r="R93" s="33"/>
      <c r="S93" s="33"/>
      <c r="T93" s="31"/>
      <c r="U93" s="31"/>
      <c r="V93" s="31"/>
      <c r="W93" s="29"/>
      <c r="X93" s="29"/>
      <c r="Y93" s="29"/>
      <c r="Z93" s="29"/>
      <c r="AA93" s="29"/>
      <c r="AB93" s="29"/>
      <c r="AC93" s="29"/>
      <c r="AD93" s="29"/>
      <c r="AE93" s="29"/>
    </row>
    <row r="94" customFormat="false" ht="15.75" hidden="false" customHeight="false" outlineLevel="0" collapsed="false">
      <c r="A94" s="30" t="s">
        <v>211</v>
      </c>
      <c r="B94" s="13" t="s">
        <v>212</v>
      </c>
      <c r="C94" s="31"/>
      <c r="D94" s="32" t="n">
        <v>0.0417474473310069</v>
      </c>
      <c r="E94" s="32" t="n">
        <v>0.0674442190669371</v>
      </c>
      <c r="F94" s="32" t="n">
        <v>0</v>
      </c>
      <c r="G94" s="32" t="n">
        <v>0.0359116022099447</v>
      </c>
      <c r="H94" s="31" t="n">
        <v>0.0424703432038395</v>
      </c>
      <c r="I94" s="31" t="n">
        <v>0</v>
      </c>
      <c r="J94" s="31" t="n">
        <v>0.0701313755795981</v>
      </c>
      <c r="K94" s="31" t="n">
        <v>0.00174641030097543</v>
      </c>
      <c r="L94" s="29"/>
      <c r="M94" s="29"/>
      <c r="N94" s="31" t="n">
        <v>0.224358767106627</v>
      </c>
      <c r="O94" s="31" t="n">
        <v>0.112336137257133</v>
      </c>
      <c r="P94" s="31" t="n">
        <v>0.0683610628035416</v>
      </c>
      <c r="Q94" s="33"/>
      <c r="R94" s="33"/>
      <c r="S94" s="33"/>
      <c r="T94" s="31"/>
      <c r="U94" s="31"/>
      <c r="V94" s="31"/>
      <c r="W94" s="29"/>
      <c r="X94" s="29"/>
      <c r="Y94" s="29"/>
      <c r="Z94" s="29"/>
      <c r="AA94" s="29"/>
      <c r="AB94" s="29"/>
      <c r="AC94" s="29"/>
      <c r="AD94" s="29"/>
      <c r="AE94" s="29"/>
    </row>
    <row r="95" customFormat="false" ht="15.75" hidden="false" customHeight="false" outlineLevel="0" collapsed="false">
      <c r="A95" s="30" t="s">
        <v>213</v>
      </c>
      <c r="B95" s="13" t="s">
        <v>214</v>
      </c>
      <c r="C95" s="31"/>
      <c r="D95" s="32" t="n">
        <v>0.0380111252073778</v>
      </c>
      <c r="E95" s="32" t="n">
        <v>0.0824215900802334</v>
      </c>
      <c r="F95" s="32" t="n">
        <v>0</v>
      </c>
      <c r="G95" s="32" t="n">
        <v>0.00174939864421605</v>
      </c>
      <c r="H95" s="31" t="n">
        <v>0.0357040936043378</v>
      </c>
      <c r="I95" s="31" t="n">
        <v>0</v>
      </c>
      <c r="J95" s="31" t="n">
        <v>0.00314030900640623</v>
      </c>
      <c r="K95" s="31" t="n">
        <v>0.00174641030097543</v>
      </c>
      <c r="L95" s="29"/>
      <c r="M95" s="29"/>
      <c r="N95" s="31" t="n">
        <v>0.299372715844818</v>
      </c>
      <c r="O95" s="31" t="n">
        <v>0.173466410503646</v>
      </c>
      <c r="P95" s="31" t="n">
        <v>0.112506170938088</v>
      </c>
      <c r="Q95" s="33"/>
      <c r="R95" s="33"/>
      <c r="S95" s="33"/>
      <c r="T95" s="31"/>
      <c r="U95" s="31"/>
      <c r="V95" s="31"/>
      <c r="W95" s="29"/>
      <c r="X95" s="29"/>
      <c r="Y95" s="29"/>
      <c r="Z95" s="29"/>
      <c r="AA95" s="29"/>
      <c r="AB95" s="29"/>
      <c r="AC95" s="29"/>
      <c r="AD95" s="29"/>
      <c r="AE95" s="29"/>
    </row>
    <row r="96" customFormat="false" ht="15.75" hidden="false" customHeight="false" outlineLevel="0" collapsed="false">
      <c r="A96" s="30" t="s">
        <v>215</v>
      </c>
      <c r="B96" s="13" t="s">
        <v>216</v>
      </c>
      <c r="C96" s="31"/>
      <c r="D96" s="32" t="n">
        <v>0.00309242927499714</v>
      </c>
      <c r="E96" s="32" t="n">
        <v>0.00943396226415094</v>
      </c>
      <c r="F96" s="32" t="n">
        <v>0</v>
      </c>
      <c r="G96" s="32" t="n">
        <v>0</v>
      </c>
      <c r="H96" s="31" t="n">
        <v>0.00317208564631245</v>
      </c>
      <c r="I96" s="31" t="n">
        <v>0.0124884366327475</v>
      </c>
      <c r="J96" s="31" t="n">
        <v>0.0173775671406003</v>
      </c>
      <c r="K96" s="31" t="n">
        <v>0.00174641030097543</v>
      </c>
      <c r="L96" s="29"/>
      <c r="M96" s="29"/>
      <c r="N96" s="31" t="n">
        <v>0.25661103458725</v>
      </c>
      <c r="O96" s="31" t="n">
        <v>0.136456935372661</v>
      </c>
      <c r="P96" s="31" t="n">
        <v>0.0851126262914564</v>
      </c>
      <c r="Q96" s="33"/>
      <c r="R96" s="33"/>
      <c r="S96" s="33"/>
      <c r="T96" s="31"/>
      <c r="U96" s="31"/>
      <c r="V96" s="31"/>
      <c r="W96" s="29"/>
      <c r="X96" s="29"/>
      <c r="Y96" s="29"/>
      <c r="Z96" s="29"/>
      <c r="AA96" s="29"/>
      <c r="AB96" s="29"/>
      <c r="AC96" s="29"/>
      <c r="AD96" s="29"/>
      <c r="AE96" s="29"/>
    </row>
    <row r="97" customFormat="false" ht="15.75" hidden="false" customHeight="false" outlineLevel="0" collapsed="false">
      <c r="A97" s="30" t="s">
        <v>217</v>
      </c>
      <c r="B97" s="13" t="s">
        <v>218</v>
      </c>
      <c r="C97" s="31"/>
      <c r="D97" s="32" t="n">
        <v>0.0407655061102144</v>
      </c>
      <c r="E97" s="32" t="n">
        <v>0.0753903896946388</v>
      </c>
      <c r="F97" s="32" t="n">
        <v>0</v>
      </c>
      <c r="G97" s="32" t="n">
        <v>0.0209275071153524</v>
      </c>
      <c r="H97" s="31" t="n">
        <v>0.0372547087207517</v>
      </c>
      <c r="I97" s="31" t="n">
        <v>0</v>
      </c>
      <c r="J97" s="31" t="n">
        <v>0.147492258499429</v>
      </c>
      <c r="K97" s="31" t="n">
        <v>0.00174641030097543</v>
      </c>
      <c r="L97" s="29"/>
      <c r="M97" s="29"/>
      <c r="N97" s="31" t="n">
        <v>0.0742856454079276</v>
      </c>
      <c r="O97" s="31" t="n">
        <v>0.0292446975073846</v>
      </c>
      <c r="P97" s="31" t="n">
        <v>0.0164189438082925</v>
      </c>
      <c r="Q97" s="33"/>
      <c r="R97" s="33"/>
      <c r="S97" s="33"/>
      <c r="T97" s="31"/>
      <c r="U97" s="31"/>
      <c r="V97" s="31"/>
      <c r="W97" s="29"/>
      <c r="X97" s="29"/>
      <c r="Y97" s="29"/>
      <c r="Z97" s="29"/>
      <c r="AA97" s="29"/>
      <c r="AB97" s="29"/>
      <c r="AC97" s="29"/>
      <c r="AD97" s="29"/>
      <c r="AE97" s="29"/>
    </row>
    <row r="98" customFormat="false" ht="15.75" hidden="false" customHeight="false" outlineLevel="0" collapsed="false">
      <c r="A98" s="30" t="s">
        <v>219</v>
      </c>
      <c r="B98" s="13" t="s">
        <v>220</v>
      </c>
      <c r="C98" s="31"/>
      <c r="D98" s="32" t="n">
        <v>0.0084610472541507</v>
      </c>
      <c r="E98" s="32" t="n">
        <v>0.0478309232480534</v>
      </c>
      <c r="F98" s="32" t="n">
        <v>0.00602668962548429</v>
      </c>
      <c r="G98" s="32" t="n">
        <v>0.0197309417040359</v>
      </c>
      <c r="H98" s="31" t="n">
        <v>0.0109694633857101</v>
      </c>
      <c r="I98" s="31" t="n">
        <v>0.0246761258482418</v>
      </c>
      <c r="J98" s="31" t="n">
        <v>0.00854383358098068</v>
      </c>
      <c r="K98" s="31" t="n">
        <v>0.00174641030097543</v>
      </c>
      <c r="L98" s="29"/>
      <c r="M98" s="29"/>
      <c r="N98" s="31" t="n">
        <v>0.264687730891685</v>
      </c>
      <c r="O98" s="31" t="n">
        <v>0.142973370514773</v>
      </c>
      <c r="P98" s="31" t="n">
        <v>0.0897826796070871</v>
      </c>
      <c r="Q98" s="33"/>
      <c r="R98" s="33"/>
      <c r="S98" s="33"/>
      <c r="T98" s="31"/>
      <c r="U98" s="31"/>
      <c r="V98" s="31"/>
      <c r="W98" s="29"/>
      <c r="X98" s="29"/>
      <c r="Y98" s="29"/>
      <c r="Z98" s="29"/>
      <c r="AA98" s="29"/>
      <c r="AB98" s="29"/>
      <c r="AC98" s="29"/>
      <c r="AD98" s="29"/>
      <c r="AE98" s="29"/>
    </row>
    <row r="99" customFormat="false" ht="15.75" hidden="false" customHeight="false" outlineLevel="0" collapsed="false">
      <c r="A99" s="30" t="s">
        <v>221</v>
      </c>
      <c r="B99" s="13" t="s">
        <v>222</v>
      </c>
      <c r="C99" s="31"/>
      <c r="D99" s="32" t="n">
        <v>0.00206782464846981</v>
      </c>
      <c r="E99" s="32" t="n">
        <v>0.0909271490291503</v>
      </c>
      <c r="F99" s="32" t="n">
        <v>0</v>
      </c>
      <c r="G99" s="32" t="n">
        <v>0.0350190070268402</v>
      </c>
      <c r="H99" s="31" t="n">
        <v>0.0502473742171962</v>
      </c>
      <c r="I99" s="31" t="n">
        <v>0</v>
      </c>
      <c r="J99" s="31" t="n">
        <v>0</v>
      </c>
      <c r="K99" s="31" t="n">
        <v>0.00174641030097543</v>
      </c>
      <c r="L99" s="29"/>
      <c r="M99" s="29"/>
      <c r="N99" s="31" t="n">
        <v>0.0601790869554295</v>
      </c>
      <c r="O99" s="31" t="n">
        <v>0.0232246316826642</v>
      </c>
      <c r="P99" s="31" t="n">
        <v>0.0129663580575871</v>
      </c>
      <c r="Q99" s="33"/>
      <c r="R99" s="33"/>
      <c r="S99" s="33"/>
      <c r="T99" s="31"/>
      <c r="U99" s="31"/>
      <c r="V99" s="31"/>
      <c r="W99" s="29"/>
      <c r="X99" s="29"/>
      <c r="Y99" s="29"/>
      <c r="Z99" s="29"/>
      <c r="AA99" s="29"/>
      <c r="AB99" s="29"/>
      <c r="AC99" s="29"/>
      <c r="AD99" s="29"/>
      <c r="AE99" s="29"/>
    </row>
    <row r="100" customFormat="false" ht="15.75" hidden="false" customHeight="false" outlineLevel="0" collapsed="false">
      <c r="A100" s="30" t="s">
        <v>223</v>
      </c>
      <c r="B100" s="13" t="s">
        <v>224</v>
      </c>
      <c r="C100" s="31"/>
      <c r="D100" s="32" t="n">
        <v>0.102914066931367</v>
      </c>
      <c r="E100" s="32" t="n">
        <v>0.073392082072866</v>
      </c>
      <c r="F100" s="32" t="n">
        <v>0</v>
      </c>
      <c r="G100" s="32" t="n">
        <v>0.115402298850575</v>
      </c>
      <c r="H100" s="31" t="n">
        <v>0.0981886194442397</v>
      </c>
      <c r="I100" s="31" t="n">
        <v>0</v>
      </c>
      <c r="J100" s="31" t="n">
        <v>0.0783455955458342</v>
      </c>
      <c r="K100" s="31" t="n">
        <v>0.00174641030097543</v>
      </c>
      <c r="L100" s="29"/>
      <c r="M100" s="29"/>
      <c r="N100" s="31" t="n">
        <v>0.200378624397865</v>
      </c>
      <c r="O100" s="31" t="n">
        <v>0.0961526290963826</v>
      </c>
      <c r="P100" s="31" t="n">
        <v>0.057571907968318</v>
      </c>
      <c r="Q100" s="33"/>
      <c r="R100" s="33"/>
      <c r="S100" s="33"/>
      <c r="T100" s="31"/>
      <c r="U100" s="31"/>
      <c r="V100" s="31"/>
      <c r="W100" s="29"/>
      <c r="X100" s="29"/>
      <c r="Y100" s="29"/>
      <c r="Z100" s="29"/>
      <c r="AA100" s="29"/>
      <c r="AB100" s="29"/>
      <c r="AC100" s="29"/>
      <c r="AD100" s="29"/>
      <c r="AE100" s="29"/>
    </row>
    <row r="101" customFormat="false" ht="15.75" hidden="false" customHeight="false" outlineLevel="0" collapsed="false">
      <c r="A101" s="30" t="s">
        <v>225</v>
      </c>
      <c r="B101" s="13" t="s">
        <v>226</v>
      </c>
      <c r="C101" s="31"/>
      <c r="D101" s="32" t="n">
        <v>0.0240647330811265</v>
      </c>
      <c r="E101" s="32" t="n">
        <v>0.170203922587349</v>
      </c>
      <c r="F101" s="32" t="n">
        <v>0.0175564829471866</v>
      </c>
      <c r="G101" s="32" t="n">
        <v>0.122382033812768</v>
      </c>
      <c r="H101" s="31" t="n">
        <v>0.0834984309699064</v>
      </c>
      <c r="I101" s="31" t="n">
        <v>0.180731139610241</v>
      </c>
      <c r="J101" s="31" t="n">
        <v>0.0212508923178299</v>
      </c>
      <c r="K101" s="31" t="n">
        <v>0.00174641030097543</v>
      </c>
      <c r="L101" s="29"/>
      <c r="M101" s="29"/>
      <c r="N101" s="31" t="n">
        <v>0.202046811343633</v>
      </c>
      <c r="O101" s="31" t="n">
        <v>0.0972347069116738</v>
      </c>
      <c r="P101" s="31" t="n">
        <v>0.058282467631179</v>
      </c>
      <c r="Q101" s="33"/>
      <c r="R101" s="33"/>
      <c r="S101" s="33"/>
      <c r="T101" s="31"/>
      <c r="U101" s="31"/>
      <c r="V101" s="31"/>
      <c r="W101" s="29"/>
      <c r="X101" s="29"/>
      <c r="Y101" s="29"/>
      <c r="Z101" s="29"/>
      <c r="AA101" s="29"/>
      <c r="AB101" s="29"/>
      <c r="AC101" s="29"/>
      <c r="AD101" s="29"/>
      <c r="AE101" s="29"/>
    </row>
    <row r="102" customFormat="false" ht="15.75" hidden="false" customHeight="false" outlineLevel="0" collapsed="false">
      <c r="A102" s="30" t="s">
        <v>227</v>
      </c>
      <c r="B102" s="13" t="s">
        <v>228</v>
      </c>
      <c r="C102" s="31"/>
      <c r="D102" s="32" t="n">
        <v>0.00739311320491302</v>
      </c>
      <c r="E102" s="32" t="n">
        <v>0.016907123534716</v>
      </c>
      <c r="F102" s="32" t="n">
        <v>0</v>
      </c>
      <c r="G102" s="32" t="n">
        <v>0.00106415621552101</v>
      </c>
      <c r="H102" s="31" t="n">
        <v>0.00595712570996325</v>
      </c>
      <c r="I102" s="31" t="n">
        <v>0</v>
      </c>
      <c r="J102" s="31" t="n">
        <v>0</v>
      </c>
      <c r="K102" s="31" t="n">
        <v>0.00174641030097543</v>
      </c>
      <c r="L102" s="29"/>
      <c r="M102" s="29"/>
      <c r="N102" s="31" t="n">
        <v>0.165620735333321</v>
      </c>
      <c r="O102" s="31" t="n">
        <v>0.0749513291839082</v>
      </c>
      <c r="P102" s="31" t="n">
        <v>0.0439516874486458</v>
      </c>
      <c r="Q102" s="33"/>
      <c r="R102" s="33"/>
      <c r="S102" s="33"/>
      <c r="T102" s="31"/>
      <c r="U102" s="31"/>
      <c r="V102" s="31"/>
      <c r="W102" s="29"/>
      <c r="X102" s="29"/>
      <c r="Y102" s="29"/>
      <c r="Z102" s="29"/>
      <c r="AA102" s="29"/>
      <c r="AB102" s="29"/>
      <c r="AC102" s="29"/>
      <c r="AD102" s="29"/>
      <c r="AE102" s="29"/>
    </row>
    <row r="103" customFormat="false" ht="15.75" hidden="false" customHeight="false" outlineLevel="0" collapsed="false">
      <c r="A103" s="30" t="s">
        <v>229</v>
      </c>
      <c r="B103" s="13" t="s">
        <v>230</v>
      </c>
      <c r="C103" s="31"/>
      <c r="D103" s="32" t="n">
        <v>0.0418080154547872</v>
      </c>
      <c r="E103" s="32" t="n">
        <v>0.0742945977731663</v>
      </c>
      <c r="F103" s="32" t="n">
        <v>0.00110140394457053</v>
      </c>
      <c r="G103" s="32" t="n">
        <v>0.0366421004616829</v>
      </c>
      <c r="H103" s="31" t="n">
        <v>0.0451000913432071</v>
      </c>
      <c r="I103" s="31" t="n">
        <v>0.0037776501041637</v>
      </c>
      <c r="J103" s="31" t="n">
        <v>0.0297483136625652</v>
      </c>
      <c r="K103" s="31" t="n">
        <v>0.00174641030097543</v>
      </c>
      <c r="L103" s="29"/>
      <c r="M103" s="29"/>
      <c r="N103" s="31" t="n">
        <v>0.311365053609813</v>
      </c>
      <c r="O103" s="31" t="n">
        <v>0.185067592160589</v>
      </c>
      <c r="P103" s="31" t="n">
        <v>0.12154800687685</v>
      </c>
      <c r="Q103" s="33"/>
      <c r="R103" s="33"/>
      <c r="S103" s="33"/>
      <c r="T103" s="31"/>
      <c r="U103" s="31"/>
      <c r="V103" s="31"/>
      <c r="W103" s="29"/>
      <c r="X103" s="29"/>
      <c r="Y103" s="29"/>
      <c r="Z103" s="29"/>
      <c r="AA103" s="29"/>
      <c r="AB103" s="29"/>
      <c r="AC103" s="29"/>
      <c r="AD103" s="29"/>
      <c r="AE103" s="29"/>
    </row>
    <row r="104" customFormat="false" ht="15.75" hidden="false" customHeight="false" outlineLevel="0" collapsed="false">
      <c r="A104" s="30" t="s">
        <v>231</v>
      </c>
      <c r="B104" s="13" t="s">
        <v>232</v>
      </c>
      <c r="C104" s="31"/>
      <c r="D104" s="32" t="n">
        <v>0.0128739688462317</v>
      </c>
      <c r="E104" s="32" t="n">
        <v>0.0506198069321574</v>
      </c>
      <c r="F104" s="32" t="n">
        <v>0.000177150771411086</v>
      </c>
      <c r="G104" s="32" t="n">
        <v>0.0442617691390384</v>
      </c>
      <c r="H104" s="31" t="n">
        <v>0.0242992539594663</v>
      </c>
      <c r="I104" s="31" t="n">
        <v>0.00140885292717753</v>
      </c>
      <c r="J104" s="31" t="n">
        <v>0.00103509389565411</v>
      </c>
      <c r="K104" s="31" t="n">
        <v>0.00174641030097543</v>
      </c>
      <c r="L104" s="29"/>
      <c r="M104" s="29"/>
      <c r="N104" s="31" t="n">
        <v>0.258121470572811</v>
      </c>
      <c r="O104" s="31" t="n">
        <v>0.137660145271239</v>
      </c>
      <c r="P104" s="31" t="n">
        <v>0.0859701680997932</v>
      </c>
      <c r="Q104" s="33"/>
      <c r="R104" s="33"/>
      <c r="S104" s="33"/>
      <c r="T104" s="31"/>
      <c r="U104" s="31"/>
      <c r="V104" s="31"/>
      <c r="W104" s="29"/>
      <c r="X104" s="29"/>
      <c r="Y104" s="29"/>
      <c r="Z104" s="29"/>
      <c r="AA104" s="29"/>
      <c r="AB104" s="29"/>
      <c r="AC104" s="29"/>
      <c r="AD104" s="29"/>
      <c r="AE104" s="29"/>
    </row>
    <row r="105" customFormat="false" ht="15.75" hidden="false" customHeight="false" outlineLevel="0" collapsed="false">
      <c r="A105" s="30" t="s">
        <v>233</v>
      </c>
      <c r="B105" s="13" t="s">
        <v>234</v>
      </c>
      <c r="C105" s="31"/>
      <c r="D105" s="32" t="n">
        <v>0.0387186629526462</v>
      </c>
      <c r="E105" s="32" t="n">
        <v>0.0662395318333165</v>
      </c>
      <c r="F105" s="32" t="n">
        <v>0</v>
      </c>
      <c r="G105" s="32" t="n">
        <v>0.0494880546075085</v>
      </c>
      <c r="H105" s="31" t="n">
        <v>0.0589850425299053</v>
      </c>
      <c r="I105" s="31" t="n">
        <v>0</v>
      </c>
      <c r="J105" s="31" t="n">
        <v>0.0804347826086957</v>
      </c>
      <c r="K105" s="31" t="n">
        <v>0.00174641030097543</v>
      </c>
      <c r="L105" s="29"/>
      <c r="M105" s="29"/>
      <c r="N105" s="31" t="n">
        <v>0</v>
      </c>
      <c r="O105" s="31" t="n">
        <v>0</v>
      </c>
      <c r="P105" s="31" t="n">
        <v>0</v>
      </c>
      <c r="Q105" s="33"/>
      <c r="R105" s="33"/>
      <c r="S105" s="33"/>
      <c r="T105" s="31"/>
      <c r="U105" s="31"/>
      <c r="V105" s="31"/>
      <c r="W105" s="29"/>
      <c r="X105" s="29"/>
      <c r="Y105" s="29"/>
      <c r="Z105" s="29"/>
      <c r="AA105" s="29"/>
      <c r="AB105" s="29"/>
      <c r="AC105" s="29"/>
      <c r="AD105" s="29"/>
      <c r="AE105" s="29"/>
    </row>
    <row r="106" customFormat="false" ht="15.75" hidden="false" customHeight="false" outlineLevel="0" collapsed="false">
      <c r="A106" s="30" t="s">
        <v>235</v>
      </c>
      <c r="B106" s="13" t="s">
        <v>236</v>
      </c>
      <c r="C106" s="31"/>
      <c r="D106" s="32" t="n">
        <v>0.0233500433455203</v>
      </c>
      <c r="E106" s="32" t="n">
        <v>0.0693559801840057</v>
      </c>
      <c r="F106" s="32" t="n">
        <v>0</v>
      </c>
      <c r="G106" s="32" t="n">
        <v>0.0009214466712739</v>
      </c>
      <c r="H106" s="31" t="n">
        <v>0.022398981518256</v>
      </c>
      <c r="I106" s="31" t="n">
        <v>0</v>
      </c>
      <c r="J106" s="31" t="n">
        <v>0.052418980406723</v>
      </c>
      <c r="K106" s="31" t="n">
        <v>0.00174641030097543</v>
      </c>
      <c r="L106" s="29"/>
      <c r="M106" s="29"/>
      <c r="N106" s="31" t="n">
        <v>0.284985211195137</v>
      </c>
      <c r="O106" s="31" t="n">
        <v>0.160295316345847</v>
      </c>
      <c r="P106" s="31" t="n">
        <v>0.102510618463954</v>
      </c>
      <c r="Q106" s="33"/>
      <c r="R106" s="33"/>
      <c r="S106" s="33"/>
      <c r="T106" s="31"/>
      <c r="U106" s="31"/>
      <c r="V106" s="31"/>
      <c r="W106" s="29"/>
      <c r="X106" s="29"/>
      <c r="Y106" s="29"/>
      <c r="Z106" s="29"/>
      <c r="AA106" s="29"/>
      <c r="AB106" s="29"/>
      <c r="AC106" s="29"/>
      <c r="AD106" s="29"/>
      <c r="AE106" s="29"/>
    </row>
    <row r="107" customFormat="false" ht="15.75" hidden="false" customHeight="false" outlineLevel="0" collapsed="false">
      <c r="A107" s="30" t="s">
        <v>237</v>
      </c>
      <c r="B107" s="13" t="s">
        <v>238</v>
      </c>
      <c r="C107" s="31"/>
      <c r="D107" s="32" t="n">
        <v>0.0565377253953863</v>
      </c>
      <c r="E107" s="32" t="n">
        <v>0.123021678414683</v>
      </c>
      <c r="F107" s="32" t="n">
        <v>0</v>
      </c>
      <c r="G107" s="32" t="n">
        <v>0.0294364131573434</v>
      </c>
      <c r="H107" s="31" t="n">
        <v>0.0580165761646185</v>
      </c>
      <c r="I107" s="31" t="n">
        <v>0</v>
      </c>
      <c r="J107" s="31" t="n">
        <v>0.0672371638141809</v>
      </c>
      <c r="K107" s="31" t="n">
        <v>0.00174641030097543</v>
      </c>
      <c r="L107" s="29"/>
      <c r="M107" s="29"/>
      <c r="N107" s="31" t="n">
        <v>0.00399675221717488</v>
      </c>
      <c r="O107" s="31" t="n">
        <v>0.00143025649920103</v>
      </c>
      <c r="P107" s="31" t="n">
        <v>0.000782711386884016</v>
      </c>
      <c r="Q107" s="33"/>
      <c r="R107" s="33"/>
      <c r="S107" s="33"/>
      <c r="T107" s="31"/>
      <c r="U107" s="31"/>
      <c r="V107" s="31"/>
      <c r="W107" s="29"/>
      <c r="X107" s="29"/>
      <c r="Y107" s="29"/>
      <c r="Z107" s="29"/>
      <c r="AA107" s="29"/>
      <c r="AB107" s="29"/>
      <c r="AC107" s="29"/>
      <c r="AD107" s="29"/>
      <c r="AE107" s="29"/>
    </row>
    <row r="108" customFormat="false" ht="15.75" hidden="false" customHeight="false" outlineLevel="0" collapsed="false">
      <c r="A108" s="30" t="s">
        <v>239</v>
      </c>
      <c r="B108" s="13" t="s">
        <v>240</v>
      </c>
      <c r="C108" s="31"/>
      <c r="D108" s="32" t="n">
        <v>0.0473379926638187</v>
      </c>
      <c r="E108" s="32" t="n">
        <v>0.0412069653063937</v>
      </c>
      <c r="F108" s="32" t="n">
        <v>0.000504540867810293</v>
      </c>
      <c r="G108" s="32" t="n">
        <v>0.0556880638805351</v>
      </c>
      <c r="H108" s="31" t="n">
        <v>0.0456069675086121</v>
      </c>
      <c r="I108" s="31" t="n">
        <v>0</v>
      </c>
      <c r="J108" s="31" t="n">
        <v>0.00851788756388416</v>
      </c>
      <c r="K108" s="31" t="n">
        <v>0.00174641030097543</v>
      </c>
      <c r="L108" s="29"/>
      <c r="M108" s="29"/>
      <c r="N108" s="31" t="n">
        <v>0.229848676024145</v>
      </c>
      <c r="O108" s="31" t="n">
        <v>0.116240886795887</v>
      </c>
      <c r="P108" s="31" t="n">
        <v>0.0710172800891291</v>
      </c>
      <c r="Q108" s="33"/>
      <c r="R108" s="33"/>
      <c r="S108" s="33"/>
      <c r="T108" s="31"/>
      <c r="U108" s="31"/>
      <c r="V108" s="31"/>
      <c r="W108" s="29"/>
      <c r="X108" s="29"/>
      <c r="Y108" s="29"/>
      <c r="Z108" s="29"/>
      <c r="AA108" s="29"/>
      <c r="AB108" s="29"/>
      <c r="AC108" s="29"/>
      <c r="AD108" s="29"/>
      <c r="AE108" s="29"/>
    </row>
    <row r="109" customFormat="false" ht="15.75" hidden="false" customHeight="false" outlineLevel="0" collapsed="false">
      <c r="A109" s="30" t="s">
        <v>241</v>
      </c>
      <c r="B109" s="13" t="s">
        <v>242</v>
      </c>
      <c r="C109" s="31"/>
      <c r="D109" s="32" t="n">
        <v>0.0734972830653745</v>
      </c>
      <c r="E109" s="32" t="n">
        <v>0.0785909637895197</v>
      </c>
      <c r="F109" s="32" t="n">
        <v>0</v>
      </c>
      <c r="G109" s="32" t="n">
        <v>0.0250287686996548</v>
      </c>
      <c r="H109" s="31" t="n">
        <v>0.0738663272555056</v>
      </c>
      <c r="I109" s="31" t="n">
        <v>0</v>
      </c>
      <c r="J109" s="31" t="n">
        <v>0.081620669406929</v>
      </c>
      <c r="K109" s="31" t="n">
        <v>0.00174641030097543</v>
      </c>
      <c r="L109" s="29"/>
      <c r="M109" s="29"/>
      <c r="N109" s="31" t="n">
        <v>0</v>
      </c>
      <c r="O109" s="31" t="n">
        <v>0</v>
      </c>
      <c r="P109" s="31" t="n">
        <v>0</v>
      </c>
      <c r="Q109" s="33"/>
      <c r="R109" s="33"/>
      <c r="S109" s="33"/>
      <c r="T109" s="31"/>
      <c r="U109" s="31"/>
      <c r="V109" s="31"/>
      <c r="W109" s="29"/>
      <c r="X109" s="29"/>
      <c r="Y109" s="29"/>
      <c r="Z109" s="29"/>
      <c r="AA109" s="29"/>
      <c r="AB109" s="29"/>
      <c r="AC109" s="29"/>
      <c r="AD109" s="29"/>
      <c r="AE109" s="29"/>
    </row>
    <row r="110" customFormat="false" ht="15.75" hidden="false" customHeight="false" outlineLevel="0" collapsed="false">
      <c r="A110" s="30" t="s">
        <v>243</v>
      </c>
      <c r="B110" s="13" t="s">
        <v>244</v>
      </c>
      <c r="C110" s="31"/>
      <c r="D110" s="32" t="n">
        <v>0.0418080154547872</v>
      </c>
      <c r="E110" s="32" t="n">
        <v>0.0742945977731663</v>
      </c>
      <c r="F110" s="32" t="n">
        <v>0.00110140394457053</v>
      </c>
      <c r="G110" s="32" t="n">
        <v>0.0366421004616829</v>
      </c>
      <c r="H110" s="31" t="n">
        <v>0.0451000913432071</v>
      </c>
      <c r="I110" s="31" t="n">
        <v>0.0037776501041637</v>
      </c>
      <c r="J110" s="31" t="n">
        <v>0.0297483136625652</v>
      </c>
      <c r="K110" s="31" t="n">
        <v>0.00174641030097543</v>
      </c>
      <c r="L110" s="29"/>
      <c r="M110" s="29"/>
      <c r="N110" s="31" t="n">
        <v>0.31447232503527</v>
      </c>
      <c r="O110" s="31" t="n">
        <v>0.188171768809318</v>
      </c>
      <c r="P110" s="31" t="n">
        <v>0.124006273936772</v>
      </c>
      <c r="Q110" s="33"/>
      <c r="R110" s="33"/>
      <c r="S110" s="33"/>
      <c r="T110" s="31"/>
      <c r="U110" s="31"/>
      <c r="V110" s="31"/>
      <c r="W110" s="29"/>
      <c r="X110" s="29"/>
      <c r="Y110" s="29"/>
      <c r="Z110" s="29"/>
      <c r="AA110" s="29"/>
      <c r="AB110" s="29"/>
      <c r="AC110" s="29"/>
      <c r="AD110" s="29"/>
      <c r="AE110" s="29"/>
    </row>
    <row r="111" customFormat="false" ht="15.75" hidden="false" customHeight="false" outlineLevel="0" collapsed="false">
      <c r="A111" s="30" t="s">
        <v>245</v>
      </c>
      <c r="B111" s="13" t="s">
        <v>246</v>
      </c>
      <c r="C111" s="31"/>
      <c r="D111" s="32" t="n">
        <v>0.0418080154547872</v>
      </c>
      <c r="E111" s="32" t="n">
        <v>0.0742945977731663</v>
      </c>
      <c r="F111" s="32" t="n">
        <v>0.00110140394457053</v>
      </c>
      <c r="G111" s="32" t="n">
        <v>0.0366421004616829</v>
      </c>
      <c r="H111" s="31" t="n">
        <v>0.0451000913432071</v>
      </c>
      <c r="I111" s="31" t="n">
        <v>0.0037776501041637</v>
      </c>
      <c r="J111" s="31" t="n">
        <v>0.0297483136625652</v>
      </c>
      <c r="K111" s="31" t="n">
        <v>0.00174641030097543</v>
      </c>
      <c r="L111" s="29"/>
      <c r="M111" s="29"/>
      <c r="N111" s="31" t="n">
        <v>0</v>
      </c>
      <c r="O111" s="31" t="n">
        <v>0</v>
      </c>
      <c r="P111" s="31" t="n">
        <v>0</v>
      </c>
      <c r="Q111" s="33"/>
      <c r="R111" s="33"/>
      <c r="S111" s="33"/>
      <c r="T111" s="31"/>
      <c r="U111" s="31"/>
      <c r="V111" s="31"/>
      <c r="W111" s="29"/>
      <c r="X111" s="29"/>
      <c r="Y111" s="29"/>
      <c r="Z111" s="29"/>
      <c r="AA111" s="29"/>
      <c r="AB111" s="29"/>
      <c r="AC111" s="29"/>
      <c r="AD111" s="29"/>
      <c r="AE111" s="29"/>
    </row>
    <row r="112" customFormat="false" ht="15.75" hidden="false" customHeight="false" outlineLevel="0" collapsed="false">
      <c r="A112" s="30" t="s">
        <v>247</v>
      </c>
      <c r="B112" s="13" t="s">
        <v>248</v>
      </c>
      <c r="C112" s="31"/>
      <c r="D112" s="32" t="n">
        <v>0.0391277670269505</v>
      </c>
      <c r="E112" s="32" t="n">
        <v>0.0699045480067378</v>
      </c>
      <c r="F112" s="32" t="n">
        <v>0</v>
      </c>
      <c r="G112" s="32" t="n">
        <v>0.0606930789448068</v>
      </c>
      <c r="H112" s="31" t="n">
        <v>0.0400661245122901</v>
      </c>
      <c r="I112" s="31" t="n">
        <v>0</v>
      </c>
      <c r="J112" s="31" t="n">
        <v>0</v>
      </c>
      <c r="K112" s="31" t="n">
        <v>0.00174641030097543</v>
      </c>
      <c r="L112" s="29"/>
      <c r="M112" s="29"/>
      <c r="N112" s="31" t="n">
        <v>0.199419772766797</v>
      </c>
      <c r="O112" s="31" t="n">
        <v>0.095533496975687</v>
      </c>
      <c r="P112" s="31" t="n">
        <v>0.057166034036169</v>
      </c>
      <c r="Q112" s="33"/>
      <c r="R112" s="33"/>
      <c r="S112" s="33"/>
      <c r="T112" s="31"/>
      <c r="U112" s="31"/>
      <c r="V112" s="31"/>
      <c r="W112" s="29"/>
      <c r="X112" s="29"/>
      <c r="Y112" s="29"/>
      <c r="Z112" s="29"/>
      <c r="AA112" s="29"/>
      <c r="AB112" s="29"/>
      <c r="AC112" s="29"/>
      <c r="AD112" s="29"/>
      <c r="AE112" s="29"/>
    </row>
    <row r="113" customFormat="false" ht="15.75" hidden="false" customHeight="false" outlineLevel="0" collapsed="false">
      <c r="A113" s="30" t="s">
        <v>249</v>
      </c>
      <c r="B113" s="13" t="s">
        <v>250</v>
      </c>
      <c r="C113" s="31"/>
      <c r="D113" s="32" t="n">
        <v>0.0418080154547872</v>
      </c>
      <c r="E113" s="32" t="n">
        <v>0.0742945977731663</v>
      </c>
      <c r="F113" s="32" t="n">
        <v>0.00110140394457053</v>
      </c>
      <c r="G113" s="32" t="n">
        <v>0.0366421004616829</v>
      </c>
      <c r="H113" s="31" t="n">
        <v>0.0451000913432071</v>
      </c>
      <c r="I113" s="31" t="n">
        <v>0.0037776501041637</v>
      </c>
      <c r="J113" s="31" t="n">
        <v>0.0297483136625652</v>
      </c>
      <c r="K113" s="31" t="n">
        <v>0.00174641030097543</v>
      </c>
      <c r="L113" s="29"/>
      <c r="M113" s="29"/>
      <c r="N113" s="31" t="n">
        <v>0</v>
      </c>
      <c r="O113" s="31" t="n">
        <v>0</v>
      </c>
      <c r="P113" s="31" t="n">
        <v>0</v>
      </c>
      <c r="Q113" s="33"/>
      <c r="R113" s="33"/>
      <c r="S113" s="33"/>
      <c r="T113" s="31"/>
      <c r="U113" s="31"/>
      <c r="V113" s="31"/>
      <c r="W113" s="29"/>
      <c r="X113" s="29"/>
      <c r="Y113" s="29"/>
      <c r="Z113" s="29"/>
      <c r="AA113" s="29"/>
      <c r="AB113" s="29"/>
      <c r="AC113" s="29"/>
      <c r="AD113" s="29"/>
      <c r="AE113" s="29"/>
    </row>
    <row r="114" customFormat="false" ht="15.75" hidden="false" customHeight="false" outlineLevel="0" collapsed="false">
      <c r="A114" s="30" t="s">
        <v>251</v>
      </c>
      <c r="B114" s="13" t="s">
        <v>252</v>
      </c>
      <c r="C114" s="31"/>
      <c r="D114" s="32" t="n">
        <v>0.0484384725222422</v>
      </c>
      <c r="E114" s="32" t="n">
        <v>0.0711269892822345</v>
      </c>
      <c r="F114" s="32" t="n">
        <v>0</v>
      </c>
      <c r="G114" s="32" t="n">
        <v>0.091932628138194</v>
      </c>
      <c r="H114" s="31" t="n">
        <v>0.0568943629034054</v>
      </c>
      <c r="I114" s="31" t="n">
        <v>0</v>
      </c>
      <c r="J114" s="31" t="n">
        <v>0.0732246476927328</v>
      </c>
      <c r="K114" s="31" t="n">
        <v>0.00174641030097543</v>
      </c>
      <c r="L114" s="29"/>
      <c r="M114" s="29"/>
      <c r="N114" s="31" t="n">
        <v>0.203520637061921</v>
      </c>
      <c r="O114" s="31" t="n">
        <v>0.0981959545272517</v>
      </c>
      <c r="P114" s="31" t="n">
        <v>0.0589149667340984</v>
      </c>
      <c r="Q114" s="33"/>
      <c r="R114" s="33"/>
      <c r="S114" s="33"/>
      <c r="T114" s="31"/>
      <c r="U114" s="31"/>
      <c r="V114" s="31"/>
      <c r="W114" s="29"/>
      <c r="X114" s="29"/>
      <c r="Y114" s="29"/>
      <c r="Z114" s="29"/>
      <c r="AA114" s="29"/>
      <c r="AB114" s="29"/>
      <c r="AC114" s="29"/>
      <c r="AD114" s="29"/>
      <c r="AE114" s="29"/>
    </row>
    <row r="115" customFormat="false" ht="15.75" hidden="false" customHeight="false" outlineLevel="0" collapsed="false">
      <c r="A115" s="30" t="s">
        <v>253</v>
      </c>
      <c r="B115" s="13" t="s">
        <v>254</v>
      </c>
      <c r="C115" s="31"/>
      <c r="D115" s="32" t="n">
        <v>0.0475831612582332</v>
      </c>
      <c r="E115" s="32" t="n">
        <v>0.0543237250554324</v>
      </c>
      <c r="F115" s="32" t="n">
        <v>0</v>
      </c>
      <c r="G115" s="32" t="n">
        <v>0.0618214398650785</v>
      </c>
      <c r="H115" s="31" t="n">
        <v>0.0451896299273636</v>
      </c>
      <c r="I115" s="31" t="n">
        <v>0.078266104756171</v>
      </c>
      <c r="J115" s="31" t="n">
        <v>0.0786930510814542</v>
      </c>
      <c r="K115" s="31" t="n">
        <v>0.00174641030097543</v>
      </c>
      <c r="L115" s="29"/>
      <c r="M115" s="29"/>
      <c r="N115" s="31" t="n">
        <v>0.0526135004129897</v>
      </c>
      <c r="O115" s="31" t="n">
        <v>0.0200926415949786</v>
      </c>
      <c r="P115" s="31" t="n">
        <v>0.0111853068895328</v>
      </c>
      <c r="Q115" s="33"/>
      <c r="R115" s="33"/>
      <c r="S115" s="33"/>
      <c r="T115" s="31"/>
      <c r="U115" s="31"/>
      <c r="V115" s="31"/>
      <c r="W115" s="29"/>
      <c r="X115" s="29"/>
      <c r="Y115" s="29"/>
      <c r="Z115" s="29"/>
      <c r="AA115" s="29"/>
      <c r="AB115" s="29"/>
      <c r="AC115" s="29"/>
      <c r="AD115" s="29"/>
      <c r="AE115" s="29"/>
    </row>
    <row r="116" customFormat="false" ht="15.75" hidden="false" customHeight="false" outlineLevel="0" collapsed="false">
      <c r="A116" s="30" t="s">
        <v>255</v>
      </c>
      <c r="B116" s="13" t="s">
        <v>256</v>
      </c>
      <c r="C116" s="31"/>
      <c r="D116" s="32" t="n">
        <v>0.1225614927905</v>
      </c>
      <c r="E116" s="32" t="n">
        <v>0.0512820512820513</v>
      </c>
      <c r="F116" s="32" t="n">
        <v>0</v>
      </c>
      <c r="G116" s="32" t="n">
        <v>0</v>
      </c>
      <c r="H116" s="31" t="n">
        <v>0.0975530179445351</v>
      </c>
      <c r="I116" s="31" t="n">
        <v>0</v>
      </c>
      <c r="J116" s="31" t="n">
        <v>0.0449438202247191</v>
      </c>
      <c r="K116" s="31" t="n">
        <v>0.00174641030097543</v>
      </c>
      <c r="L116" s="29"/>
      <c r="M116" s="29"/>
      <c r="N116" s="31" t="n">
        <v>0.233236505158149</v>
      </c>
      <c r="O116" s="31" t="n">
        <v>0.11868989546295</v>
      </c>
      <c r="P116" s="31" t="n">
        <v>0.0726939830716998</v>
      </c>
      <c r="Q116" s="33"/>
      <c r="R116" s="33"/>
      <c r="S116" s="33"/>
      <c r="T116" s="31"/>
      <c r="U116" s="31"/>
      <c r="V116" s="31"/>
      <c r="W116" s="29"/>
      <c r="X116" s="29"/>
      <c r="Y116" s="29"/>
      <c r="Z116" s="29"/>
      <c r="AA116" s="29"/>
      <c r="AB116" s="29"/>
      <c r="AC116" s="29"/>
      <c r="AD116" s="29"/>
      <c r="AE116" s="29"/>
    </row>
    <row r="117" customFormat="false" ht="15.75" hidden="false" customHeight="false" outlineLevel="0" collapsed="false">
      <c r="A117" s="30" t="s">
        <v>257</v>
      </c>
      <c r="B117" s="13" t="s">
        <v>258</v>
      </c>
      <c r="C117" s="31"/>
      <c r="D117" s="32" t="n">
        <v>0.0229782597929976</v>
      </c>
      <c r="E117" s="32" t="n">
        <v>0.0410371580236831</v>
      </c>
      <c r="F117" s="32" t="n">
        <v>0</v>
      </c>
      <c r="G117" s="32" t="n">
        <v>0.018170019467878</v>
      </c>
      <c r="H117" s="31" t="n">
        <v>0.0222108265760713</v>
      </c>
      <c r="I117" s="31" t="n">
        <v>0</v>
      </c>
      <c r="J117" s="31" t="n">
        <v>0</v>
      </c>
      <c r="K117" s="31" t="n">
        <v>0.00174641030097543</v>
      </c>
      <c r="L117" s="29"/>
      <c r="M117" s="29"/>
      <c r="N117" s="31" t="n">
        <v>0.302049442321034</v>
      </c>
      <c r="O117" s="31" t="n">
        <v>0.176004978360735</v>
      </c>
      <c r="P117" s="31" t="n">
        <v>0.114465353041328</v>
      </c>
      <c r="Q117" s="33"/>
      <c r="R117" s="33"/>
      <c r="S117" s="33"/>
      <c r="T117" s="31"/>
      <c r="U117" s="31"/>
      <c r="V117" s="31"/>
      <c r="W117" s="29"/>
      <c r="X117" s="29"/>
      <c r="Y117" s="29"/>
      <c r="Z117" s="29"/>
      <c r="AA117" s="29"/>
      <c r="AB117" s="29"/>
      <c r="AC117" s="29"/>
      <c r="AD117" s="29"/>
      <c r="AE117" s="29"/>
    </row>
    <row r="118" customFormat="false" ht="15.75" hidden="false" customHeight="false" outlineLevel="0" collapsed="false">
      <c r="A118" s="30" t="s">
        <v>259</v>
      </c>
      <c r="B118" s="13" t="s">
        <v>260</v>
      </c>
      <c r="C118" s="31"/>
      <c r="D118" s="32" t="n">
        <v>0.0411680717976611</v>
      </c>
      <c r="E118" s="32" t="n">
        <v>0.063732494998571</v>
      </c>
      <c r="F118" s="32" t="n">
        <v>0</v>
      </c>
      <c r="G118" s="32" t="n">
        <v>0.0470428074421419</v>
      </c>
      <c r="H118" s="31" t="n">
        <v>0.0394988512511742</v>
      </c>
      <c r="I118" s="31" t="n">
        <v>0</v>
      </c>
      <c r="J118" s="31" t="n">
        <v>0</v>
      </c>
      <c r="K118" s="31" t="n">
        <v>0.00174641030097543</v>
      </c>
      <c r="L118" s="29"/>
      <c r="M118" s="29"/>
      <c r="N118" s="31" t="n">
        <v>0</v>
      </c>
      <c r="O118" s="31" t="n">
        <v>0</v>
      </c>
      <c r="P118" s="31" t="n">
        <v>0</v>
      </c>
      <c r="Q118" s="33"/>
      <c r="R118" s="33"/>
      <c r="S118" s="33"/>
      <c r="T118" s="31"/>
      <c r="U118" s="31"/>
      <c r="V118" s="31"/>
      <c r="W118" s="29"/>
      <c r="X118" s="29"/>
      <c r="Y118" s="29"/>
      <c r="Z118" s="29"/>
      <c r="AA118" s="29"/>
      <c r="AB118" s="29"/>
      <c r="AC118" s="29"/>
      <c r="AD118" s="29"/>
      <c r="AE118" s="29"/>
    </row>
    <row r="119" customFormat="false" ht="15.75" hidden="false" customHeight="false" outlineLevel="0" collapsed="false">
      <c r="A119" s="30" t="s">
        <v>261</v>
      </c>
      <c r="B119" s="13" t="s">
        <v>262</v>
      </c>
      <c r="C119" s="31"/>
      <c r="D119" s="32" t="n">
        <v>0.0418080154547872</v>
      </c>
      <c r="E119" s="32" t="n">
        <v>0.0742945977731663</v>
      </c>
      <c r="F119" s="32" t="n">
        <v>0.00110140394457053</v>
      </c>
      <c r="G119" s="32" t="n">
        <v>0.0366421004616829</v>
      </c>
      <c r="H119" s="31" t="n">
        <v>0.0451000913432071</v>
      </c>
      <c r="I119" s="31" t="n">
        <v>0.0037776501041637</v>
      </c>
      <c r="J119" s="31" t="n">
        <v>0.0297483136625652</v>
      </c>
      <c r="K119" s="31" t="n">
        <v>0.00174641030097543</v>
      </c>
      <c r="L119" s="29"/>
      <c r="M119" s="29"/>
      <c r="N119" s="31" t="n">
        <v>0.27851848863058</v>
      </c>
      <c r="O119" s="31" t="n">
        <v>0.15462328908601</v>
      </c>
      <c r="P119" s="31" t="n">
        <v>0.0982916710008475</v>
      </c>
      <c r="Q119" s="33"/>
      <c r="R119" s="33"/>
      <c r="S119" s="33"/>
      <c r="T119" s="31"/>
      <c r="U119" s="31"/>
      <c r="V119" s="31"/>
      <c r="W119" s="29"/>
      <c r="X119" s="29"/>
      <c r="Y119" s="29"/>
      <c r="Z119" s="29"/>
      <c r="AA119" s="29"/>
      <c r="AB119" s="29"/>
      <c r="AC119" s="29"/>
      <c r="AD119" s="29"/>
      <c r="AE119" s="29"/>
    </row>
    <row r="120" customFormat="false" ht="15.75" hidden="false" customHeight="false" outlineLevel="0" collapsed="false">
      <c r="A120" s="30" t="s">
        <v>263</v>
      </c>
      <c r="B120" s="13" t="s">
        <v>264</v>
      </c>
      <c r="C120" s="31"/>
      <c r="D120" s="32" t="n">
        <v>0.0234984765641304</v>
      </c>
      <c r="E120" s="32" t="n">
        <v>0.0668512658227848</v>
      </c>
      <c r="F120" s="32" t="n">
        <v>0</v>
      </c>
      <c r="G120" s="32" t="n">
        <v>0.00658472344161545</v>
      </c>
      <c r="H120" s="31" t="n">
        <v>0.0329722339082878</v>
      </c>
      <c r="I120" s="31" t="n">
        <v>0.0712468193384224</v>
      </c>
      <c r="J120" s="31" t="n">
        <v>0.0821973550356053</v>
      </c>
      <c r="K120" s="31" t="n">
        <v>0.00174641030097543</v>
      </c>
      <c r="L120" s="29"/>
      <c r="M120" s="29"/>
      <c r="N120" s="31" t="n">
        <v>0.0191019853083567</v>
      </c>
      <c r="O120" s="31" t="n">
        <v>0.00697207970261948</v>
      </c>
      <c r="P120" s="31" t="n">
        <v>0.00383478628537082</v>
      </c>
      <c r="Q120" s="33"/>
      <c r="R120" s="33"/>
      <c r="S120" s="33"/>
      <c r="T120" s="31"/>
      <c r="U120" s="31"/>
      <c r="V120" s="31"/>
      <c r="W120" s="29"/>
      <c r="X120" s="29"/>
      <c r="Y120" s="29"/>
      <c r="Z120" s="29"/>
      <c r="AA120" s="29"/>
      <c r="AB120" s="29"/>
      <c r="AC120" s="29"/>
      <c r="AD120" s="29"/>
      <c r="AE120" s="29"/>
    </row>
    <row r="121" customFormat="false" ht="15.75" hidden="false" customHeight="false" outlineLevel="0" collapsed="false">
      <c r="A121" s="30" t="s">
        <v>265</v>
      </c>
      <c r="B121" s="13" t="s">
        <v>266</v>
      </c>
      <c r="C121" s="31"/>
      <c r="D121" s="32" t="n">
        <v>0.0927195016690758</v>
      </c>
      <c r="E121" s="32" t="n">
        <v>0.0736526149812876</v>
      </c>
      <c r="F121" s="32" t="n">
        <v>0.00334728033472803</v>
      </c>
      <c r="G121" s="32" t="n">
        <v>0.0747610124813415</v>
      </c>
      <c r="H121" s="31" t="n">
        <v>0.0797150284008857</v>
      </c>
      <c r="I121" s="31" t="n">
        <v>0</v>
      </c>
      <c r="J121" s="31" t="n">
        <v>0.0178137293904434</v>
      </c>
      <c r="K121" s="31" t="n">
        <v>0.00174641030097543</v>
      </c>
      <c r="L121" s="29"/>
      <c r="M121" s="29"/>
      <c r="N121" s="31" t="n">
        <v>0</v>
      </c>
      <c r="O121" s="31" t="n">
        <v>0</v>
      </c>
      <c r="P121" s="31" t="n">
        <v>0</v>
      </c>
      <c r="Q121" s="33"/>
      <c r="R121" s="33"/>
      <c r="S121" s="33"/>
      <c r="T121" s="31"/>
      <c r="U121" s="31"/>
      <c r="V121" s="31"/>
      <c r="W121" s="29"/>
      <c r="X121" s="29"/>
      <c r="Y121" s="29"/>
      <c r="Z121" s="29"/>
      <c r="AA121" s="29"/>
      <c r="AB121" s="29"/>
      <c r="AC121" s="29"/>
      <c r="AD121" s="29"/>
      <c r="AE121" s="29"/>
    </row>
    <row r="122" customFormat="false" ht="15.75" hidden="false" customHeight="false" outlineLevel="0" collapsed="false">
      <c r="A122" s="30" t="s">
        <v>267</v>
      </c>
      <c r="B122" s="13" t="s">
        <v>268</v>
      </c>
      <c r="C122" s="31"/>
      <c r="D122" s="32" t="n">
        <v>0.0519308626596076</v>
      </c>
      <c r="E122" s="32" t="n">
        <v>0.195370779624936</v>
      </c>
      <c r="F122" s="32" t="n">
        <v>0.000100579336981011</v>
      </c>
      <c r="G122" s="32" t="n">
        <v>0.0237234134159993</v>
      </c>
      <c r="H122" s="31" t="n">
        <v>0.0660591334487614</v>
      </c>
      <c r="I122" s="31" t="n">
        <v>0.0276717107434121</v>
      </c>
      <c r="J122" s="31" t="n">
        <v>0.0282744648991456</v>
      </c>
      <c r="K122" s="31" t="n">
        <v>0.00174641030097543</v>
      </c>
      <c r="L122" s="29"/>
      <c r="M122" s="29"/>
      <c r="N122" s="31" t="n">
        <v>0.231005398642444</v>
      </c>
      <c r="O122" s="31" t="n">
        <v>0.117073642913977</v>
      </c>
      <c r="P122" s="31" t="n">
        <v>0.0715864879018988</v>
      </c>
      <c r="Q122" s="33"/>
      <c r="R122" s="33"/>
      <c r="S122" s="33"/>
      <c r="T122" s="31"/>
      <c r="U122" s="31"/>
      <c r="V122" s="31"/>
      <c r="W122" s="29"/>
      <c r="X122" s="29"/>
      <c r="Y122" s="29"/>
      <c r="Z122" s="29"/>
      <c r="AA122" s="29"/>
      <c r="AB122" s="29"/>
      <c r="AC122" s="29"/>
      <c r="AD122" s="29"/>
      <c r="AE122" s="29"/>
    </row>
    <row r="123" customFormat="false" ht="15.75" hidden="false" customHeight="false" outlineLevel="0" collapsed="false">
      <c r="A123" s="30" t="s">
        <v>269</v>
      </c>
      <c r="B123" s="13" t="s">
        <v>270</v>
      </c>
      <c r="C123" s="31"/>
      <c r="D123" s="32" t="n">
        <v>0.0706784883355342</v>
      </c>
      <c r="E123" s="32" t="n">
        <v>0.0877149015086963</v>
      </c>
      <c r="F123" s="32" t="n">
        <v>0</v>
      </c>
      <c r="G123" s="32" t="n">
        <v>0.023776705720193</v>
      </c>
      <c r="H123" s="31" t="n">
        <v>0.0702753149790014</v>
      </c>
      <c r="I123" s="31" t="n">
        <v>0</v>
      </c>
      <c r="J123" s="31" t="n">
        <v>0.099009900990099</v>
      </c>
      <c r="K123" s="31" t="n">
        <v>0.00174641030097543</v>
      </c>
      <c r="L123" s="29"/>
      <c r="M123" s="29"/>
      <c r="N123" s="31" t="n">
        <v>0</v>
      </c>
      <c r="O123" s="31" t="n">
        <v>0</v>
      </c>
      <c r="P123" s="31" t="n">
        <v>0</v>
      </c>
      <c r="Q123" s="33"/>
      <c r="R123" s="33"/>
      <c r="S123" s="33"/>
      <c r="T123" s="31"/>
      <c r="U123" s="31"/>
      <c r="V123" s="31"/>
      <c r="W123" s="29"/>
      <c r="X123" s="29"/>
      <c r="Y123" s="29"/>
      <c r="Z123" s="29"/>
      <c r="AA123" s="29"/>
      <c r="AB123" s="29"/>
      <c r="AC123" s="29"/>
      <c r="AD123" s="29"/>
      <c r="AE123" s="29"/>
    </row>
    <row r="124" customFormat="false" ht="15.75" hidden="false" customHeight="false" outlineLevel="0" collapsed="false">
      <c r="A124" s="30" t="s">
        <v>271</v>
      </c>
      <c r="B124" s="13" t="s">
        <v>272</v>
      </c>
      <c r="C124" s="31"/>
      <c r="D124" s="32" t="n">
        <v>0.0136030694105337</v>
      </c>
      <c r="E124" s="32" t="n">
        <v>0.0635179153094463</v>
      </c>
      <c r="F124" s="32" t="n">
        <v>0</v>
      </c>
      <c r="G124" s="32" t="n">
        <v>0</v>
      </c>
      <c r="H124" s="31" t="n">
        <v>0.016139044072005</v>
      </c>
      <c r="I124" s="31" t="n">
        <v>0</v>
      </c>
      <c r="J124" s="31" t="n">
        <v>0.00492610837438424</v>
      </c>
      <c r="K124" s="31" t="n">
        <v>0.00174641030097543</v>
      </c>
      <c r="L124" s="29"/>
      <c r="M124" s="29"/>
      <c r="N124" s="31" t="n">
        <v>0.253297378523523</v>
      </c>
      <c r="O124" s="31" t="n">
        <v>0.133841626900653</v>
      </c>
      <c r="P124" s="31" t="n">
        <v>0.0832560120718832</v>
      </c>
      <c r="Q124" s="33"/>
      <c r="R124" s="33"/>
      <c r="S124" s="33"/>
      <c r="T124" s="31"/>
      <c r="U124" s="31"/>
      <c r="V124" s="31"/>
      <c r="W124" s="29"/>
      <c r="X124" s="29"/>
      <c r="Y124" s="29"/>
      <c r="Z124" s="29"/>
      <c r="AA124" s="29"/>
      <c r="AB124" s="29"/>
      <c r="AC124" s="29"/>
      <c r="AD124" s="29"/>
      <c r="AE124" s="29"/>
    </row>
    <row r="125" customFormat="false" ht="15.75" hidden="false" customHeight="false" outlineLevel="0" collapsed="false">
      <c r="A125" s="30" t="s">
        <v>273</v>
      </c>
      <c r="B125" s="13" t="s">
        <v>274</v>
      </c>
      <c r="C125" s="31"/>
      <c r="D125" s="32" t="n">
        <v>0.048803601042407</v>
      </c>
      <c r="E125" s="32" t="n">
        <v>0.0627492130115425</v>
      </c>
      <c r="F125" s="32" t="n">
        <v>0</v>
      </c>
      <c r="G125" s="32" t="n">
        <v>0.0435595938001069</v>
      </c>
      <c r="H125" s="31" t="n">
        <v>0.0459530937453852</v>
      </c>
      <c r="I125" s="31" t="n">
        <v>0</v>
      </c>
      <c r="J125" s="31" t="n">
        <v>0.0289398490731922</v>
      </c>
      <c r="K125" s="31" t="n">
        <v>0.00174641030097543</v>
      </c>
      <c r="L125" s="29"/>
      <c r="M125" s="29"/>
      <c r="N125" s="31" t="n">
        <v>0.185354199125787</v>
      </c>
      <c r="O125" s="31" t="n">
        <v>0.0866821965926284</v>
      </c>
      <c r="P125" s="31" t="n">
        <v>0.0514176263719661</v>
      </c>
      <c r="Q125" s="33"/>
      <c r="R125" s="33"/>
      <c r="S125" s="33"/>
      <c r="T125" s="31"/>
      <c r="U125" s="31"/>
      <c r="V125" s="31"/>
      <c r="W125" s="29"/>
      <c r="X125" s="29"/>
      <c r="Y125" s="29"/>
      <c r="Z125" s="29"/>
      <c r="AA125" s="29"/>
      <c r="AB125" s="29"/>
      <c r="AC125" s="29"/>
      <c r="AD125" s="29"/>
      <c r="AE125" s="29"/>
    </row>
    <row r="126" customFormat="false" ht="15.75" hidden="false" customHeight="false" outlineLevel="0" collapsed="false">
      <c r="A126" s="30" t="s">
        <v>275</v>
      </c>
      <c r="B126" s="13" t="s">
        <v>276</v>
      </c>
      <c r="C126" s="31"/>
      <c r="D126" s="32" t="n">
        <v>0.0887290915181876</v>
      </c>
      <c r="E126" s="32" t="n">
        <v>0.0684292379471229</v>
      </c>
      <c r="F126" s="32" t="n">
        <v>0.00182142150069293</v>
      </c>
      <c r="G126" s="32" t="n">
        <v>0.0353152241968887</v>
      </c>
      <c r="H126" s="31" t="n">
        <v>0.0746783160359156</v>
      </c>
      <c r="I126" s="31" t="n">
        <v>0</v>
      </c>
      <c r="J126" s="31" t="n">
        <v>0.0431322021218009</v>
      </c>
      <c r="K126" s="31" t="n">
        <v>0.00174641030097543</v>
      </c>
      <c r="L126" s="29"/>
      <c r="M126" s="29"/>
      <c r="N126" s="31" t="n">
        <v>0.254187272427096</v>
      </c>
      <c r="O126" s="31" t="n">
        <v>0.134540717359634</v>
      </c>
      <c r="P126" s="31" t="n">
        <v>0.0837513158591138</v>
      </c>
      <c r="Q126" s="33"/>
      <c r="R126" s="33"/>
      <c r="S126" s="33"/>
      <c r="T126" s="31"/>
      <c r="U126" s="31"/>
      <c r="V126" s="31"/>
      <c r="W126" s="29"/>
      <c r="X126" s="29"/>
      <c r="Y126" s="29"/>
      <c r="Z126" s="29"/>
      <c r="AA126" s="29"/>
      <c r="AB126" s="29"/>
      <c r="AC126" s="29"/>
      <c r="AD126" s="29"/>
      <c r="AE126" s="29"/>
    </row>
    <row r="127" customFormat="false" ht="15.75" hidden="false" customHeight="false" outlineLevel="0" collapsed="false">
      <c r="A127" s="30" t="s">
        <v>277</v>
      </c>
      <c r="B127" s="13" t="s">
        <v>278</v>
      </c>
      <c r="C127" s="31"/>
      <c r="D127" s="32" t="n">
        <v>0.043107476635514</v>
      </c>
      <c r="E127" s="32" t="n">
        <v>0.0109102244389027</v>
      </c>
      <c r="F127" s="32" t="n">
        <v>0</v>
      </c>
      <c r="G127" s="32" t="n">
        <v>0.0464800217450394</v>
      </c>
      <c r="H127" s="31" t="n">
        <v>0.0378250591016549</v>
      </c>
      <c r="I127" s="31" t="n">
        <v>0.0765870704717531</v>
      </c>
      <c r="J127" s="31" t="n">
        <v>0.00483779169038133</v>
      </c>
      <c r="K127" s="31" t="n">
        <v>0.00174641030097543</v>
      </c>
      <c r="L127" s="29"/>
      <c r="M127" s="29"/>
      <c r="N127" s="31" t="n">
        <v>0.217972682404088</v>
      </c>
      <c r="O127" s="31" t="n">
        <v>0.107890569573919</v>
      </c>
      <c r="P127" s="31" t="n">
        <v>0.0653623379791682</v>
      </c>
      <c r="Q127" s="33"/>
      <c r="R127" s="33"/>
      <c r="S127" s="33"/>
      <c r="T127" s="31"/>
      <c r="U127" s="31"/>
      <c r="V127" s="31"/>
      <c r="W127" s="29"/>
      <c r="X127" s="29"/>
      <c r="Y127" s="29"/>
      <c r="Z127" s="29"/>
      <c r="AA127" s="29"/>
      <c r="AB127" s="29"/>
      <c r="AC127" s="29"/>
      <c r="AD127" s="29"/>
      <c r="AE127" s="29"/>
    </row>
    <row r="128" customFormat="false" ht="15.75" hidden="false" customHeight="false" outlineLevel="0" collapsed="false">
      <c r="A128" s="30" t="s">
        <v>279</v>
      </c>
      <c r="B128" s="13" t="s">
        <v>280</v>
      </c>
      <c r="C128" s="31"/>
      <c r="D128" s="32" t="n">
        <v>0.0451314062074261</v>
      </c>
      <c r="E128" s="32" t="n">
        <v>0.0270367505531471</v>
      </c>
      <c r="F128" s="32" t="n">
        <v>0</v>
      </c>
      <c r="G128" s="32" t="n">
        <v>0.0261954775732114</v>
      </c>
      <c r="H128" s="31" t="n">
        <v>0.0321855606311537</v>
      </c>
      <c r="I128" s="31" t="n">
        <v>0</v>
      </c>
      <c r="J128" s="31" t="n">
        <v>0.0604767420593794</v>
      </c>
      <c r="K128" s="31" t="n">
        <v>0.00174641030097543</v>
      </c>
      <c r="L128" s="29"/>
      <c r="M128" s="29"/>
      <c r="N128" s="31" t="n">
        <v>0</v>
      </c>
      <c r="O128" s="31" t="n">
        <v>0</v>
      </c>
      <c r="P128" s="31" t="n">
        <v>0</v>
      </c>
      <c r="Q128" s="33"/>
      <c r="R128" s="33"/>
      <c r="S128" s="33"/>
      <c r="T128" s="31"/>
      <c r="U128" s="31"/>
      <c r="V128" s="31"/>
      <c r="W128" s="29"/>
      <c r="X128" s="29"/>
      <c r="Y128" s="29"/>
      <c r="Z128" s="29"/>
      <c r="AA128" s="29"/>
      <c r="AB128" s="29"/>
      <c r="AC128" s="29"/>
      <c r="AD128" s="29"/>
      <c r="AE128" s="29"/>
    </row>
    <row r="129" customFormat="false" ht="15.75" hidden="false" customHeight="false" outlineLevel="0" collapsed="false">
      <c r="A129" s="30" t="s">
        <v>281</v>
      </c>
      <c r="B129" s="13" t="s">
        <v>282</v>
      </c>
      <c r="C129" s="31"/>
      <c r="D129" s="32" t="n">
        <v>0.0477753070961335</v>
      </c>
      <c r="E129" s="32" t="n">
        <v>0.1254426232057</v>
      </c>
      <c r="F129" s="32" t="n">
        <v>0.00117211011499351</v>
      </c>
      <c r="G129" s="32" t="n">
        <v>0.0176784420150186</v>
      </c>
      <c r="H129" s="31" t="n">
        <v>0.0687479180785444</v>
      </c>
      <c r="I129" s="31" t="n">
        <v>0.000745385188757838</v>
      </c>
      <c r="J129" s="31" t="n">
        <v>0.000728318341325918</v>
      </c>
      <c r="K129" s="31" t="n">
        <v>0.00174641030097543</v>
      </c>
      <c r="L129" s="29"/>
      <c r="M129" s="29"/>
      <c r="N129" s="31" t="n">
        <v>0.201736158022258</v>
      </c>
      <c r="O129" s="31" t="n">
        <v>0.097032724068315</v>
      </c>
      <c r="P129" s="31" t="n">
        <v>0.0581497170407928</v>
      </c>
      <c r="Q129" s="33"/>
      <c r="R129" s="33"/>
      <c r="S129" s="33"/>
      <c r="T129" s="31"/>
      <c r="U129" s="31"/>
      <c r="V129" s="31"/>
      <c r="W129" s="29"/>
      <c r="X129" s="29"/>
      <c r="Y129" s="29"/>
      <c r="Z129" s="29"/>
      <c r="AA129" s="29"/>
      <c r="AB129" s="29"/>
      <c r="AC129" s="29"/>
      <c r="AD129" s="29"/>
      <c r="AE129" s="29"/>
    </row>
    <row r="130" customFormat="false" ht="15.75" hidden="false" customHeight="false" outlineLevel="0" collapsed="false">
      <c r="A130" s="30" t="s">
        <v>283</v>
      </c>
      <c r="B130" s="13" t="s">
        <v>284</v>
      </c>
      <c r="C130" s="31"/>
      <c r="D130" s="32" t="n">
        <v>0.0338359691062891</v>
      </c>
      <c r="E130" s="32" t="n">
        <v>0.0665384615384615</v>
      </c>
      <c r="F130" s="32" t="n">
        <v>0</v>
      </c>
      <c r="G130" s="32" t="n">
        <v>0</v>
      </c>
      <c r="H130" s="31" t="n">
        <v>0.0226412931330964</v>
      </c>
      <c r="I130" s="31" t="n">
        <v>0.0110966998126531</v>
      </c>
      <c r="J130" s="31" t="n">
        <v>0.0237473284255521</v>
      </c>
      <c r="K130" s="31" t="n">
        <v>0.00174641030097543</v>
      </c>
      <c r="L130" s="29"/>
      <c r="M130" s="29"/>
      <c r="N130" s="31" t="n">
        <v>0.300306223516094</v>
      </c>
      <c r="O130" s="31" t="n">
        <v>0.174348493858308</v>
      </c>
      <c r="P130" s="31" t="n">
        <v>0.113185718702226</v>
      </c>
      <c r="Q130" s="33"/>
      <c r="R130" s="33"/>
      <c r="S130" s="33"/>
      <c r="T130" s="31"/>
      <c r="U130" s="31"/>
      <c r="V130" s="31"/>
      <c r="W130" s="29"/>
      <c r="X130" s="29"/>
      <c r="Y130" s="29"/>
      <c r="Z130" s="29"/>
      <c r="AA130" s="29"/>
      <c r="AB130" s="29"/>
      <c r="AC130" s="29"/>
      <c r="AD130" s="29"/>
      <c r="AE130" s="29"/>
    </row>
    <row r="131" customFormat="false" ht="15.75" hidden="false" customHeight="false" outlineLevel="0" collapsed="false">
      <c r="A131" s="30" t="s">
        <v>285</v>
      </c>
      <c r="B131" s="13" t="s">
        <v>286</v>
      </c>
      <c r="C131" s="31"/>
      <c r="D131" s="32" t="n">
        <v>0.0343785503417809</v>
      </c>
      <c r="E131" s="32" t="n">
        <v>0.0565408842109082</v>
      </c>
      <c r="F131" s="32" t="n">
        <v>0.000837278488623256</v>
      </c>
      <c r="G131" s="32" t="n">
        <v>0.0106550042912185</v>
      </c>
      <c r="H131" s="31" t="n">
        <v>0.0305747981956513</v>
      </c>
      <c r="I131" s="31" t="n">
        <v>0</v>
      </c>
      <c r="J131" s="31" t="n">
        <v>0</v>
      </c>
      <c r="K131" s="31" t="n">
        <v>0.00174641030097543</v>
      </c>
      <c r="L131" s="29"/>
      <c r="M131" s="29"/>
      <c r="N131" s="31" t="n">
        <v>0.297509978933156</v>
      </c>
      <c r="O131" s="31" t="n">
        <v>0.171716563652076</v>
      </c>
      <c r="P131" s="31" t="n">
        <v>0.111161918559932</v>
      </c>
      <c r="Q131" s="33"/>
      <c r="R131" s="33"/>
      <c r="S131" s="33"/>
      <c r="T131" s="31"/>
      <c r="U131" s="31"/>
      <c r="V131" s="31"/>
      <c r="W131" s="29"/>
      <c r="X131" s="29"/>
      <c r="Y131" s="29"/>
      <c r="Z131" s="29"/>
      <c r="AA131" s="29"/>
      <c r="AB131" s="29"/>
      <c r="AC131" s="29"/>
      <c r="AD131" s="29"/>
      <c r="AE131" s="29"/>
    </row>
    <row r="132" customFormat="false" ht="15.75" hidden="false" customHeight="false" outlineLevel="0" collapsed="false">
      <c r="A132" s="30" t="s">
        <v>287</v>
      </c>
      <c r="B132" s="13" t="s">
        <v>288</v>
      </c>
      <c r="C132" s="31"/>
      <c r="D132" s="32" t="n">
        <v>0.0772840038830763</v>
      </c>
      <c r="E132" s="32" t="n">
        <v>0.0582034830430797</v>
      </c>
      <c r="F132" s="32" t="n">
        <v>0.00531632110579479</v>
      </c>
      <c r="G132" s="32" t="n">
        <v>0.0366421004616829</v>
      </c>
      <c r="H132" s="31" t="n">
        <v>0.109826845578141</v>
      </c>
      <c r="I132" s="31" t="n">
        <v>0</v>
      </c>
      <c r="J132" s="31" t="n">
        <v>0.0839095119822783</v>
      </c>
      <c r="K132" s="31" t="n">
        <v>0.00174641030097543</v>
      </c>
      <c r="L132" s="29"/>
      <c r="M132" s="29"/>
      <c r="N132" s="31" t="n">
        <v>0.246129906202096</v>
      </c>
      <c r="O132" s="31" t="n">
        <v>0.128296498004668</v>
      </c>
      <c r="P132" s="31" t="n">
        <v>0.0793524802603288</v>
      </c>
      <c r="Q132" s="33"/>
      <c r="R132" s="33"/>
      <c r="S132" s="33"/>
      <c r="T132" s="31"/>
      <c r="U132" s="31"/>
      <c r="V132" s="31"/>
      <c r="W132" s="29"/>
      <c r="X132" s="29"/>
      <c r="Y132" s="29"/>
      <c r="Z132" s="29"/>
      <c r="AA132" s="29"/>
      <c r="AB132" s="29"/>
      <c r="AC132" s="29"/>
      <c r="AD132" s="29"/>
      <c r="AE132" s="29"/>
    </row>
    <row r="133" customFormat="false" ht="15.75" hidden="false" customHeight="false" outlineLevel="0" collapsed="false">
      <c r="A133" s="30" t="s">
        <v>289</v>
      </c>
      <c r="B133" s="13" t="s">
        <v>290</v>
      </c>
      <c r="C133" s="31"/>
      <c r="D133" s="32" t="n">
        <v>0.0353968566018604</v>
      </c>
      <c r="E133" s="32" t="n">
        <v>0.00993194048749604</v>
      </c>
      <c r="F133" s="32" t="n">
        <v>0.000786905886056028</v>
      </c>
      <c r="G133" s="32" t="n">
        <v>0.00333733117797361</v>
      </c>
      <c r="H133" s="31" t="n">
        <v>0.0253713123092574</v>
      </c>
      <c r="I133" s="31" t="n">
        <v>0</v>
      </c>
      <c r="J133" s="31" t="n">
        <v>0.0020084029733598</v>
      </c>
      <c r="K133" s="31" t="n">
        <v>0.00174641030097543</v>
      </c>
      <c r="L133" s="29"/>
      <c r="M133" s="29"/>
      <c r="N133" s="31" t="n">
        <v>0.136505038301683</v>
      </c>
      <c r="O133" s="31" t="n">
        <v>0.0589643227663139</v>
      </c>
      <c r="P133" s="31" t="n">
        <v>0.0340472102278593</v>
      </c>
      <c r="Q133" s="33"/>
      <c r="R133" s="33"/>
      <c r="S133" s="33"/>
      <c r="T133" s="31"/>
      <c r="U133" s="31"/>
      <c r="V133" s="31"/>
      <c r="W133" s="29"/>
      <c r="X133" s="29"/>
      <c r="Y133" s="29"/>
      <c r="Z133" s="29"/>
      <c r="AA133" s="29"/>
      <c r="AB133" s="29"/>
      <c r="AC133" s="29"/>
      <c r="AD133" s="29"/>
      <c r="AE133" s="29"/>
    </row>
    <row r="134" customFormat="false" ht="15.75" hidden="false" customHeight="false" outlineLevel="0" collapsed="false">
      <c r="A134" s="30" t="s">
        <v>291</v>
      </c>
      <c r="B134" s="13" t="s">
        <v>292</v>
      </c>
      <c r="C134" s="31"/>
      <c r="D134" s="32" t="n">
        <v>0.0262477542614259</v>
      </c>
      <c r="E134" s="32" t="n">
        <v>0.14623607004776</v>
      </c>
      <c r="F134" s="32" t="n">
        <v>0.00812577283165518</v>
      </c>
      <c r="G134" s="32" t="n">
        <v>0.0188133140376266</v>
      </c>
      <c r="H134" s="31" t="n">
        <v>0.0393827614663392</v>
      </c>
      <c r="I134" s="31" t="n">
        <v>0.0157507276151344</v>
      </c>
      <c r="J134" s="31" t="n">
        <v>0.00668848317832128</v>
      </c>
      <c r="K134" s="31" t="n">
        <v>0.00174641030097543</v>
      </c>
      <c r="L134" s="29"/>
      <c r="M134" s="29"/>
      <c r="N134" s="31" t="n">
        <v>0</v>
      </c>
      <c r="O134" s="31" t="n">
        <v>0</v>
      </c>
      <c r="P134" s="31" t="n">
        <v>0</v>
      </c>
      <c r="Q134" s="33"/>
      <c r="R134" s="33"/>
      <c r="S134" s="33"/>
      <c r="T134" s="31"/>
      <c r="U134" s="31"/>
      <c r="V134" s="31"/>
      <c r="W134" s="29"/>
      <c r="X134" s="29"/>
      <c r="Y134" s="29"/>
      <c r="Z134" s="29"/>
      <c r="AA134" s="29"/>
      <c r="AB134" s="29"/>
      <c r="AC134" s="29"/>
      <c r="AD134" s="29"/>
      <c r="AE134" s="29"/>
    </row>
    <row r="135" customFormat="false" ht="15.75" hidden="false" customHeight="false" outlineLevel="0" collapsed="false">
      <c r="A135" s="30" t="s">
        <v>293</v>
      </c>
      <c r="B135" s="13" t="s">
        <v>294</v>
      </c>
      <c r="C135" s="31"/>
      <c r="D135" s="32" t="n">
        <v>0.0936263291923328</v>
      </c>
      <c r="E135" s="32" t="n">
        <v>0.219106156372866</v>
      </c>
      <c r="F135" s="32" t="n">
        <v>0.000501756146512795</v>
      </c>
      <c r="G135" s="32" t="n">
        <v>0.0523725427752526</v>
      </c>
      <c r="H135" s="31" t="n">
        <v>0.0967743088379042</v>
      </c>
      <c r="I135" s="31" t="n">
        <v>0</v>
      </c>
      <c r="J135" s="31" t="n">
        <v>0.0539663815983486</v>
      </c>
      <c r="K135" s="31" t="n">
        <v>0.00174641030097543</v>
      </c>
      <c r="L135" s="29"/>
      <c r="M135" s="29"/>
      <c r="N135" s="31" t="n">
        <v>0.153688641621332</v>
      </c>
      <c r="O135" s="31" t="n">
        <v>0.068218799456186</v>
      </c>
      <c r="P135" s="31" t="n">
        <v>0.0397433472593652</v>
      </c>
      <c r="Q135" s="33"/>
      <c r="R135" s="33"/>
      <c r="S135" s="33"/>
      <c r="T135" s="31"/>
      <c r="U135" s="31"/>
      <c r="V135" s="31"/>
      <c r="W135" s="29"/>
      <c r="X135" s="29"/>
      <c r="Y135" s="29"/>
      <c r="Z135" s="29"/>
      <c r="AA135" s="29"/>
      <c r="AB135" s="29"/>
      <c r="AC135" s="29"/>
      <c r="AD135" s="29"/>
      <c r="AE135" s="29"/>
    </row>
    <row r="136" customFormat="false" ht="15.75" hidden="false" customHeight="false" outlineLevel="0" collapsed="false">
      <c r="A136" s="30" t="s">
        <v>295</v>
      </c>
      <c r="B136" s="13" t="s">
        <v>296</v>
      </c>
      <c r="C136" s="31"/>
      <c r="D136" s="32" t="n">
        <v>0.0267197710838715</v>
      </c>
      <c r="E136" s="32" t="n">
        <v>0.0585074626865672</v>
      </c>
      <c r="F136" s="32" t="n">
        <v>0</v>
      </c>
      <c r="G136" s="32" t="n">
        <v>0.0346020761245675</v>
      </c>
      <c r="H136" s="31" t="n">
        <v>0.024824072204185</v>
      </c>
      <c r="I136" s="31" t="n">
        <v>0</v>
      </c>
      <c r="J136" s="31" t="n">
        <v>0.0427180168216025</v>
      </c>
      <c r="K136" s="31" t="n">
        <v>0.00174641030097543</v>
      </c>
      <c r="L136" s="29"/>
      <c r="M136" s="29"/>
      <c r="N136" s="31" t="n">
        <v>0</v>
      </c>
      <c r="O136" s="31" t="n">
        <v>0</v>
      </c>
      <c r="P136" s="31" t="n">
        <v>0</v>
      </c>
      <c r="Q136" s="33"/>
      <c r="R136" s="33"/>
      <c r="S136" s="33"/>
      <c r="T136" s="31"/>
      <c r="U136" s="31"/>
      <c r="V136" s="31"/>
      <c r="W136" s="29"/>
      <c r="X136" s="29"/>
      <c r="Y136" s="29"/>
      <c r="Z136" s="29"/>
      <c r="AA136" s="29"/>
      <c r="AB136" s="29"/>
      <c r="AC136" s="29"/>
      <c r="AD136" s="29"/>
      <c r="AE136" s="29"/>
    </row>
    <row r="137" customFormat="false" ht="15.75" hidden="false" customHeight="false" outlineLevel="0" collapsed="false">
      <c r="A137" s="30" t="s">
        <v>297</v>
      </c>
      <c r="B137" s="13" t="s">
        <v>298</v>
      </c>
      <c r="C137" s="31"/>
      <c r="D137" s="32" t="n">
        <v>0.0328824070603469</v>
      </c>
      <c r="E137" s="32" t="n">
        <v>0.0748461222814936</v>
      </c>
      <c r="F137" s="32" t="n">
        <v>0</v>
      </c>
      <c r="G137" s="32" t="n">
        <v>0.0406239286938636</v>
      </c>
      <c r="H137" s="31" t="n">
        <v>0.0490954814634542</v>
      </c>
      <c r="I137" s="31" t="n">
        <v>0</v>
      </c>
      <c r="J137" s="31" t="n">
        <v>0.0816864295125165</v>
      </c>
      <c r="K137" s="31" t="n">
        <v>0.00174641030097543</v>
      </c>
      <c r="L137" s="29"/>
      <c r="M137" s="29"/>
      <c r="N137" s="31" t="n">
        <v>0.0117178993600573</v>
      </c>
      <c r="O137" s="31" t="n">
        <v>0.00423564510080843</v>
      </c>
      <c r="P137" s="31" t="n">
        <v>0.00232388742504763</v>
      </c>
      <c r="Q137" s="33"/>
      <c r="R137" s="33"/>
      <c r="S137" s="33"/>
      <c r="T137" s="31"/>
      <c r="U137" s="31"/>
      <c r="V137" s="31"/>
      <c r="W137" s="29"/>
      <c r="X137" s="29"/>
      <c r="Y137" s="29"/>
      <c r="Z137" s="29"/>
      <c r="AA137" s="29"/>
      <c r="AB137" s="29"/>
      <c r="AC137" s="29"/>
      <c r="AD137" s="29"/>
      <c r="AE137" s="29"/>
    </row>
    <row r="138" customFormat="false" ht="15.75" hidden="false" customHeight="false" outlineLevel="0" collapsed="false">
      <c r="A138" s="30" t="s">
        <v>299</v>
      </c>
      <c r="B138" s="13" t="s">
        <v>300</v>
      </c>
      <c r="C138" s="31"/>
      <c r="D138" s="32" t="n">
        <v>0.0315402476780186</v>
      </c>
      <c r="E138" s="32" t="n">
        <v>0.0681233933161954</v>
      </c>
      <c r="F138" s="32" t="n">
        <v>0</v>
      </c>
      <c r="G138" s="32" t="n">
        <v>0.037037037037037</v>
      </c>
      <c r="H138" s="31" t="n">
        <v>0.0301794203343046</v>
      </c>
      <c r="I138" s="31" t="n">
        <v>0</v>
      </c>
      <c r="J138" s="31" t="n">
        <v>0.0775790349417637</v>
      </c>
      <c r="K138" s="31" t="n">
        <v>0.00174641030097543</v>
      </c>
      <c r="L138" s="29"/>
      <c r="M138" s="29"/>
      <c r="N138" s="31" t="n">
        <v>0</v>
      </c>
      <c r="O138" s="31" t="n">
        <v>0</v>
      </c>
      <c r="P138" s="31" t="n">
        <v>0</v>
      </c>
      <c r="Q138" s="33"/>
      <c r="R138" s="33"/>
      <c r="S138" s="33"/>
      <c r="T138" s="31"/>
      <c r="U138" s="31"/>
      <c r="V138" s="31"/>
      <c r="W138" s="29"/>
      <c r="X138" s="29"/>
      <c r="Y138" s="29"/>
      <c r="Z138" s="29"/>
      <c r="AA138" s="29"/>
      <c r="AB138" s="29"/>
      <c r="AC138" s="29"/>
      <c r="AD138" s="29"/>
      <c r="AE138" s="29"/>
    </row>
    <row r="139" customFormat="false" ht="15.75" hidden="false" customHeight="false" outlineLevel="0" collapsed="false">
      <c r="A139" s="29"/>
      <c r="B139" s="13"/>
      <c r="C139" s="31"/>
      <c r="D139" s="34"/>
      <c r="E139" s="34"/>
      <c r="F139" s="34"/>
      <c r="G139" s="34"/>
      <c r="L139" s="29"/>
      <c r="M139" s="29"/>
      <c r="N139" s="31"/>
      <c r="O139" s="31"/>
      <c r="P139" s="31"/>
      <c r="Q139" s="35"/>
      <c r="R139" s="31"/>
      <c r="S139" s="31"/>
      <c r="T139" s="31"/>
      <c r="U139" s="29"/>
      <c r="V139" s="29"/>
      <c r="W139" s="29"/>
      <c r="X139" s="29"/>
      <c r="Y139" s="29"/>
      <c r="Z139" s="29"/>
      <c r="AA139" s="29"/>
      <c r="AB139" s="29"/>
      <c r="AC139" s="29"/>
      <c r="AD139" s="29"/>
      <c r="AE139" s="29"/>
    </row>
    <row r="140" customFormat="false" ht="15.75" hidden="false" customHeight="false" outlineLevel="0" collapsed="false">
      <c r="A140" s="29"/>
      <c r="B140" s="13" t="s">
        <v>301</v>
      </c>
      <c r="C140" s="29"/>
      <c r="D140" s="32" t="n">
        <v>0.0464664910489871</v>
      </c>
      <c r="E140" s="32" t="n">
        <v>0.0939693194084947</v>
      </c>
      <c r="F140" s="32" t="n">
        <v>0.000944328294061947</v>
      </c>
      <c r="G140" s="32" t="n">
        <v>0.0343719229334857</v>
      </c>
      <c r="H140" s="32" t="n">
        <v>0.0496318796755386</v>
      </c>
      <c r="I140" s="32" t="n">
        <v>0.00798686543096513</v>
      </c>
      <c r="J140" s="32" t="n">
        <v>0.0211683104240436</v>
      </c>
      <c r="K140" s="31" t="n">
        <v>0.00174641030097543</v>
      </c>
      <c r="L140" s="29"/>
      <c r="M140" s="29"/>
      <c r="N140" s="31" t="n">
        <v>0.19269190674158</v>
      </c>
      <c r="O140" s="31" t="n">
        <v>0.091246508957573</v>
      </c>
      <c r="P140" s="31" t="n">
        <v>0.0543693186793826</v>
      </c>
      <c r="Q140" s="35"/>
      <c r="R140" s="31"/>
      <c r="S140" s="31"/>
      <c r="T140" s="31"/>
      <c r="U140" s="31"/>
      <c r="V140" s="31"/>
      <c r="W140" s="29"/>
      <c r="X140" s="29"/>
      <c r="Y140" s="29"/>
      <c r="Z140" s="29"/>
      <c r="AA140" s="29"/>
      <c r="AB140" s="29"/>
      <c r="AC140" s="29"/>
      <c r="AD140" s="29"/>
      <c r="AE140" s="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D9EAD3"/>
    <pageSetUpPr fitToPage="false"/>
  </sheetPr>
  <dimension ref="A1:M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7.0255102040816"/>
    <col collapsed="false" hidden="false" max="2" min="2" style="0" width="26.9336734693878"/>
    <col collapsed="false" hidden="false" max="3" min="3" style="0" width="3.30102040816327"/>
    <col collapsed="false" hidden="false" max="4" min="4" style="0" width="21.7244897959184"/>
    <col collapsed="false" hidden="false" max="5" min="5" style="0" width="13.3469387755102"/>
    <col collapsed="false" hidden="false" max="6" min="6" style="0" width="16.2602040816327"/>
    <col collapsed="false" hidden="false" max="1025" min="7" style="0" width="13.3469387755102"/>
  </cols>
  <sheetData>
    <row r="1" customFormat="false" ht="15.75" hidden="false" customHeight="false" outlineLevel="0" collapsed="false">
      <c r="A1" s="2" t="s">
        <v>24</v>
      </c>
      <c r="B1" s="8" t="s">
        <v>25</v>
      </c>
      <c r="D1" s="10" t="s">
        <v>315</v>
      </c>
      <c r="E1" s="10" t="s">
        <v>316</v>
      </c>
      <c r="F1" s="10" t="s">
        <v>317</v>
      </c>
      <c r="H1" s="36" t="s">
        <v>318</v>
      </c>
    </row>
    <row r="2" customFormat="false" ht="15.75" hidden="false" customHeight="false" outlineLevel="0" collapsed="false">
      <c r="A2" s="12" t="s">
        <v>27</v>
      </c>
      <c r="B2" s="13" t="s">
        <v>28</v>
      </c>
      <c r="D2" s="15" t="n">
        <v>0.35</v>
      </c>
      <c r="E2" s="15" t="n">
        <v>0.16</v>
      </c>
      <c r="F2" s="15" t="n">
        <v>0</v>
      </c>
      <c r="G2" s="15"/>
      <c r="H2" s="37" t="n">
        <f aca="false">$D2-($E2*8.84/4+$F2)</f>
        <v>-0.00359999999999999</v>
      </c>
      <c r="I2" s="15"/>
      <c r="J2" s="16"/>
      <c r="K2" s="15"/>
      <c r="L2" s="15"/>
      <c r="M2" s="15"/>
    </row>
    <row r="3" customFormat="false" ht="15.75" hidden="false" customHeight="false" outlineLevel="0" collapsed="false">
      <c r="A3" s="12" t="s">
        <v>29</v>
      </c>
      <c r="B3" s="13" t="s">
        <v>30</v>
      </c>
      <c r="D3" s="15" t="n">
        <v>0.16</v>
      </c>
      <c r="E3" s="15" t="n">
        <v>0.02</v>
      </c>
      <c r="F3" s="15" t="n">
        <v>0.02</v>
      </c>
      <c r="G3" s="15"/>
      <c r="H3" s="37" t="n">
        <f aca="false">$D3-($E3*8.84/4+$F3)</f>
        <v>0.0958</v>
      </c>
      <c r="I3" s="15"/>
      <c r="J3" s="16"/>
      <c r="K3" s="15"/>
      <c r="L3" s="15"/>
      <c r="M3" s="15"/>
    </row>
    <row r="4" customFormat="false" ht="15.75" hidden="false" customHeight="false" outlineLevel="0" collapsed="false">
      <c r="A4" s="12" t="s">
        <v>31</v>
      </c>
      <c r="B4" s="13" t="s">
        <v>32</v>
      </c>
      <c r="D4" s="15" t="n">
        <v>1.59</v>
      </c>
      <c r="E4" s="15" t="n">
        <v>0.19</v>
      </c>
      <c r="F4" s="15" t="n">
        <v>0.13</v>
      </c>
      <c r="G4" s="15"/>
      <c r="H4" s="37" t="n">
        <f aca="false">$D4-($E4*8.84/4+$F4)</f>
        <v>1.0401</v>
      </c>
      <c r="I4" s="15"/>
      <c r="J4" s="16"/>
      <c r="K4" s="15"/>
      <c r="L4" s="15"/>
      <c r="M4" s="15"/>
    </row>
    <row r="5" customFormat="false" ht="15.75" hidden="false" customHeight="false" outlineLevel="0" collapsed="false">
      <c r="A5" s="12" t="s">
        <v>33</v>
      </c>
      <c r="B5" s="13" t="s">
        <v>34</v>
      </c>
      <c r="D5" s="15" t="n">
        <v>0.22</v>
      </c>
      <c r="E5" s="15" t="n">
        <v>0.02</v>
      </c>
      <c r="F5" s="15" t="n">
        <v>0</v>
      </c>
      <c r="G5" s="15"/>
      <c r="H5" s="37" t="n">
        <f aca="false">$D5-($E5*8.84/4+$F5)</f>
        <v>0.1758</v>
      </c>
      <c r="I5" s="15"/>
      <c r="J5" s="16"/>
      <c r="K5" s="15"/>
      <c r="L5" s="15"/>
      <c r="M5" s="15"/>
    </row>
    <row r="6" customFormat="false" ht="15.75" hidden="false" customHeight="false" outlineLevel="0" collapsed="false">
      <c r="A6" s="12" t="s">
        <v>35</v>
      </c>
      <c r="B6" s="13" t="s">
        <v>36</v>
      </c>
      <c r="D6" s="15" t="n">
        <v>10.07</v>
      </c>
      <c r="E6" s="15" t="n">
        <v>3.14</v>
      </c>
      <c r="F6" s="15" t="n">
        <v>0.29</v>
      </c>
      <c r="G6" s="15"/>
      <c r="H6" s="37" t="n">
        <f aca="false">$D6-($E6*8.84/4+$F6)</f>
        <v>2.8406</v>
      </c>
      <c r="I6" s="15"/>
      <c r="J6" s="16"/>
      <c r="K6" s="15"/>
      <c r="L6" s="15"/>
      <c r="M6" s="15"/>
    </row>
    <row r="7" customFormat="false" ht="15.75" hidden="false" customHeight="false" outlineLevel="0" collapsed="false">
      <c r="A7" s="12" t="s">
        <v>37</v>
      </c>
      <c r="B7" s="13" t="s">
        <v>38</v>
      </c>
      <c r="D7" s="15" t="n">
        <v>0.06</v>
      </c>
      <c r="E7" s="15" t="n">
        <v>0.01</v>
      </c>
      <c r="F7" s="15" t="n">
        <v>0.01</v>
      </c>
      <c r="G7" s="15"/>
      <c r="H7" s="37" t="n">
        <f aca="false">$D7-($E7*8.84/4+$F7)</f>
        <v>0.0279</v>
      </c>
      <c r="I7" s="15"/>
      <c r="J7" s="16"/>
      <c r="K7" s="15"/>
      <c r="L7" s="15"/>
      <c r="M7" s="15"/>
    </row>
    <row r="8" customFormat="false" ht="15.75" hidden="false" customHeight="false" outlineLevel="0" collapsed="false">
      <c r="A8" s="12" t="s">
        <v>39</v>
      </c>
      <c r="B8" s="13" t="s">
        <v>40</v>
      </c>
      <c r="D8" s="15" t="n">
        <v>1</v>
      </c>
      <c r="E8" s="15" t="n">
        <v>0.18</v>
      </c>
      <c r="F8" s="15" t="n">
        <v>0.02</v>
      </c>
      <c r="G8" s="15"/>
      <c r="H8" s="37" t="n">
        <f aca="false">$D8-($E8*8.84/4+$F8)</f>
        <v>0.5822</v>
      </c>
      <c r="I8" s="15"/>
      <c r="J8" s="16"/>
      <c r="K8" s="15"/>
      <c r="L8" s="15"/>
      <c r="M8" s="15"/>
    </row>
    <row r="9" customFormat="false" ht="15.75" hidden="false" customHeight="false" outlineLevel="0" collapsed="false">
      <c r="A9" s="12" t="s">
        <v>41</v>
      </c>
      <c r="B9" s="13" t="s">
        <v>42</v>
      </c>
      <c r="D9" s="15" t="n">
        <v>0.5</v>
      </c>
      <c r="E9" s="15" t="n">
        <v>0.19</v>
      </c>
      <c r="F9" s="15" t="n">
        <v>0.02</v>
      </c>
      <c r="G9" s="15"/>
      <c r="H9" s="37" t="n">
        <f aca="false">$D9-($E9*8.84/4+$F9)</f>
        <v>0.0601</v>
      </c>
      <c r="I9" s="15"/>
      <c r="J9" s="16"/>
      <c r="K9" s="15"/>
      <c r="L9" s="15"/>
      <c r="M9" s="15"/>
    </row>
    <row r="10" customFormat="false" ht="15.75" hidden="false" customHeight="false" outlineLevel="0" collapsed="false">
      <c r="A10" s="12" t="s">
        <v>43</v>
      </c>
      <c r="B10" s="13" t="s">
        <v>44</v>
      </c>
      <c r="D10" s="15" t="n">
        <v>0</v>
      </c>
      <c r="E10" s="15" t="n">
        <v>0</v>
      </c>
      <c r="F10" s="15" t="n">
        <v>0</v>
      </c>
      <c r="G10" s="15"/>
      <c r="H10" s="37" t="n">
        <f aca="false">$D10-($E10*8.84/4+$F10)</f>
        <v>0</v>
      </c>
      <c r="I10" s="15"/>
      <c r="J10" s="16"/>
      <c r="K10" s="15"/>
      <c r="L10" s="15"/>
      <c r="M10" s="15"/>
    </row>
    <row r="11" customFormat="false" ht="15.75" hidden="false" customHeight="false" outlineLevel="0" collapsed="false">
      <c r="A11" s="12" t="s">
        <v>45</v>
      </c>
      <c r="B11" s="13" t="s">
        <v>46</v>
      </c>
      <c r="D11" s="15" t="n">
        <v>14.23</v>
      </c>
      <c r="E11" s="15" t="n">
        <v>1.97</v>
      </c>
      <c r="F11" s="15" t="n">
        <v>1.08</v>
      </c>
      <c r="G11" s="15"/>
      <c r="H11" s="37" t="n">
        <f aca="false">$D11-($E11*8.84/4+$F11)</f>
        <v>8.7963</v>
      </c>
      <c r="I11" s="15"/>
      <c r="J11" s="16"/>
      <c r="K11" s="15"/>
      <c r="L11" s="15"/>
      <c r="M11" s="15"/>
    </row>
    <row r="12" customFormat="false" ht="15.75" hidden="false" customHeight="false" outlineLevel="0" collapsed="false">
      <c r="A12" s="12" t="s">
        <v>47</v>
      </c>
      <c r="B12" s="13" t="s">
        <v>48</v>
      </c>
      <c r="D12" s="15" t="n">
        <v>0</v>
      </c>
      <c r="E12" s="15" t="n">
        <v>0</v>
      </c>
      <c r="F12" s="15" t="n">
        <v>0</v>
      </c>
      <c r="G12" s="15"/>
      <c r="H12" s="37" t="n">
        <f aca="false">$D12-($E12*8.84/4+$F12)</f>
        <v>0</v>
      </c>
      <c r="I12" s="15"/>
      <c r="J12" s="16"/>
      <c r="K12" s="15"/>
      <c r="L12" s="15"/>
      <c r="M12" s="15"/>
    </row>
    <row r="13" customFormat="false" ht="15.75" hidden="false" customHeight="false" outlineLevel="0" collapsed="false">
      <c r="A13" s="12" t="s">
        <v>49</v>
      </c>
      <c r="B13" s="13" t="s">
        <v>50</v>
      </c>
      <c r="D13" s="15" t="n">
        <v>0.31</v>
      </c>
      <c r="E13" s="15" t="n">
        <v>0.11</v>
      </c>
      <c r="F13" s="15" t="n">
        <v>0.01</v>
      </c>
      <c r="G13" s="15"/>
      <c r="H13" s="37" t="n">
        <f aca="false">$D13-($E13*8.84/4+$F13)</f>
        <v>0.0569</v>
      </c>
      <c r="I13" s="15"/>
      <c r="J13" s="16"/>
      <c r="K13" s="15"/>
      <c r="L13" s="15"/>
      <c r="M13" s="15"/>
    </row>
    <row r="14" customFormat="false" ht="15.75" hidden="false" customHeight="false" outlineLevel="0" collapsed="false">
      <c r="A14" s="12" t="s">
        <v>51</v>
      </c>
      <c r="B14" s="13" t="s">
        <v>52</v>
      </c>
      <c r="D14" s="15" t="n">
        <v>0.9</v>
      </c>
      <c r="E14" s="15" t="n">
        <v>0.22</v>
      </c>
      <c r="F14" s="15" t="n">
        <v>0.05</v>
      </c>
      <c r="G14" s="15"/>
      <c r="H14" s="37" t="n">
        <f aca="false">$D14-($E14*8.84/4+$F14)</f>
        <v>0.3638</v>
      </c>
      <c r="I14" s="15"/>
      <c r="J14" s="16"/>
      <c r="K14" s="15"/>
      <c r="L14" s="15"/>
      <c r="M14" s="15"/>
    </row>
    <row r="15" customFormat="false" ht="15.75" hidden="false" customHeight="false" outlineLevel="0" collapsed="false">
      <c r="A15" s="12" t="s">
        <v>53</v>
      </c>
      <c r="B15" s="13" t="s">
        <v>54</v>
      </c>
      <c r="D15" s="15" t="n">
        <v>0</v>
      </c>
      <c r="E15" s="15" t="n">
        <v>0</v>
      </c>
      <c r="F15" s="15" t="n">
        <v>0</v>
      </c>
      <c r="G15" s="15"/>
      <c r="H15" s="37" t="n">
        <f aca="false">$D15-($E15*8.84/4+$F15)</f>
        <v>0</v>
      </c>
      <c r="I15" s="15"/>
      <c r="J15" s="16"/>
      <c r="K15" s="15"/>
      <c r="L15" s="15"/>
      <c r="M15" s="15"/>
    </row>
    <row r="16" customFormat="false" ht="15.75" hidden="false" customHeight="false" outlineLevel="0" collapsed="false">
      <c r="A16" s="12" t="s">
        <v>55</v>
      </c>
      <c r="B16" s="13" t="s">
        <v>56</v>
      </c>
      <c r="D16" s="15" t="n">
        <v>0.36</v>
      </c>
      <c r="E16" s="15" t="n">
        <v>0.07</v>
      </c>
      <c r="F16" s="15" t="n">
        <v>0</v>
      </c>
      <c r="G16" s="15"/>
      <c r="H16" s="37" t="n">
        <f aca="false">$D16-($E16*8.84/4+$F16)</f>
        <v>0.2053</v>
      </c>
      <c r="I16" s="15"/>
      <c r="J16" s="16"/>
      <c r="K16" s="15"/>
      <c r="L16" s="15"/>
      <c r="M16" s="15"/>
    </row>
    <row r="17" customFormat="false" ht="15.75" hidden="false" customHeight="false" outlineLevel="0" collapsed="false">
      <c r="A17" s="12" t="s">
        <v>57</v>
      </c>
      <c r="B17" s="13" t="s">
        <v>58</v>
      </c>
      <c r="D17" s="15" t="n">
        <v>0.97</v>
      </c>
      <c r="E17" s="15" t="n">
        <v>0.14</v>
      </c>
      <c r="F17" s="15" t="n">
        <v>0.07</v>
      </c>
      <c r="G17" s="15"/>
      <c r="H17" s="37" t="n">
        <f aca="false">$D17-($E17*8.84/4+$F17)</f>
        <v>0.5906</v>
      </c>
      <c r="I17" s="15"/>
      <c r="J17" s="16"/>
      <c r="K17" s="15"/>
      <c r="L17" s="15"/>
      <c r="M17" s="15"/>
    </row>
    <row r="18" customFormat="false" ht="15.75" hidden="false" customHeight="false" outlineLevel="0" collapsed="false">
      <c r="A18" s="12" t="s">
        <v>59</v>
      </c>
      <c r="B18" s="13" t="s">
        <v>60</v>
      </c>
      <c r="D18" s="15" t="n">
        <v>0.02</v>
      </c>
      <c r="E18" s="15" t="n">
        <v>0</v>
      </c>
      <c r="F18" s="15" t="n">
        <v>0</v>
      </c>
      <c r="G18" s="15"/>
      <c r="H18" s="37" t="n">
        <f aca="false">$D18-($E18*8.84/4+$F18)</f>
        <v>0.02</v>
      </c>
      <c r="I18" s="15"/>
      <c r="J18" s="16"/>
      <c r="K18" s="15"/>
      <c r="L18" s="15"/>
      <c r="M18" s="15"/>
    </row>
    <row r="19" customFormat="false" ht="15.75" hidden="false" customHeight="false" outlineLevel="0" collapsed="false">
      <c r="A19" s="12" t="s">
        <v>61</v>
      </c>
      <c r="B19" s="13" t="s">
        <v>62</v>
      </c>
      <c r="D19" s="15" t="n">
        <v>59.09</v>
      </c>
      <c r="E19" s="15" t="n">
        <v>5.87</v>
      </c>
      <c r="F19" s="15" t="n">
        <v>0.98</v>
      </c>
      <c r="G19" s="15"/>
      <c r="H19" s="37" t="n">
        <f aca="false">$D19-($E19*8.84/4+$F19)</f>
        <v>45.1373</v>
      </c>
      <c r="I19" s="15"/>
      <c r="J19" s="16"/>
      <c r="K19" s="15"/>
      <c r="L19" s="15"/>
      <c r="M19" s="15"/>
    </row>
    <row r="20" customFormat="false" ht="15.75" hidden="false" customHeight="false" outlineLevel="0" collapsed="false">
      <c r="A20" s="12" t="s">
        <v>63</v>
      </c>
      <c r="B20" s="13" t="s">
        <v>64</v>
      </c>
      <c r="D20" s="15" t="n">
        <v>0</v>
      </c>
      <c r="E20" s="15" t="n">
        <v>0</v>
      </c>
      <c r="F20" s="15" t="n">
        <v>0</v>
      </c>
      <c r="G20" s="15"/>
      <c r="H20" s="37" t="n">
        <f aca="false">$D20-($E20*8.84/4+$F20)</f>
        <v>0</v>
      </c>
      <c r="I20" s="15"/>
      <c r="J20" s="16"/>
      <c r="K20" s="15"/>
      <c r="L20" s="15"/>
      <c r="M20" s="15"/>
    </row>
    <row r="21" customFormat="false" ht="15.75" hidden="false" customHeight="false" outlineLevel="0" collapsed="false">
      <c r="A21" s="12" t="s">
        <v>65</v>
      </c>
      <c r="B21" s="13" t="s">
        <v>66</v>
      </c>
      <c r="D21" s="15" t="n">
        <v>0.05</v>
      </c>
      <c r="E21" s="15" t="n">
        <v>0</v>
      </c>
      <c r="F21" s="15" t="n">
        <v>0.01</v>
      </c>
      <c r="G21" s="15"/>
      <c r="H21" s="37" t="n">
        <f aca="false">$D21-($E21*8.84/4+$F21)</f>
        <v>0.04</v>
      </c>
      <c r="I21" s="15"/>
      <c r="J21" s="16"/>
      <c r="K21" s="15"/>
      <c r="L21" s="15"/>
      <c r="M21" s="15"/>
    </row>
    <row r="22" customFormat="false" ht="15.75" hidden="false" customHeight="false" outlineLevel="0" collapsed="false">
      <c r="A22" s="12" t="s">
        <v>67</v>
      </c>
      <c r="B22" s="13" t="s">
        <v>68</v>
      </c>
      <c r="D22" s="15" t="n">
        <v>3.24</v>
      </c>
      <c r="E22" s="15" t="n">
        <v>0.55</v>
      </c>
      <c r="F22" s="15" t="n">
        <v>0.07</v>
      </c>
      <c r="G22" s="15"/>
      <c r="H22" s="37" t="n">
        <f aca="false">$D22-($E22*8.84/4+$F22)</f>
        <v>1.9545</v>
      </c>
      <c r="I22" s="15"/>
      <c r="J22" s="16"/>
      <c r="K22" s="15"/>
      <c r="L22" s="15"/>
      <c r="M22" s="15"/>
    </row>
    <row r="23" customFormat="false" ht="15.75" hidden="false" customHeight="false" outlineLevel="0" collapsed="false">
      <c r="A23" s="12" t="s">
        <v>69</v>
      </c>
      <c r="B23" s="13" t="s">
        <v>70</v>
      </c>
      <c r="D23" s="15" t="n">
        <v>0</v>
      </c>
      <c r="E23" s="15" t="n">
        <v>0</v>
      </c>
      <c r="F23" s="15" t="n">
        <v>0</v>
      </c>
      <c r="G23" s="15"/>
      <c r="H23" s="37" t="n">
        <f aca="false">$D23-($E23*8.84/4+$F23)</f>
        <v>0</v>
      </c>
      <c r="I23" s="15"/>
      <c r="J23" s="16"/>
      <c r="K23" s="15"/>
      <c r="L23" s="15"/>
      <c r="M23" s="15"/>
    </row>
    <row r="24" customFormat="false" ht="15.75" hidden="false" customHeight="false" outlineLevel="0" collapsed="false">
      <c r="A24" s="12" t="s">
        <v>71</v>
      </c>
      <c r="B24" s="13" t="s">
        <v>72</v>
      </c>
      <c r="D24" s="15" t="n">
        <v>0.03</v>
      </c>
      <c r="E24" s="15" t="n">
        <v>0</v>
      </c>
      <c r="F24" s="15" t="n">
        <v>0</v>
      </c>
      <c r="G24" s="15"/>
      <c r="H24" s="37" t="n">
        <f aca="false">$D24-($E24*8.84/4+$F24)</f>
        <v>0.03</v>
      </c>
      <c r="I24" s="15"/>
      <c r="J24" s="16"/>
      <c r="K24" s="15"/>
      <c r="L24" s="15"/>
      <c r="M24" s="15"/>
    </row>
    <row r="25" customFormat="false" ht="15.75" hidden="false" customHeight="false" outlineLevel="0" collapsed="false">
      <c r="A25" s="12" t="s">
        <v>73</v>
      </c>
      <c r="B25" s="13" t="s">
        <v>74</v>
      </c>
      <c r="D25" s="15" t="n">
        <v>4.03</v>
      </c>
      <c r="E25" s="15" t="n">
        <v>0.03</v>
      </c>
      <c r="F25" s="15" t="n">
        <v>0.24</v>
      </c>
      <c r="G25" s="15"/>
      <c r="H25" s="37" t="n">
        <f aca="false">$D25-($E25*8.84/4+$F25)</f>
        <v>3.7237</v>
      </c>
      <c r="I25" s="15"/>
      <c r="J25" s="16"/>
      <c r="K25" s="15"/>
      <c r="L25" s="15"/>
      <c r="M25" s="15"/>
    </row>
    <row r="26" customFormat="false" ht="15.75" hidden="false" customHeight="false" outlineLevel="0" collapsed="false">
      <c r="A26" s="12" t="s">
        <v>75</v>
      </c>
      <c r="B26" s="13" t="s">
        <v>76</v>
      </c>
      <c r="D26" s="15" t="n">
        <v>0.69</v>
      </c>
      <c r="E26" s="15" t="n">
        <v>0.18</v>
      </c>
      <c r="F26" s="15" t="n">
        <v>0.02</v>
      </c>
      <c r="G26" s="15"/>
      <c r="H26" s="37" t="n">
        <f aca="false">$D26-($E26*8.84/4+$F26)</f>
        <v>0.2722</v>
      </c>
      <c r="I26" s="15"/>
      <c r="J26" s="16"/>
      <c r="K26" s="15"/>
      <c r="L26" s="15"/>
      <c r="M26" s="15"/>
    </row>
    <row r="27" customFormat="false" ht="15.75" hidden="false" customHeight="false" outlineLevel="0" collapsed="false">
      <c r="A27" s="12" t="s">
        <v>77</v>
      </c>
      <c r="B27" s="13" t="s">
        <v>78</v>
      </c>
      <c r="D27" s="15" t="n">
        <v>10.1</v>
      </c>
      <c r="E27" s="15" t="n">
        <v>0.6</v>
      </c>
      <c r="F27" s="15" t="n">
        <v>0.93</v>
      </c>
      <c r="G27" s="15"/>
      <c r="H27" s="37" t="n">
        <f aca="false">$D27-($E27*8.84/4+$F27)</f>
        <v>7.844</v>
      </c>
      <c r="I27" s="15"/>
      <c r="J27" s="16"/>
      <c r="K27" s="15"/>
      <c r="L27" s="15"/>
      <c r="M27" s="15"/>
    </row>
    <row r="28" customFormat="false" ht="15.75" hidden="false" customHeight="false" outlineLevel="0" collapsed="false">
      <c r="A28" s="12" t="s">
        <v>79</v>
      </c>
      <c r="B28" s="13" t="s">
        <v>80</v>
      </c>
      <c r="D28" s="15" t="n">
        <v>0.02</v>
      </c>
      <c r="E28" s="15" t="n">
        <v>0.01</v>
      </c>
      <c r="F28" s="15" t="n">
        <v>0</v>
      </c>
      <c r="G28" s="15"/>
      <c r="H28" s="37" t="n">
        <f aca="false">$D28-($E28*8.84/4+$F28)</f>
        <v>-0.0021</v>
      </c>
      <c r="I28" s="15"/>
      <c r="J28" s="16"/>
      <c r="K28" s="15"/>
      <c r="L28" s="15"/>
      <c r="M28" s="15"/>
    </row>
    <row r="29" customFormat="false" ht="15.75" hidden="false" customHeight="false" outlineLevel="0" collapsed="false">
      <c r="A29" s="12" t="s">
        <v>81</v>
      </c>
      <c r="B29" s="13" t="s">
        <v>82</v>
      </c>
      <c r="D29" s="15" t="n">
        <v>0</v>
      </c>
      <c r="E29" s="15" t="n">
        <v>0</v>
      </c>
      <c r="F29" s="15" t="n">
        <v>0</v>
      </c>
      <c r="G29" s="15"/>
      <c r="H29" s="37" t="n">
        <f aca="false">$D29-($E29*8.84/4+$F29)</f>
        <v>0</v>
      </c>
      <c r="I29" s="15"/>
      <c r="J29" s="16"/>
      <c r="K29" s="15"/>
      <c r="L29" s="15"/>
      <c r="M29" s="15"/>
    </row>
    <row r="30" customFormat="false" ht="15.75" hidden="false" customHeight="false" outlineLevel="0" collapsed="false">
      <c r="A30" s="12" t="s">
        <v>83</v>
      </c>
      <c r="B30" s="13" t="s">
        <v>84</v>
      </c>
      <c r="D30" s="15" t="n">
        <v>0.9</v>
      </c>
      <c r="E30" s="15" t="n">
        <v>0.3</v>
      </c>
      <c r="F30" s="15" t="n">
        <v>0</v>
      </c>
      <c r="G30" s="15"/>
      <c r="H30" s="37" t="n">
        <f aca="false">$D30-($E30*8.84/4+$F30)</f>
        <v>0.237</v>
      </c>
      <c r="I30" s="15"/>
      <c r="J30" s="16"/>
      <c r="K30" s="15"/>
      <c r="L30" s="15"/>
      <c r="M30" s="15"/>
    </row>
    <row r="31" customFormat="false" ht="15.75" hidden="false" customHeight="false" outlineLevel="0" collapsed="false">
      <c r="A31" s="12" t="s">
        <v>85</v>
      </c>
      <c r="B31" s="13" t="s">
        <v>86</v>
      </c>
      <c r="D31" s="15" t="n">
        <v>128.96</v>
      </c>
      <c r="E31" s="15" t="n">
        <v>30.31</v>
      </c>
      <c r="F31" s="15" t="n">
        <v>7.85</v>
      </c>
      <c r="G31" s="15"/>
      <c r="H31" s="37" t="n">
        <f aca="false">$D31-($E31*8.84/4+$F31)</f>
        <v>54.1249</v>
      </c>
      <c r="I31" s="15"/>
      <c r="J31" s="16"/>
      <c r="K31" s="15"/>
      <c r="L31" s="15"/>
      <c r="M31" s="15"/>
    </row>
    <row r="32" customFormat="false" ht="15.75" hidden="false" customHeight="false" outlineLevel="0" collapsed="false">
      <c r="A32" s="12" t="s">
        <v>87</v>
      </c>
      <c r="B32" s="13" t="s">
        <v>88</v>
      </c>
      <c r="D32" s="15" t="n">
        <v>3.12</v>
      </c>
      <c r="E32" s="15" t="n">
        <v>1.03</v>
      </c>
      <c r="F32" s="15" t="n">
        <v>0.01</v>
      </c>
      <c r="G32" s="15"/>
      <c r="H32" s="37" t="n">
        <f aca="false">$D32-($E32*8.84/4+$F32)</f>
        <v>0.8337</v>
      </c>
      <c r="I32" s="15"/>
      <c r="J32" s="16"/>
      <c r="K32" s="15"/>
      <c r="L32" s="15"/>
      <c r="M32" s="15"/>
    </row>
    <row r="33" customFormat="false" ht="15.75" hidden="false" customHeight="false" outlineLevel="0" collapsed="false">
      <c r="A33" s="12" t="s">
        <v>89</v>
      </c>
      <c r="B33" s="13" t="s">
        <v>90</v>
      </c>
      <c r="D33" s="15" t="n">
        <v>0.13</v>
      </c>
      <c r="E33" s="15" t="n">
        <v>0.05</v>
      </c>
      <c r="F33" s="15" t="n">
        <v>0</v>
      </c>
      <c r="G33" s="15"/>
      <c r="H33" s="37" t="n">
        <f aca="false">$D33-($E33*8.84/4+$F33)</f>
        <v>0.0195</v>
      </c>
      <c r="I33" s="15"/>
      <c r="J33" s="16"/>
      <c r="K33" s="15"/>
      <c r="L33" s="15"/>
      <c r="M33" s="15"/>
    </row>
    <row r="34" customFormat="false" ht="15.75" hidden="false" customHeight="false" outlineLevel="0" collapsed="false">
      <c r="A34" s="12" t="s">
        <v>91</v>
      </c>
      <c r="B34" s="18" t="s">
        <v>92</v>
      </c>
      <c r="D34" s="15" t="n">
        <v>0</v>
      </c>
      <c r="E34" s="15" t="n">
        <v>0</v>
      </c>
      <c r="F34" s="15" t="n">
        <v>0</v>
      </c>
      <c r="G34" s="15"/>
      <c r="H34" s="37" t="n">
        <f aca="false">$D34-($E34*8.84/4+$F34)</f>
        <v>0</v>
      </c>
      <c r="I34" s="15"/>
      <c r="J34" s="16"/>
      <c r="K34" s="15"/>
      <c r="L34" s="15"/>
      <c r="M34" s="15"/>
    </row>
    <row r="35" customFormat="false" ht="15.75" hidden="false" customHeight="false" outlineLevel="0" collapsed="false">
      <c r="A35" s="12" t="s">
        <v>93</v>
      </c>
      <c r="B35" s="13" t="s">
        <v>94</v>
      </c>
      <c r="D35" s="15" t="n">
        <v>0.35</v>
      </c>
      <c r="E35" s="15" t="n">
        <v>0.13</v>
      </c>
      <c r="F35" s="15" t="n">
        <v>0</v>
      </c>
      <c r="G35" s="15"/>
      <c r="H35" s="37" t="n">
        <f aca="false">$D35-($E35*8.84/4+$F35)</f>
        <v>0.0627</v>
      </c>
      <c r="I35" s="15"/>
      <c r="J35" s="16"/>
      <c r="K35" s="15"/>
      <c r="L35" s="15"/>
      <c r="M35" s="15"/>
    </row>
    <row r="36" customFormat="false" ht="15.75" hidden="false" customHeight="false" outlineLevel="0" collapsed="false">
      <c r="A36" s="12" t="s">
        <v>95</v>
      </c>
      <c r="B36" s="13" t="s">
        <v>96</v>
      </c>
      <c r="D36" s="15" t="n">
        <v>0.33</v>
      </c>
      <c r="E36" s="15" t="n">
        <v>0.12</v>
      </c>
      <c r="F36" s="15" t="n">
        <v>0.01</v>
      </c>
      <c r="G36" s="15"/>
      <c r="H36" s="37" t="n">
        <f aca="false">$D36-($E36*8.84/4+$F36)</f>
        <v>0.0548</v>
      </c>
      <c r="I36" s="15"/>
      <c r="J36" s="16"/>
      <c r="K36" s="15"/>
      <c r="L36" s="15"/>
      <c r="M36" s="15"/>
    </row>
    <row r="37" customFormat="false" ht="15.75" hidden="false" customHeight="false" outlineLevel="0" collapsed="false">
      <c r="A37" s="12" t="s">
        <v>97</v>
      </c>
      <c r="B37" s="13" t="s">
        <v>98</v>
      </c>
      <c r="D37" s="15" t="n">
        <v>0.12</v>
      </c>
      <c r="E37" s="15" t="n">
        <v>0.04</v>
      </c>
      <c r="F37" s="15" t="n">
        <v>0</v>
      </c>
      <c r="G37" s="15"/>
      <c r="H37" s="37" t="n">
        <f aca="false">$D37-($E37*8.84/4+$F37)</f>
        <v>0.0316</v>
      </c>
      <c r="I37" s="15"/>
      <c r="J37" s="16"/>
      <c r="K37" s="15"/>
      <c r="L37" s="15"/>
      <c r="M37" s="15"/>
    </row>
    <row r="38" customFormat="false" ht="15.75" hidden="false" customHeight="false" outlineLevel="0" collapsed="false">
      <c r="A38" s="12" t="s">
        <v>99</v>
      </c>
      <c r="B38" s="13" t="s">
        <v>100</v>
      </c>
      <c r="D38" s="15" t="n">
        <v>0.98</v>
      </c>
      <c r="E38" s="15" t="n">
        <v>0.42</v>
      </c>
      <c r="F38" s="15" t="n">
        <v>0</v>
      </c>
      <c r="G38" s="15"/>
      <c r="H38" s="37" t="n">
        <f aca="false">$D38-($E38*8.84/4+$F38)</f>
        <v>0.0518000000000001</v>
      </c>
      <c r="I38" s="15"/>
      <c r="J38" s="16"/>
      <c r="K38" s="15"/>
      <c r="L38" s="15"/>
      <c r="M38" s="15"/>
    </row>
    <row r="39" customFormat="false" ht="15.75" hidden="false" customHeight="false" outlineLevel="0" collapsed="false">
      <c r="A39" s="12" t="s">
        <v>101</v>
      </c>
      <c r="B39" s="13" t="s">
        <v>102</v>
      </c>
      <c r="D39" s="15" t="n">
        <v>0.25</v>
      </c>
      <c r="E39" s="15" t="n">
        <v>0.11</v>
      </c>
      <c r="F39" s="15" t="n">
        <v>0</v>
      </c>
      <c r="G39" s="15"/>
      <c r="H39" s="37" t="n">
        <f aca="false">$D39-($E39*8.84/4+$F39)</f>
        <v>0.00689999999999999</v>
      </c>
      <c r="I39" s="15"/>
      <c r="J39" s="16"/>
      <c r="K39" s="15"/>
      <c r="L39" s="15"/>
      <c r="M39" s="15"/>
    </row>
    <row r="40" customFormat="false" ht="15.75" hidden="false" customHeight="false" outlineLevel="0" collapsed="false">
      <c r="A40" s="12" t="s">
        <v>103</v>
      </c>
      <c r="B40" s="13" t="s">
        <v>104</v>
      </c>
      <c r="D40" s="15" t="n">
        <v>0.83</v>
      </c>
      <c r="E40" s="15" t="n">
        <v>0.15</v>
      </c>
      <c r="F40" s="15" t="n">
        <v>0.01</v>
      </c>
      <c r="G40" s="15"/>
      <c r="H40" s="37" t="n">
        <f aca="false">$D40-($E40*8.84/4+$F40)</f>
        <v>0.4885</v>
      </c>
      <c r="I40" s="15"/>
      <c r="J40" s="16"/>
      <c r="K40" s="15"/>
      <c r="L40" s="15"/>
      <c r="M40" s="15"/>
    </row>
    <row r="41" customFormat="false" ht="15.75" hidden="false" customHeight="false" outlineLevel="0" collapsed="false">
      <c r="A41" s="12" t="s">
        <v>105</v>
      </c>
      <c r="B41" s="13" t="s">
        <v>106</v>
      </c>
      <c r="D41" s="15" t="n">
        <v>5.02</v>
      </c>
      <c r="E41" s="15" t="n">
        <v>1.43</v>
      </c>
      <c r="F41" s="15" t="n">
        <v>0.12</v>
      </c>
      <c r="G41" s="15"/>
      <c r="H41" s="37" t="n">
        <f aca="false">$D41-($E41*8.84/4+$F41)</f>
        <v>1.7397</v>
      </c>
      <c r="I41" s="15"/>
      <c r="J41" s="16"/>
      <c r="K41" s="15"/>
      <c r="L41" s="15"/>
      <c r="M41" s="15"/>
    </row>
    <row r="42" customFormat="false" ht="15.75" hidden="false" customHeight="false" outlineLevel="0" collapsed="false">
      <c r="A42" s="12" t="s">
        <v>107</v>
      </c>
      <c r="B42" s="13" t="s">
        <v>108</v>
      </c>
      <c r="D42" s="15" t="n">
        <v>0.31</v>
      </c>
      <c r="E42" s="15" t="n">
        <v>0.11</v>
      </c>
      <c r="F42" s="15" t="n">
        <v>0</v>
      </c>
      <c r="G42" s="15"/>
      <c r="H42" s="37" t="n">
        <f aca="false">$D42-($E42*8.84/4+$F42)</f>
        <v>0.0669</v>
      </c>
      <c r="I42" s="15"/>
      <c r="J42" s="16"/>
      <c r="K42" s="15"/>
      <c r="L42" s="15"/>
      <c r="M42" s="15"/>
    </row>
    <row r="43" customFormat="false" ht="15.75" hidden="false" customHeight="false" outlineLevel="0" collapsed="false">
      <c r="A43" s="12" t="s">
        <v>109</v>
      </c>
      <c r="B43" s="13" t="s">
        <v>110</v>
      </c>
      <c r="D43" s="15" t="n">
        <v>0</v>
      </c>
      <c r="E43" s="15" t="n">
        <v>0</v>
      </c>
      <c r="F43" s="15" t="n">
        <v>0</v>
      </c>
      <c r="G43" s="15"/>
      <c r="H43" s="37" t="n">
        <f aca="false">$D43-($E43*8.84/4+$F43)</f>
        <v>0</v>
      </c>
      <c r="I43" s="15"/>
      <c r="J43" s="16"/>
      <c r="K43" s="15"/>
      <c r="L43" s="15"/>
      <c r="M43" s="15"/>
    </row>
    <row r="44" customFormat="false" ht="15.75" hidden="false" customHeight="false" outlineLevel="0" collapsed="false">
      <c r="A44" s="12" t="s">
        <v>111</v>
      </c>
      <c r="B44" s="13" t="s">
        <v>112</v>
      </c>
      <c r="D44" s="15" t="n">
        <v>0.32</v>
      </c>
      <c r="E44" s="15" t="n">
        <v>0.01</v>
      </c>
      <c r="F44" s="15" t="n">
        <v>0</v>
      </c>
      <c r="G44" s="15"/>
      <c r="H44" s="37" t="n">
        <f aca="false">$D44-($E44*8.84/4+$F44)</f>
        <v>0.2979</v>
      </c>
      <c r="I44" s="15"/>
      <c r="J44" s="16"/>
      <c r="K44" s="15"/>
      <c r="L44" s="15"/>
      <c r="M44" s="15"/>
    </row>
    <row r="45" customFormat="false" ht="15.75" hidden="false" customHeight="false" outlineLevel="0" collapsed="false">
      <c r="A45" s="12" t="s">
        <v>113</v>
      </c>
      <c r="B45" s="13" t="s">
        <v>114</v>
      </c>
      <c r="D45" s="15" t="n">
        <v>6.32</v>
      </c>
      <c r="E45" s="15" t="n">
        <v>0.44</v>
      </c>
      <c r="F45" s="15" t="n">
        <v>0.71</v>
      </c>
      <c r="G45" s="15"/>
      <c r="H45" s="37" t="n">
        <f aca="false">$D45-($E45*8.84/4+$F45)</f>
        <v>4.6376</v>
      </c>
      <c r="I45" s="15"/>
      <c r="J45" s="16"/>
      <c r="K45" s="15"/>
      <c r="L45" s="15"/>
      <c r="M45" s="15"/>
    </row>
    <row r="46" customFormat="false" ht="15.75" hidden="false" customHeight="false" outlineLevel="0" collapsed="false">
      <c r="A46" s="12" t="s">
        <v>115</v>
      </c>
      <c r="B46" s="13" t="s">
        <v>116</v>
      </c>
      <c r="C46" s="12"/>
      <c r="D46" s="15" t="n">
        <v>65.32</v>
      </c>
      <c r="E46" s="15" t="n">
        <v>20.72</v>
      </c>
      <c r="F46" s="15" t="n">
        <v>1.1</v>
      </c>
      <c r="G46" s="15"/>
      <c r="H46" s="37" t="n">
        <f aca="false">$D46-($E46*8.84/4+$F46)</f>
        <v>18.4288</v>
      </c>
      <c r="I46" s="15"/>
      <c r="J46" s="16"/>
      <c r="K46" s="15"/>
      <c r="L46" s="15"/>
      <c r="M46" s="15"/>
    </row>
    <row r="47" customFormat="false" ht="15.75" hidden="false" customHeight="false" outlineLevel="0" collapsed="false">
      <c r="A47" s="12" t="s">
        <v>117</v>
      </c>
      <c r="B47" s="13" t="s">
        <v>118</v>
      </c>
      <c r="D47" s="15" t="n">
        <v>0.03</v>
      </c>
      <c r="E47" s="15" t="n">
        <v>0.01</v>
      </c>
      <c r="F47" s="15" t="n">
        <v>0</v>
      </c>
      <c r="G47" s="15"/>
      <c r="H47" s="37" t="n">
        <f aca="false">$D47-($E47*8.84/4+$F47)</f>
        <v>0.0079</v>
      </c>
      <c r="I47" s="15"/>
      <c r="J47" s="16"/>
      <c r="K47" s="15"/>
      <c r="L47" s="15"/>
      <c r="M47" s="15"/>
    </row>
    <row r="48" customFormat="false" ht="15.75" hidden="false" customHeight="false" outlineLevel="0" collapsed="false">
      <c r="A48" s="12" t="s">
        <v>119</v>
      </c>
      <c r="B48" s="13" t="s">
        <v>120</v>
      </c>
      <c r="D48" s="15" t="n">
        <v>0.04</v>
      </c>
      <c r="E48" s="15" t="n">
        <v>0.02</v>
      </c>
      <c r="F48" s="15" t="n">
        <v>0</v>
      </c>
      <c r="G48" s="15"/>
      <c r="H48" s="37" t="n">
        <f aca="false">$D48-($E48*8.84/4+$F48)</f>
        <v>-0.0042</v>
      </c>
      <c r="I48" s="15"/>
      <c r="J48" s="16"/>
      <c r="K48" s="15"/>
      <c r="L48" s="15"/>
      <c r="M48" s="15"/>
    </row>
    <row r="49" customFormat="false" ht="15.75" hidden="false" customHeight="false" outlineLevel="0" collapsed="false">
      <c r="A49" s="12" t="s">
        <v>121</v>
      </c>
      <c r="B49" s="13" t="s">
        <v>122</v>
      </c>
      <c r="D49" s="15" t="n">
        <v>0.13</v>
      </c>
      <c r="E49" s="15" t="n">
        <v>0.04</v>
      </c>
      <c r="F49" s="15" t="n">
        <v>0</v>
      </c>
      <c r="G49" s="15"/>
      <c r="H49" s="37" t="n">
        <f aca="false">$D49-($E49*8.84/4+$F49)</f>
        <v>0.0416</v>
      </c>
      <c r="I49" s="15"/>
      <c r="J49" s="16"/>
      <c r="K49" s="15"/>
      <c r="L49" s="15"/>
      <c r="M49" s="15"/>
    </row>
    <row r="50" customFormat="false" ht="15.75" hidden="false" customHeight="false" outlineLevel="0" collapsed="false">
      <c r="A50" s="12" t="s">
        <v>123</v>
      </c>
      <c r="B50" s="13" t="s">
        <v>124</v>
      </c>
      <c r="D50" s="15" t="n">
        <v>0.13</v>
      </c>
      <c r="E50" s="15" t="n">
        <v>0.03</v>
      </c>
      <c r="F50" s="15" t="n">
        <v>0</v>
      </c>
      <c r="G50" s="15"/>
      <c r="H50" s="37" t="n">
        <f aca="false">$D50-($E50*8.84/4+$F50)</f>
        <v>0.0637</v>
      </c>
      <c r="I50" s="15"/>
      <c r="J50" s="16"/>
      <c r="K50" s="15"/>
      <c r="L50" s="15"/>
      <c r="M50" s="15"/>
    </row>
    <row r="51" customFormat="false" ht="15.75" hidden="false" customHeight="false" outlineLevel="0" collapsed="false">
      <c r="A51" s="12" t="s">
        <v>125</v>
      </c>
      <c r="B51" s="13" t="s">
        <v>126</v>
      </c>
      <c r="D51" s="15" t="n">
        <v>1.71</v>
      </c>
      <c r="E51" s="15" t="n">
        <v>0.45</v>
      </c>
      <c r="F51" s="15" t="n">
        <v>0.03</v>
      </c>
      <c r="G51" s="15"/>
      <c r="H51" s="37" t="n">
        <f aca="false">$D51-($E51*8.84/4+$F51)</f>
        <v>0.6855</v>
      </c>
      <c r="I51" s="15"/>
      <c r="J51" s="16"/>
      <c r="K51" s="15"/>
      <c r="L51" s="15"/>
      <c r="M51" s="15"/>
    </row>
    <row r="52" customFormat="false" ht="15.75" hidden="false" customHeight="false" outlineLevel="0" collapsed="false">
      <c r="A52" s="12" t="s">
        <v>127</v>
      </c>
      <c r="B52" s="13" t="s">
        <v>128</v>
      </c>
      <c r="D52" s="15" t="n">
        <v>1.27</v>
      </c>
      <c r="E52" s="15" t="n">
        <v>0.08</v>
      </c>
      <c r="F52" s="15" t="n">
        <v>0.02</v>
      </c>
      <c r="G52" s="15"/>
      <c r="H52" s="37" t="n">
        <f aca="false">$D52-($E52*8.84/4+$F52)</f>
        <v>1.0732</v>
      </c>
      <c r="I52" s="15"/>
      <c r="J52" s="16"/>
      <c r="K52" s="15"/>
      <c r="L52" s="15"/>
      <c r="M52" s="15"/>
    </row>
    <row r="53" customFormat="false" ht="15.75" hidden="false" customHeight="false" outlineLevel="0" collapsed="false">
      <c r="A53" s="12" t="s">
        <v>129</v>
      </c>
      <c r="B53" s="13" t="s">
        <v>130</v>
      </c>
      <c r="D53" s="15" t="n">
        <v>0.36</v>
      </c>
      <c r="E53" s="15" t="n">
        <v>0.06</v>
      </c>
      <c r="F53" s="15" t="n">
        <v>0.03</v>
      </c>
      <c r="G53" s="15"/>
      <c r="H53" s="37" t="n">
        <f aca="false">$D53-($E53*8.84/4+$F53)</f>
        <v>0.1974</v>
      </c>
      <c r="I53" s="15"/>
      <c r="J53" s="16"/>
      <c r="K53" s="15"/>
      <c r="L53" s="15"/>
      <c r="M53" s="15"/>
    </row>
    <row r="54" customFormat="false" ht="15.75" hidden="false" customHeight="false" outlineLevel="0" collapsed="false">
      <c r="A54" s="12" t="s">
        <v>131</v>
      </c>
      <c r="B54" s="13" t="s">
        <v>132</v>
      </c>
      <c r="D54" s="15" t="n">
        <v>0.02</v>
      </c>
      <c r="E54" s="15" t="n">
        <v>0.01</v>
      </c>
      <c r="F54" s="15" t="n">
        <v>0</v>
      </c>
      <c r="G54" s="15"/>
      <c r="H54" s="37" t="n">
        <f aca="false">$D54-($E54*8.84/4+$F54)</f>
        <v>-0.0021</v>
      </c>
      <c r="I54" s="15"/>
      <c r="J54" s="16"/>
      <c r="K54" s="15"/>
      <c r="L54" s="15"/>
      <c r="M54" s="15"/>
    </row>
    <row r="55" customFormat="false" ht="15.75" hidden="false" customHeight="false" outlineLevel="0" collapsed="false">
      <c r="A55" s="12" t="s">
        <v>133</v>
      </c>
      <c r="B55" s="13" t="s">
        <v>134</v>
      </c>
      <c r="D55" s="15" t="n">
        <v>0.16</v>
      </c>
      <c r="E55" s="15" t="n">
        <v>0.02</v>
      </c>
      <c r="F55" s="15" t="n">
        <v>0.01</v>
      </c>
      <c r="G55" s="15"/>
      <c r="H55" s="37" t="n">
        <f aca="false">$D55-($E55*8.84/4+$F55)</f>
        <v>0.1058</v>
      </c>
      <c r="I55" s="15"/>
      <c r="J55" s="16"/>
      <c r="K55" s="15"/>
      <c r="L55" s="15"/>
      <c r="M55" s="15"/>
    </row>
    <row r="56" customFormat="false" ht="15.75" hidden="false" customHeight="false" outlineLevel="0" collapsed="false">
      <c r="A56" s="12" t="s">
        <v>135</v>
      </c>
      <c r="B56" s="13" t="s">
        <v>136</v>
      </c>
      <c r="D56" s="15" t="n">
        <v>0.35</v>
      </c>
      <c r="E56" s="15" t="n">
        <v>0.15</v>
      </c>
      <c r="F56" s="15" t="n">
        <v>0</v>
      </c>
      <c r="G56" s="15"/>
      <c r="H56" s="37" t="n">
        <f aca="false">$D56-($E56*8.84/4+$F56)</f>
        <v>0.0185000000000001</v>
      </c>
      <c r="I56" s="15"/>
      <c r="J56" s="16"/>
      <c r="K56" s="15"/>
      <c r="L56" s="15"/>
      <c r="M56" s="15"/>
    </row>
    <row r="57" customFormat="false" ht="15.75" hidden="false" customHeight="false" outlineLevel="0" collapsed="false">
      <c r="A57" s="12" t="s">
        <v>137</v>
      </c>
      <c r="B57" s="13" t="s">
        <v>138</v>
      </c>
      <c r="D57" s="15" t="n">
        <v>0.25</v>
      </c>
      <c r="E57" s="15" t="n">
        <v>0.11</v>
      </c>
      <c r="F57" s="15" t="n">
        <v>0</v>
      </c>
      <c r="G57" s="15"/>
      <c r="H57" s="37" t="n">
        <f aca="false">$D57-($E57*8.84/4+$F57)</f>
        <v>0.00689999999999999</v>
      </c>
      <c r="I57" s="15"/>
      <c r="J57" s="16"/>
      <c r="K57" s="15"/>
      <c r="L57" s="15"/>
      <c r="M57" s="15"/>
    </row>
    <row r="58" customFormat="false" ht="15.75" hidden="false" customHeight="false" outlineLevel="0" collapsed="false">
      <c r="A58" s="12" t="s">
        <v>139</v>
      </c>
      <c r="B58" s="13" t="s">
        <v>140</v>
      </c>
      <c r="D58" s="15" t="n">
        <v>30.68</v>
      </c>
      <c r="E58" s="15" t="n">
        <v>10.19</v>
      </c>
      <c r="F58" s="15" t="n">
        <v>0.09</v>
      </c>
      <c r="G58" s="15"/>
      <c r="H58" s="37" t="n">
        <f aca="false">$D58-($E58*8.84/4+$F58)</f>
        <v>8.0701</v>
      </c>
      <c r="I58" s="15"/>
      <c r="J58" s="16"/>
      <c r="K58" s="15"/>
      <c r="L58" s="15"/>
      <c r="M58" s="15"/>
    </row>
    <row r="59" customFormat="false" ht="15.75" hidden="false" customHeight="false" outlineLevel="0" collapsed="false">
      <c r="A59" s="12" t="s">
        <v>141</v>
      </c>
      <c r="B59" s="13" t="s">
        <v>142</v>
      </c>
      <c r="D59" s="15" t="n">
        <v>56.87</v>
      </c>
      <c r="E59" s="15" t="n">
        <v>10.48</v>
      </c>
      <c r="F59" s="15" t="n">
        <v>3.14</v>
      </c>
      <c r="G59" s="15"/>
      <c r="H59" s="37" t="n">
        <f aca="false">$D59-($E59*8.84/4+$F59)</f>
        <v>30.5692</v>
      </c>
      <c r="I59" s="15"/>
      <c r="J59" s="16"/>
      <c r="K59" s="15"/>
      <c r="L59" s="15"/>
      <c r="M59" s="15"/>
    </row>
    <row r="60" customFormat="false" ht="15.75" hidden="false" customHeight="false" outlineLevel="0" collapsed="false">
      <c r="A60" s="12" t="s">
        <v>143</v>
      </c>
      <c r="B60" s="13" t="s">
        <v>144</v>
      </c>
      <c r="D60" s="15" t="n">
        <v>1.44</v>
      </c>
      <c r="E60" s="15" t="n">
        <v>0.64</v>
      </c>
      <c r="F60" s="15" t="n">
        <v>0</v>
      </c>
      <c r="G60" s="15"/>
      <c r="H60" s="37" t="n">
        <f aca="false">$D60-($E60*8.84/4+$F60)</f>
        <v>0.0255999999999998</v>
      </c>
      <c r="I60" s="15"/>
      <c r="J60" s="16"/>
      <c r="K60" s="15"/>
      <c r="L60" s="15"/>
      <c r="M60" s="15"/>
    </row>
    <row r="61" customFormat="false" ht="15.75" hidden="false" customHeight="false" outlineLevel="0" collapsed="false">
      <c r="A61" s="12" t="s">
        <v>145</v>
      </c>
      <c r="B61" s="13" t="s">
        <v>146</v>
      </c>
      <c r="D61" s="15" t="n">
        <v>1.28</v>
      </c>
      <c r="E61" s="15" t="n">
        <v>0.37</v>
      </c>
      <c r="F61" s="15" t="n">
        <v>0</v>
      </c>
      <c r="G61" s="15"/>
      <c r="H61" s="37" t="n">
        <f aca="false">$D61-($E61*8.84/4+$F61)</f>
        <v>0.4623</v>
      </c>
      <c r="I61" s="15"/>
      <c r="J61" s="16"/>
      <c r="K61" s="15"/>
      <c r="L61" s="15"/>
      <c r="M61" s="15"/>
    </row>
    <row r="62" customFormat="false" ht="15.75" hidden="false" customHeight="false" outlineLevel="0" collapsed="false">
      <c r="A62" s="12" t="s">
        <v>147</v>
      </c>
      <c r="B62" s="13" t="s">
        <v>148</v>
      </c>
      <c r="D62" s="15" t="n">
        <v>0.5</v>
      </c>
      <c r="E62" s="15" t="n">
        <v>0.06</v>
      </c>
      <c r="F62" s="15" t="n">
        <v>0.03</v>
      </c>
      <c r="G62" s="15"/>
      <c r="H62" s="37" t="n">
        <f aca="false">$D62-($E62*8.84/4+$F62)</f>
        <v>0.3374</v>
      </c>
      <c r="I62" s="15"/>
      <c r="J62" s="16"/>
      <c r="K62" s="15"/>
      <c r="L62" s="15"/>
      <c r="M62" s="15"/>
    </row>
    <row r="63" customFormat="false" ht="15.75" hidden="false" customHeight="false" outlineLevel="0" collapsed="false">
      <c r="A63" s="12" t="s">
        <v>149</v>
      </c>
      <c r="B63" s="13" t="s">
        <v>150</v>
      </c>
      <c r="D63" s="15" t="n">
        <v>0.2</v>
      </c>
      <c r="E63" s="15" t="n">
        <v>0.02</v>
      </c>
      <c r="F63" s="15" t="n">
        <v>0</v>
      </c>
      <c r="G63" s="15"/>
      <c r="H63" s="37" t="n">
        <f aca="false">$D63-($E63*8.84/4+$F63)</f>
        <v>0.1558</v>
      </c>
      <c r="I63" s="15"/>
      <c r="J63" s="16"/>
      <c r="K63" s="15"/>
      <c r="L63" s="15"/>
      <c r="M63" s="15"/>
    </row>
    <row r="64" customFormat="false" ht="15.75" hidden="false" customHeight="false" outlineLevel="0" collapsed="false">
      <c r="A64" s="12" t="s">
        <v>151</v>
      </c>
      <c r="B64" s="13" t="s">
        <v>152</v>
      </c>
      <c r="D64" s="15" t="n">
        <v>4.34</v>
      </c>
      <c r="E64" s="15" t="n">
        <v>1.2</v>
      </c>
      <c r="F64" s="15" t="n">
        <v>0.09</v>
      </c>
      <c r="G64" s="15"/>
      <c r="H64" s="37" t="n">
        <f aca="false">$D64-($E64*8.84/4+$F64)</f>
        <v>1.598</v>
      </c>
      <c r="I64" s="15"/>
      <c r="J64" s="16"/>
      <c r="K64" s="15"/>
      <c r="L64" s="15"/>
      <c r="M64" s="15"/>
    </row>
    <row r="65" customFormat="false" ht="15.75" hidden="false" customHeight="false" outlineLevel="0" collapsed="false">
      <c r="A65" s="12" t="s">
        <v>153</v>
      </c>
      <c r="B65" s="13" t="s">
        <v>154</v>
      </c>
      <c r="D65" s="15" t="n">
        <v>0.08</v>
      </c>
      <c r="E65" s="15" t="n">
        <v>0.03</v>
      </c>
      <c r="F65" s="15" t="n">
        <v>0</v>
      </c>
      <c r="G65" s="15"/>
      <c r="H65" s="37" t="n">
        <f aca="false">$D65-($E65*8.84/4+$F65)</f>
        <v>0.0137</v>
      </c>
      <c r="I65" s="15"/>
      <c r="J65" s="16"/>
      <c r="K65" s="15"/>
      <c r="L65" s="15"/>
      <c r="M65" s="15"/>
    </row>
    <row r="66" customFormat="false" ht="15.75" hidden="false" customHeight="false" outlineLevel="0" collapsed="false">
      <c r="A66" s="12" t="s">
        <v>155</v>
      </c>
      <c r="B66" s="13" t="s">
        <v>156</v>
      </c>
      <c r="D66" s="15" t="n">
        <v>3.36</v>
      </c>
      <c r="E66" s="15" t="n">
        <v>0.22</v>
      </c>
      <c r="F66" s="15" t="n">
        <v>0.42</v>
      </c>
      <c r="G66" s="15"/>
      <c r="H66" s="37" t="n">
        <f aca="false">$D66-($E66*8.84/4+$F66)</f>
        <v>2.4538</v>
      </c>
      <c r="I66" s="15"/>
      <c r="J66" s="16"/>
      <c r="K66" s="15"/>
      <c r="L66" s="15"/>
      <c r="M66" s="15"/>
    </row>
    <row r="67" customFormat="false" ht="15.75" hidden="false" customHeight="false" outlineLevel="0" collapsed="false">
      <c r="A67" s="12" t="s">
        <v>157</v>
      </c>
      <c r="B67" s="13" t="s">
        <v>158</v>
      </c>
      <c r="D67" s="15" t="n">
        <v>1.08</v>
      </c>
      <c r="E67" s="15" t="n">
        <v>0.44</v>
      </c>
      <c r="F67" s="15" t="n">
        <v>0</v>
      </c>
      <c r="G67" s="15"/>
      <c r="H67" s="37" t="n">
        <f aca="false">$D67-($E67*8.84/4+$F67)</f>
        <v>0.1076</v>
      </c>
      <c r="I67" s="15"/>
      <c r="J67" s="16"/>
      <c r="K67" s="15"/>
      <c r="L67" s="15"/>
      <c r="M67" s="15"/>
    </row>
    <row r="68" customFormat="false" ht="15.75" hidden="false" customHeight="false" outlineLevel="0" collapsed="false">
      <c r="A68" s="12" t="s">
        <v>159</v>
      </c>
      <c r="B68" s="13" t="s">
        <v>160</v>
      </c>
      <c r="D68" s="15" t="n">
        <v>0.22</v>
      </c>
      <c r="E68" s="15" t="n">
        <v>0</v>
      </c>
      <c r="F68" s="15" t="n">
        <v>0</v>
      </c>
      <c r="G68" s="15"/>
      <c r="H68" s="37" t="n">
        <f aca="false">$D68-($E68*8.84/4+$F68)</f>
        <v>0.22</v>
      </c>
      <c r="I68" s="15"/>
      <c r="J68" s="16"/>
      <c r="K68" s="15"/>
      <c r="L68" s="15"/>
      <c r="M68" s="15"/>
    </row>
    <row r="69" customFormat="false" ht="15.75" hidden="false" customHeight="false" outlineLevel="0" collapsed="false">
      <c r="A69" s="12" t="s">
        <v>161</v>
      </c>
      <c r="B69" s="13" t="s">
        <v>162</v>
      </c>
      <c r="D69" s="15" t="n">
        <v>4.06</v>
      </c>
      <c r="E69" s="15" t="n">
        <v>1.02</v>
      </c>
      <c r="F69" s="15" t="n">
        <v>0.3</v>
      </c>
      <c r="G69" s="15"/>
      <c r="H69" s="37" t="n">
        <f aca="false">$D69-($E69*8.84/4+$F69)</f>
        <v>1.5058</v>
      </c>
      <c r="I69" s="15"/>
      <c r="J69" s="16"/>
      <c r="K69" s="15"/>
      <c r="L69" s="15"/>
      <c r="M69" s="15"/>
    </row>
    <row r="70" customFormat="false" ht="15.75" hidden="false" customHeight="false" outlineLevel="0" collapsed="false">
      <c r="A70" s="12" t="s">
        <v>163</v>
      </c>
      <c r="B70" s="13" t="s">
        <v>164</v>
      </c>
      <c r="D70" s="15" t="n">
        <v>0.15</v>
      </c>
      <c r="E70" s="15" t="n">
        <v>0.06</v>
      </c>
      <c r="F70" s="15" t="n">
        <v>0</v>
      </c>
      <c r="G70" s="15"/>
      <c r="H70" s="37" t="n">
        <f aca="false">$D70-($E70*8.84/4+$F70)</f>
        <v>0.0174</v>
      </c>
      <c r="I70" s="15"/>
      <c r="J70" s="16"/>
      <c r="K70" s="15"/>
      <c r="L70" s="15"/>
      <c r="M70" s="15"/>
    </row>
    <row r="71" customFormat="false" ht="15.75" hidden="false" customHeight="false" outlineLevel="0" collapsed="false">
      <c r="A71" s="12" t="s">
        <v>165</v>
      </c>
      <c r="B71" s="13" t="s">
        <v>166</v>
      </c>
      <c r="D71" s="15" t="n">
        <v>0.1</v>
      </c>
      <c r="E71" s="15" t="n">
        <v>0.04</v>
      </c>
      <c r="F71" s="15" t="n">
        <v>0.01</v>
      </c>
      <c r="G71" s="15"/>
      <c r="H71" s="37" t="n">
        <f aca="false">$D71-($E71*8.84/4+$F71)</f>
        <v>0.0016</v>
      </c>
      <c r="I71" s="15"/>
      <c r="J71" s="16"/>
      <c r="K71" s="15"/>
      <c r="L71" s="15"/>
      <c r="M71" s="15"/>
    </row>
    <row r="72" customFormat="false" ht="15.75" hidden="false" customHeight="false" outlineLevel="0" collapsed="false">
      <c r="A72" s="12" t="s">
        <v>167</v>
      </c>
      <c r="B72" s="13" t="s">
        <v>168</v>
      </c>
      <c r="D72" s="15" t="n">
        <v>1.46</v>
      </c>
      <c r="E72" s="15" t="n">
        <v>0.02</v>
      </c>
      <c r="F72" s="15" t="n">
        <v>0.09</v>
      </c>
      <c r="G72" s="15"/>
      <c r="H72" s="37" t="n">
        <f aca="false">$D72-($E72*8.84/4+$F72)</f>
        <v>1.3258</v>
      </c>
      <c r="I72" s="15"/>
      <c r="J72" s="16"/>
      <c r="K72" s="15"/>
      <c r="L72" s="15"/>
      <c r="M72" s="15"/>
    </row>
    <row r="73" customFormat="false" ht="15.75" hidden="false" customHeight="false" outlineLevel="0" collapsed="false">
      <c r="A73" s="12" t="s">
        <v>169</v>
      </c>
      <c r="B73" s="13" t="s">
        <v>170</v>
      </c>
      <c r="D73" s="15" t="n">
        <v>0.29</v>
      </c>
      <c r="E73" s="15" t="n">
        <v>0.11</v>
      </c>
      <c r="F73" s="15" t="n">
        <v>0.01</v>
      </c>
      <c r="G73" s="15"/>
      <c r="H73" s="37" t="n">
        <f aca="false">$D73-($E73*8.84/4+$F73)</f>
        <v>0.0369</v>
      </c>
      <c r="I73" s="15"/>
      <c r="J73" s="16"/>
      <c r="K73" s="15"/>
      <c r="L73" s="15"/>
      <c r="M73" s="15"/>
    </row>
    <row r="74" customFormat="false" ht="15.75" hidden="false" customHeight="false" outlineLevel="0" collapsed="false">
      <c r="A74" s="12" t="s">
        <v>171</v>
      </c>
      <c r="B74" s="13" t="s">
        <v>172</v>
      </c>
      <c r="D74" s="15" t="n">
        <v>0</v>
      </c>
      <c r="E74" s="15" t="n">
        <v>0</v>
      </c>
      <c r="F74" s="15" t="n">
        <v>0</v>
      </c>
      <c r="G74" s="15"/>
      <c r="H74" s="37" t="n">
        <f aca="false">$D74-($E74*8.84/4+$F74)</f>
        <v>0</v>
      </c>
      <c r="I74" s="15"/>
      <c r="J74" s="16"/>
      <c r="K74" s="15"/>
      <c r="L74" s="15"/>
      <c r="M74" s="15"/>
    </row>
    <row r="75" customFormat="false" ht="15.75" hidden="false" customHeight="false" outlineLevel="0" collapsed="false">
      <c r="A75" s="12" t="s">
        <v>173</v>
      </c>
      <c r="B75" s="13" t="s">
        <v>174</v>
      </c>
      <c r="D75" s="15" t="n">
        <v>0.01</v>
      </c>
      <c r="E75" s="15" t="n">
        <v>0</v>
      </c>
      <c r="F75" s="15" t="n">
        <v>0</v>
      </c>
      <c r="G75" s="15"/>
      <c r="H75" s="37" t="n">
        <f aca="false">$D75-($E75*8.84/4+$F75)</f>
        <v>0.01</v>
      </c>
      <c r="I75" s="15"/>
      <c r="J75" s="16"/>
      <c r="K75" s="15"/>
      <c r="L75" s="15"/>
      <c r="M75" s="15"/>
    </row>
    <row r="76" customFormat="false" ht="15.75" hidden="false" customHeight="false" outlineLevel="0" collapsed="false">
      <c r="A76" s="12" t="s">
        <v>175</v>
      </c>
      <c r="B76" s="13" t="s">
        <v>176</v>
      </c>
      <c r="D76" s="15" t="n">
        <v>0</v>
      </c>
      <c r="E76" s="15" t="n">
        <v>0</v>
      </c>
      <c r="F76" s="15" t="n">
        <v>0</v>
      </c>
      <c r="G76" s="15"/>
      <c r="H76" s="37" t="n">
        <f aca="false">$D76-($E76*8.84/4+$F76)</f>
        <v>0</v>
      </c>
      <c r="I76" s="15"/>
      <c r="J76" s="16"/>
      <c r="K76" s="15"/>
      <c r="L76" s="15"/>
      <c r="M76" s="15"/>
    </row>
    <row r="77" customFormat="false" ht="15.75" hidden="false" customHeight="false" outlineLevel="0" collapsed="false">
      <c r="A77" s="12" t="s">
        <v>177</v>
      </c>
      <c r="B77" s="13" t="s">
        <v>178</v>
      </c>
      <c r="D77" s="15" t="n">
        <v>0.51</v>
      </c>
      <c r="E77" s="15" t="n">
        <v>0.15</v>
      </c>
      <c r="F77" s="15" t="n">
        <v>0</v>
      </c>
      <c r="G77" s="15"/>
      <c r="H77" s="37" t="n">
        <f aca="false">$D77-($E77*8.84/4+$F77)</f>
        <v>0.1785</v>
      </c>
      <c r="I77" s="15"/>
      <c r="J77" s="16"/>
      <c r="K77" s="15"/>
      <c r="L77" s="15"/>
      <c r="M77" s="15"/>
    </row>
    <row r="78" customFormat="false" ht="15.75" hidden="false" customHeight="false" outlineLevel="0" collapsed="false">
      <c r="A78" s="12" t="s">
        <v>179</v>
      </c>
      <c r="B78" s="13" t="s">
        <v>180</v>
      </c>
      <c r="D78" s="15" t="n">
        <v>0.08</v>
      </c>
      <c r="E78" s="15" t="n">
        <v>0.03</v>
      </c>
      <c r="F78" s="15" t="n">
        <v>0</v>
      </c>
      <c r="G78" s="15"/>
      <c r="H78" s="37" t="n">
        <f aca="false">$D78-($E78*8.84/4+$F78)</f>
        <v>0.0137</v>
      </c>
      <c r="I78" s="15"/>
      <c r="J78" s="16"/>
      <c r="K78" s="15"/>
      <c r="L78" s="15"/>
      <c r="M78" s="15"/>
    </row>
    <row r="79" customFormat="false" ht="15.75" hidden="false" customHeight="false" outlineLevel="0" collapsed="false">
      <c r="A79" s="12" t="s">
        <v>181</v>
      </c>
      <c r="B79" s="13" t="s">
        <v>182</v>
      </c>
      <c r="D79" s="15" t="n">
        <v>11.59</v>
      </c>
      <c r="E79" s="15" t="n">
        <v>5.01</v>
      </c>
      <c r="F79" s="15" t="n">
        <v>0.08</v>
      </c>
      <c r="G79" s="15"/>
      <c r="H79" s="37" t="n">
        <f aca="false">$D79-($E79*8.84/4+$F79)</f>
        <v>0.437900000000001</v>
      </c>
      <c r="I79" s="15"/>
      <c r="J79" s="16"/>
      <c r="K79" s="15"/>
      <c r="L79" s="15"/>
      <c r="M79" s="15"/>
    </row>
    <row r="80" customFormat="false" ht="15.75" hidden="false" customHeight="false" outlineLevel="0" collapsed="false">
      <c r="A80" s="12" t="s">
        <v>183</v>
      </c>
      <c r="B80" s="13" t="s">
        <v>184</v>
      </c>
      <c r="D80" s="15" t="n">
        <v>1.84</v>
      </c>
      <c r="E80" s="15" t="n">
        <v>0.14</v>
      </c>
      <c r="F80" s="15" t="n">
        <v>0.17</v>
      </c>
      <c r="G80" s="15"/>
      <c r="H80" s="37" t="n">
        <f aca="false">$D80-($E80*8.84/4+$F80)</f>
        <v>1.3606</v>
      </c>
      <c r="I80" s="15"/>
      <c r="J80" s="16"/>
      <c r="K80" s="15"/>
      <c r="L80" s="15"/>
      <c r="M80" s="15"/>
    </row>
    <row r="81" customFormat="false" ht="15.75" hidden="false" customHeight="false" outlineLevel="0" collapsed="false">
      <c r="A81" s="12" t="s">
        <v>185</v>
      </c>
      <c r="B81" s="13" t="s">
        <v>186</v>
      </c>
      <c r="D81" s="15" t="n">
        <v>0.3</v>
      </c>
      <c r="E81" s="15" t="n">
        <v>0.11</v>
      </c>
      <c r="F81" s="15" t="n">
        <v>0</v>
      </c>
      <c r="G81" s="15"/>
      <c r="H81" s="37" t="n">
        <f aca="false">$D81-($E81*8.84/4+$F81)</f>
        <v>0.0569</v>
      </c>
      <c r="I81" s="15"/>
      <c r="J81" s="16"/>
      <c r="K81" s="15"/>
      <c r="L81" s="15"/>
      <c r="M81" s="15"/>
    </row>
    <row r="82" customFormat="false" ht="15.75" hidden="false" customHeight="false" outlineLevel="0" collapsed="false">
      <c r="A82" s="12" t="s">
        <v>187</v>
      </c>
      <c r="B82" s="13" t="s">
        <v>188</v>
      </c>
      <c r="D82" s="15" t="n">
        <v>0.06</v>
      </c>
      <c r="E82" s="15" t="n">
        <v>0.02</v>
      </c>
      <c r="F82" s="15" t="n">
        <v>0</v>
      </c>
      <c r="G82" s="15"/>
      <c r="H82" s="37" t="n">
        <f aca="false">$D82-($E82*8.84/4+$F82)</f>
        <v>0.0158</v>
      </c>
      <c r="I82" s="15"/>
      <c r="J82" s="16"/>
      <c r="K82" s="15"/>
      <c r="L82" s="15"/>
      <c r="M82" s="15"/>
    </row>
    <row r="83" customFormat="false" ht="15.75" hidden="false" customHeight="false" outlineLevel="0" collapsed="false">
      <c r="A83" s="12" t="s">
        <v>189</v>
      </c>
      <c r="B83" s="13" t="s">
        <v>190</v>
      </c>
      <c r="D83" s="15" t="n">
        <v>7.94</v>
      </c>
      <c r="E83" s="15" t="n">
        <v>1.59</v>
      </c>
      <c r="F83" s="15" t="n">
        <v>0.85</v>
      </c>
      <c r="G83" s="15"/>
      <c r="H83" s="37" t="n">
        <f aca="false">$D83-($E83*8.84/4+$F83)</f>
        <v>3.5761</v>
      </c>
      <c r="I83" s="15"/>
      <c r="J83" s="16"/>
      <c r="K83" s="15"/>
      <c r="L83" s="15"/>
      <c r="M83" s="15"/>
    </row>
    <row r="84" customFormat="false" ht="15.75" hidden="false" customHeight="false" outlineLevel="0" collapsed="false">
      <c r="A84" s="12" t="s">
        <v>191</v>
      </c>
      <c r="B84" s="13" t="s">
        <v>192</v>
      </c>
      <c r="D84" s="15" t="n">
        <v>0.07</v>
      </c>
      <c r="E84" s="15" t="n">
        <v>0.01</v>
      </c>
      <c r="F84" s="15" t="n">
        <v>0</v>
      </c>
      <c r="G84" s="15"/>
      <c r="H84" s="37" t="n">
        <f aca="false">$D84-($E84*8.84/4+$F84)</f>
        <v>0.0479</v>
      </c>
      <c r="I84" s="15"/>
      <c r="J84" s="16"/>
      <c r="K84" s="15"/>
      <c r="L84" s="15"/>
      <c r="M84" s="15"/>
    </row>
    <row r="85" customFormat="false" ht="15.75" hidden="false" customHeight="false" outlineLevel="0" collapsed="false">
      <c r="A85" s="12" t="s">
        <v>193</v>
      </c>
      <c r="B85" s="13" t="s">
        <v>194</v>
      </c>
      <c r="D85" s="15" t="n">
        <v>0.06</v>
      </c>
      <c r="E85" s="15" t="n">
        <v>0.01</v>
      </c>
      <c r="F85" s="15" t="n">
        <v>0.01</v>
      </c>
      <c r="G85" s="15"/>
      <c r="H85" s="37" t="n">
        <f aca="false">$D85-($E85*8.84/4+$F85)</f>
        <v>0.0279</v>
      </c>
      <c r="I85" s="15"/>
      <c r="J85" s="16"/>
      <c r="K85" s="15"/>
      <c r="L85" s="15"/>
      <c r="M85" s="15"/>
    </row>
    <row r="86" customFormat="false" ht="15.75" hidden="false" customHeight="false" outlineLevel="0" collapsed="false">
      <c r="A86" s="12" t="s">
        <v>195</v>
      </c>
      <c r="B86" s="13" t="s">
        <v>196</v>
      </c>
      <c r="D86" s="15" t="n">
        <v>1.89</v>
      </c>
      <c r="E86" s="15" t="n">
        <v>0.41</v>
      </c>
      <c r="F86" s="15" t="n">
        <v>0.14</v>
      </c>
      <c r="G86" s="15"/>
      <c r="H86" s="37" t="n">
        <f aca="false">$D86-($E86*8.84/4+$F86)</f>
        <v>0.8439</v>
      </c>
      <c r="I86" s="15"/>
      <c r="J86" s="16"/>
      <c r="K86" s="15"/>
      <c r="L86" s="15"/>
      <c r="M86" s="15"/>
    </row>
    <row r="87" customFormat="false" ht="15.75" hidden="false" customHeight="false" outlineLevel="0" collapsed="false">
      <c r="A87" s="12" t="s">
        <v>197</v>
      </c>
      <c r="B87" s="13" t="s">
        <v>198</v>
      </c>
      <c r="D87" s="15" t="n">
        <v>0.31</v>
      </c>
      <c r="E87" s="15" t="n">
        <v>0.14</v>
      </c>
      <c r="F87" s="15" t="n">
        <v>0</v>
      </c>
      <c r="G87" s="15"/>
      <c r="H87" s="37" t="n">
        <f aca="false">$D87-($E87*8.84/4+$F87)</f>
        <v>0.000599999999999989</v>
      </c>
      <c r="I87" s="15"/>
      <c r="J87" s="16"/>
      <c r="K87" s="15"/>
      <c r="L87" s="15"/>
      <c r="M87" s="15"/>
    </row>
    <row r="88" customFormat="false" ht="15.75" hidden="false" customHeight="false" outlineLevel="0" collapsed="false">
      <c r="A88" s="12" t="s">
        <v>199</v>
      </c>
      <c r="B88" s="13" t="s">
        <v>200</v>
      </c>
      <c r="D88" s="15" t="n">
        <v>0.01</v>
      </c>
      <c r="E88" s="15" t="n">
        <v>0</v>
      </c>
      <c r="F88" s="15" t="n">
        <v>0</v>
      </c>
      <c r="G88" s="15"/>
      <c r="H88" s="37" t="n">
        <f aca="false">$D88-($E88*8.84/4+$F88)</f>
        <v>0.01</v>
      </c>
      <c r="I88" s="15"/>
      <c r="J88" s="16"/>
      <c r="K88" s="15"/>
      <c r="L88" s="15"/>
      <c r="M88" s="15"/>
    </row>
    <row r="89" customFormat="false" ht="15.75" hidden="false" customHeight="false" outlineLevel="0" collapsed="false">
      <c r="A89" s="12" t="s">
        <v>201</v>
      </c>
      <c r="B89" s="13" t="s">
        <v>202</v>
      </c>
      <c r="D89" s="15" t="n">
        <v>1.1</v>
      </c>
      <c r="E89" s="15" t="n">
        <v>0.16</v>
      </c>
      <c r="F89" s="15" t="n">
        <v>0.07</v>
      </c>
      <c r="G89" s="15"/>
      <c r="H89" s="37" t="n">
        <f aca="false">$D89-($E89*8.84/4+$F89)</f>
        <v>0.6764</v>
      </c>
      <c r="I89" s="15"/>
      <c r="J89" s="16"/>
      <c r="K89" s="15"/>
      <c r="L89" s="15"/>
      <c r="M89" s="15"/>
    </row>
    <row r="90" customFormat="false" ht="15.75" hidden="false" customHeight="false" outlineLevel="0" collapsed="false">
      <c r="A90" s="12" t="s">
        <v>203</v>
      </c>
      <c r="B90" s="13" t="s">
        <v>204</v>
      </c>
      <c r="D90" s="15" t="n">
        <v>0.64</v>
      </c>
      <c r="E90" s="15" t="n">
        <v>0.18</v>
      </c>
      <c r="F90" s="15" t="n">
        <v>0.04</v>
      </c>
      <c r="G90" s="15"/>
      <c r="H90" s="37" t="n">
        <f aca="false">$D90-($E90*8.84/4+$F90)</f>
        <v>0.2022</v>
      </c>
      <c r="I90" s="15"/>
      <c r="J90" s="16"/>
      <c r="K90" s="15"/>
      <c r="L90" s="15"/>
      <c r="M90" s="15"/>
    </row>
    <row r="91" customFormat="false" ht="15.75" hidden="false" customHeight="false" outlineLevel="0" collapsed="false">
      <c r="A91" s="12" t="s">
        <v>205</v>
      </c>
      <c r="B91" s="13" t="s">
        <v>206</v>
      </c>
      <c r="D91" s="15" t="n">
        <v>0.35</v>
      </c>
      <c r="E91" s="15" t="n">
        <v>0.08</v>
      </c>
      <c r="F91" s="15" t="n">
        <v>0.01</v>
      </c>
      <c r="G91" s="15"/>
      <c r="H91" s="37" t="n">
        <f aca="false">$D91-($E91*8.84/4+$F91)</f>
        <v>0.1632</v>
      </c>
      <c r="I91" s="15"/>
      <c r="J91" s="16"/>
      <c r="K91" s="15"/>
      <c r="L91" s="15"/>
      <c r="M91" s="15"/>
    </row>
    <row r="92" customFormat="false" ht="15.75" hidden="false" customHeight="false" outlineLevel="0" collapsed="false">
      <c r="A92" s="12" t="s">
        <v>207</v>
      </c>
      <c r="B92" s="13" t="s">
        <v>208</v>
      </c>
      <c r="D92" s="15" t="n">
        <v>0</v>
      </c>
      <c r="E92" s="15" t="n">
        <v>0</v>
      </c>
      <c r="F92" s="15" t="n">
        <v>0</v>
      </c>
      <c r="G92" s="15"/>
      <c r="H92" s="37" t="n">
        <f aca="false">$D92-($E92*8.84/4+$F92)</f>
        <v>0</v>
      </c>
      <c r="I92" s="15"/>
      <c r="J92" s="16"/>
      <c r="K92" s="15"/>
      <c r="L92" s="15"/>
      <c r="M92" s="15"/>
    </row>
    <row r="93" customFormat="false" ht="15.75" hidden="false" customHeight="false" outlineLevel="0" collapsed="false">
      <c r="A93" s="12" t="s">
        <v>209</v>
      </c>
      <c r="B93" s="13" t="s">
        <v>210</v>
      </c>
      <c r="D93" s="15" t="n">
        <v>3.08</v>
      </c>
      <c r="E93" s="15" t="n">
        <v>0.82</v>
      </c>
      <c r="F93" s="15" t="n">
        <v>0.07</v>
      </c>
      <c r="G93" s="15"/>
      <c r="H93" s="37" t="n">
        <f aca="false">$D93-($E93*8.84/4+$F93)</f>
        <v>1.1978</v>
      </c>
      <c r="I93" s="15"/>
      <c r="J93" s="16"/>
      <c r="K93" s="15"/>
      <c r="L93" s="15"/>
      <c r="M93" s="15"/>
    </row>
    <row r="94" customFormat="false" ht="15.75" hidden="false" customHeight="false" outlineLevel="0" collapsed="false">
      <c r="A94" s="12" t="s">
        <v>211</v>
      </c>
      <c r="B94" s="13" t="s">
        <v>212</v>
      </c>
      <c r="D94" s="15" t="n">
        <v>0.11</v>
      </c>
      <c r="E94" s="15" t="n">
        <v>0.02</v>
      </c>
      <c r="F94" s="15" t="n">
        <v>0.01</v>
      </c>
      <c r="G94" s="15"/>
      <c r="H94" s="37" t="n">
        <f aca="false">$D94-($E94*8.84/4+$F94)</f>
        <v>0.0558</v>
      </c>
      <c r="I94" s="15"/>
      <c r="J94" s="16"/>
      <c r="K94" s="15"/>
      <c r="L94" s="15"/>
      <c r="M94" s="15"/>
    </row>
    <row r="95" customFormat="false" ht="15.75" hidden="false" customHeight="false" outlineLevel="0" collapsed="false">
      <c r="A95" s="12" t="s">
        <v>213</v>
      </c>
      <c r="B95" s="13" t="s">
        <v>214</v>
      </c>
      <c r="D95" s="15" t="n">
        <v>1.71</v>
      </c>
      <c r="E95" s="15" t="n">
        <v>0.57</v>
      </c>
      <c r="F95" s="15" t="n">
        <v>0.19</v>
      </c>
      <c r="G95" s="15"/>
      <c r="H95" s="37" t="n">
        <f aca="false">$D95-($E95*8.84/4+$F95)</f>
        <v>0.2603</v>
      </c>
      <c r="I95" s="15"/>
      <c r="J95" s="16"/>
      <c r="K95" s="15"/>
      <c r="L95" s="15"/>
      <c r="M95" s="15"/>
    </row>
    <row r="96" customFormat="false" ht="15.75" hidden="false" customHeight="false" outlineLevel="0" collapsed="false">
      <c r="A96" s="12" t="s">
        <v>215</v>
      </c>
      <c r="B96" s="13" t="s">
        <v>216</v>
      </c>
      <c r="D96" s="15" t="n">
        <v>0.54</v>
      </c>
      <c r="E96" s="15" t="n">
        <v>0.16</v>
      </c>
      <c r="F96" s="15" t="n">
        <v>0.02</v>
      </c>
      <c r="G96" s="15"/>
      <c r="H96" s="37" t="n">
        <f aca="false">$D96-($E96*8.84/4+$F96)</f>
        <v>0.1664</v>
      </c>
      <c r="I96" s="15"/>
      <c r="J96" s="16"/>
      <c r="K96" s="15"/>
      <c r="L96" s="15"/>
      <c r="M96" s="15"/>
    </row>
    <row r="97" customFormat="false" ht="15.75" hidden="false" customHeight="false" outlineLevel="0" collapsed="false">
      <c r="A97" s="12" t="s">
        <v>217</v>
      </c>
      <c r="B97" s="13" t="s">
        <v>218</v>
      </c>
      <c r="D97" s="15" t="n">
        <v>4.46</v>
      </c>
      <c r="E97" s="15" t="n">
        <v>1.64</v>
      </c>
      <c r="F97" s="15" t="n">
        <v>0.15</v>
      </c>
      <c r="G97" s="15"/>
      <c r="H97" s="37" t="n">
        <f aca="false">$D97-($E97*8.84/4+$F97)</f>
        <v>0.6856</v>
      </c>
      <c r="I97" s="15"/>
      <c r="J97" s="16"/>
      <c r="K97" s="15"/>
      <c r="L97" s="15"/>
      <c r="M97" s="15"/>
    </row>
    <row r="98" customFormat="false" ht="15.75" hidden="false" customHeight="false" outlineLevel="0" collapsed="false">
      <c r="A98" s="12" t="s">
        <v>219</v>
      </c>
      <c r="B98" s="13" t="s">
        <v>220</v>
      </c>
      <c r="D98" s="15" t="n">
        <v>0.25</v>
      </c>
      <c r="E98" s="15" t="n">
        <v>0.02</v>
      </c>
      <c r="F98" s="15" t="n">
        <v>0.01</v>
      </c>
      <c r="G98" s="15"/>
      <c r="H98" s="37" t="n">
        <f aca="false">$D98-($E98*8.84/4+$F98)</f>
        <v>0.1958</v>
      </c>
      <c r="I98" s="15"/>
      <c r="J98" s="16"/>
      <c r="K98" s="15"/>
      <c r="L98" s="15"/>
      <c r="M98" s="15"/>
    </row>
    <row r="99" customFormat="false" ht="15.75" hidden="false" customHeight="false" outlineLevel="0" collapsed="false">
      <c r="A99" s="12" t="s">
        <v>221</v>
      </c>
      <c r="B99" s="13" t="s">
        <v>222</v>
      </c>
      <c r="D99" s="15" t="n">
        <v>0.15</v>
      </c>
      <c r="E99" s="15" t="n">
        <v>0.05</v>
      </c>
      <c r="F99" s="15" t="n">
        <v>0</v>
      </c>
      <c r="G99" s="15"/>
      <c r="H99" s="37" t="n">
        <f aca="false">$D99-($E99*8.84/4+$F99)</f>
        <v>0.0395</v>
      </c>
      <c r="I99" s="15"/>
      <c r="J99" s="16"/>
      <c r="K99" s="15"/>
      <c r="L99" s="15"/>
      <c r="M99" s="15"/>
    </row>
    <row r="100" customFormat="false" ht="15.75" hidden="false" customHeight="false" outlineLevel="0" collapsed="false">
      <c r="A100" s="12" t="s">
        <v>223</v>
      </c>
      <c r="B100" s="13" t="s">
        <v>224</v>
      </c>
      <c r="D100" s="15" t="n">
        <v>0.27</v>
      </c>
      <c r="E100" s="15" t="n">
        <v>0.02</v>
      </c>
      <c r="F100" s="15" t="n">
        <v>0</v>
      </c>
      <c r="G100" s="15"/>
      <c r="H100" s="37" t="n">
        <f aca="false">$D100-($E100*8.84/4+$F100)</f>
        <v>0.2258</v>
      </c>
      <c r="I100" s="15"/>
      <c r="J100" s="16"/>
      <c r="K100" s="15"/>
      <c r="L100" s="15"/>
      <c r="M100" s="15"/>
    </row>
    <row r="101" customFormat="false" ht="15.75" hidden="false" customHeight="false" outlineLevel="0" collapsed="false">
      <c r="A101" s="12" t="s">
        <v>225</v>
      </c>
      <c r="B101" s="13" t="s">
        <v>226</v>
      </c>
      <c r="D101" s="15" t="n">
        <v>2.71</v>
      </c>
      <c r="E101" s="15" t="n">
        <v>0.52</v>
      </c>
      <c r="F101" s="15" t="n">
        <v>0.18</v>
      </c>
      <c r="G101" s="15"/>
      <c r="H101" s="37" t="n">
        <f aca="false">$D101-($E101*8.84/4+$F101)</f>
        <v>1.3808</v>
      </c>
      <c r="I101" s="15"/>
      <c r="J101" s="16"/>
      <c r="K101" s="15"/>
      <c r="L101" s="15"/>
      <c r="M101" s="15"/>
    </row>
    <row r="102" customFormat="false" ht="15.75" hidden="false" customHeight="false" outlineLevel="0" collapsed="false">
      <c r="A102" s="12" t="s">
        <v>227</v>
      </c>
      <c r="B102" s="13" t="s">
        <v>228</v>
      </c>
      <c r="D102" s="15" t="n">
        <v>8.13</v>
      </c>
      <c r="E102" s="15" t="n">
        <v>2.55</v>
      </c>
      <c r="F102" s="15" t="n">
        <v>0.22</v>
      </c>
      <c r="G102" s="15"/>
      <c r="H102" s="37" t="n">
        <f aca="false">$D102-($E102*8.84/4+$F102)</f>
        <v>2.2745</v>
      </c>
      <c r="I102" s="15"/>
      <c r="J102" s="16"/>
      <c r="K102" s="15"/>
      <c r="L102" s="15"/>
      <c r="M102" s="15"/>
    </row>
    <row r="103" customFormat="false" ht="15.75" hidden="false" customHeight="false" outlineLevel="0" collapsed="false">
      <c r="A103" s="12" t="s">
        <v>229</v>
      </c>
      <c r="B103" s="13" t="s">
        <v>230</v>
      </c>
      <c r="D103" s="15" t="n">
        <v>0</v>
      </c>
      <c r="E103" s="15" t="n">
        <v>0</v>
      </c>
      <c r="F103" s="15" t="n">
        <v>0</v>
      </c>
      <c r="G103" s="15"/>
      <c r="H103" s="37" t="n">
        <f aca="false">$D103-($E103*8.84/4+$F103)</f>
        <v>0</v>
      </c>
      <c r="I103" s="15"/>
      <c r="J103" s="16"/>
      <c r="K103" s="15"/>
      <c r="L103" s="15"/>
      <c r="M103" s="15"/>
    </row>
    <row r="104" customFormat="false" ht="15.75" hidden="false" customHeight="false" outlineLevel="0" collapsed="false">
      <c r="A104" s="12" t="s">
        <v>231</v>
      </c>
      <c r="B104" s="13" t="s">
        <v>232</v>
      </c>
      <c r="D104" s="15" t="n">
        <v>4.65</v>
      </c>
      <c r="E104" s="15" t="n">
        <v>2.07</v>
      </c>
      <c r="F104" s="15" t="n">
        <v>0.05</v>
      </c>
      <c r="G104" s="15"/>
      <c r="H104" s="37" t="n">
        <f aca="false">$D104-($E104*8.84/4+$F104)</f>
        <v>0.0253000000000005</v>
      </c>
      <c r="I104" s="15"/>
      <c r="J104" s="16"/>
      <c r="K104" s="15"/>
      <c r="L104" s="15"/>
      <c r="M104" s="15"/>
    </row>
    <row r="105" customFormat="false" ht="15.75" hidden="false" customHeight="false" outlineLevel="0" collapsed="false">
      <c r="A105" s="12" t="s">
        <v>233</v>
      </c>
      <c r="B105" s="13" t="s">
        <v>234</v>
      </c>
      <c r="D105" s="15" t="n">
        <v>0.05</v>
      </c>
      <c r="E105" s="15" t="n">
        <v>0.02</v>
      </c>
      <c r="F105" s="15" t="n">
        <v>0</v>
      </c>
      <c r="G105" s="15"/>
      <c r="H105" s="37" t="n">
        <f aca="false">$D105-($E105*8.84/4+$F105)</f>
        <v>0.0058</v>
      </c>
      <c r="I105" s="15"/>
      <c r="J105" s="16"/>
      <c r="K105" s="15"/>
      <c r="L105" s="15"/>
      <c r="M105" s="15"/>
    </row>
    <row r="106" customFormat="false" ht="15.75" hidden="false" customHeight="false" outlineLevel="0" collapsed="false">
      <c r="A106" s="12" t="s">
        <v>235</v>
      </c>
      <c r="B106" s="13" t="s">
        <v>236</v>
      </c>
      <c r="D106" s="15" t="n">
        <v>0.56</v>
      </c>
      <c r="E106" s="15" t="n">
        <v>0.16</v>
      </c>
      <c r="F106" s="15" t="n">
        <v>0.01</v>
      </c>
      <c r="G106" s="15"/>
      <c r="H106" s="37" t="n">
        <f aca="false">$D106-($E106*8.84/4+$F106)</f>
        <v>0.1964</v>
      </c>
      <c r="I106" s="15"/>
      <c r="J106" s="16"/>
      <c r="K106" s="15"/>
      <c r="L106" s="15"/>
      <c r="M106" s="15"/>
    </row>
    <row r="107" customFormat="false" ht="15.75" hidden="false" customHeight="false" outlineLevel="0" collapsed="false">
      <c r="A107" s="12" t="s">
        <v>237</v>
      </c>
      <c r="B107" s="13" t="s">
        <v>238</v>
      </c>
      <c r="D107" s="15" t="n">
        <v>0.66</v>
      </c>
      <c r="E107" s="15" t="n">
        <v>0.2</v>
      </c>
      <c r="F107" s="15" t="n">
        <v>0.05</v>
      </c>
      <c r="G107" s="15"/>
      <c r="H107" s="37" t="n">
        <f aca="false">$D107-($E107*8.84/4+$F107)</f>
        <v>0.168</v>
      </c>
      <c r="I107" s="15"/>
      <c r="J107" s="16"/>
      <c r="K107" s="15"/>
      <c r="L107" s="15"/>
      <c r="M107" s="15"/>
    </row>
    <row r="108" customFormat="false" ht="15.75" hidden="false" customHeight="false" outlineLevel="0" collapsed="false">
      <c r="A108" s="12" t="s">
        <v>239</v>
      </c>
      <c r="B108" s="13" t="s">
        <v>240</v>
      </c>
      <c r="D108" s="15" t="n">
        <v>0.34</v>
      </c>
      <c r="E108" s="15" t="n">
        <v>0.05</v>
      </c>
      <c r="F108" s="15" t="n">
        <v>0.02</v>
      </c>
      <c r="G108" s="15"/>
      <c r="H108" s="37" t="n">
        <f aca="false">$D108-($E108*8.84/4+$F108)</f>
        <v>0.2095</v>
      </c>
      <c r="I108" s="15"/>
      <c r="J108" s="16"/>
      <c r="K108" s="15"/>
      <c r="L108" s="15"/>
      <c r="M108" s="15"/>
    </row>
    <row r="109" customFormat="false" ht="15.75" hidden="false" customHeight="false" outlineLevel="0" collapsed="false">
      <c r="A109" s="12" t="s">
        <v>241</v>
      </c>
      <c r="B109" s="13" t="s">
        <v>242</v>
      </c>
      <c r="D109" s="15" t="n">
        <v>0.07</v>
      </c>
      <c r="E109" s="15" t="n">
        <v>0.02</v>
      </c>
      <c r="F109" s="15" t="n">
        <v>0</v>
      </c>
      <c r="G109" s="15"/>
      <c r="H109" s="37" t="n">
        <f aca="false">$D109-($E109*8.84/4+$F109)</f>
        <v>0.0258</v>
      </c>
      <c r="I109" s="15"/>
      <c r="J109" s="16"/>
      <c r="K109" s="15"/>
      <c r="L109" s="15"/>
      <c r="M109" s="15"/>
    </row>
    <row r="110" customFormat="false" ht="15.75" hidden="false" customHeight="false" outlineLevel="0" collapsed="false">
      <c r="A110" s="12" t="s">
        <v>243</v>
      </c>
      <c r="B110" s="13" t="s">
        <v>244</v>
      </c>
      <c r="D110" s="15" t="n">
        <v>0</v>
      </c>
      <c r="E110" s="15" t="n">
        <v>0</v>
      </c>
      <c r="F110" s="15" t="n">
        <v>0</v>
      </c>
      <c r="G110" s="15"/>
      <c r="H110" s="37" t="n">
        <f aca="false">$D110-($E110*8.84/4+$F110)</f>
        <v>0</v>
      </c>
      <c r="I110" s="15"/>
      <c r="J110" s="16"/>
      <c r="K110" s="15"/>
      <c r="L110" s="15"/>
      <c r="M110" s="15"/>
    </row>
    <row r="111" customFormat="false" ht="15.75" hidden="false" customHeight="false" outlineLevel="0" collapsed="false">
      <c r="A111" s="12" t="s">
        <v>245</v>
      </c>
      <c r="B111" s="13" t="s">
        <v>246</v>
      </c>
      <c r="D111" s="15" t="n">
        <v>0</v>
      </c>
      <c r="E111" s="15" t="n">
        <v>0</v>
      </c>
      <c r="F111" s="15" t="n">
        <v>0</v>
      </c>
      <c r="G111" s="15"/>
      <c r="H111" s="37" t="n">
        <f aca="false">$D111-($E111*8.84/4+$F111)</f>
        <v>0</v>
      </c>
      <c r="I111" s="15"/>
      <c r="J111" s="16"/>
      <c r="K111" s="15"/>
      <c r="L111" s="15"/>
      <c r="M111" s="15"/>
    </row>
    <row r="112" customFormat="false" ht="15.75" hidden="false" customHeight="false" outlineLevel="0" collapsed="false">
      <c r="A112" s="12" t="s">
        <v>247</v>
      </c>
      <c r="B112" s="13" t="s">
        <v>248</v>
      </c>
      <c r="D112" s="15" t="n">
        <v>1.42</v>
      </c>
      <c r="E112" s="15" t="n">
        <v>0.62</v>
      </c>
      <c r="F112" s="15" t="n">
        <v>0.03</v>
      </c>
      <c r="G112" s="15"/>
      <c r="H112" s="37" t="n">
        <f aca="false">$D112-($E112*8.84/4+$F112)</f>
        <v>0.0198</v>
      </c>
      <c r="I112" s="15"/>
      <c r="J112" s="16"/>
      <c r="K112" s="15"/>
      <c r="L112" s="15"/>
      <c r="M112" s="15"/>
    </row>
    <row r="113" customFormat="false" ht="15.75" hidden="false" customHeight="false" outlineLevel="0" collapsed="false">
      <c r="A113" s="12" t="s">
        <v>249</v>
      </c>
      <c r="B113" s="13" t="s">
        <v>250</v>
      </c>
      <c r="D113" s="15" t="n">
        <v>0</v>
      </c>
      <c r="E113" s="15" t="n">
        <v>0</v>
      </c>
      <c r="F113" s="15" t="n">
        <v>0</v>
      </c>
      <c r="G113" s="15"/>
      <c r="H113" s="37" t="n">
        <f aca="false">$D113-($E113*8.84/4+$F113)</f>
        <v>0</v>
      </c>
      <c r="I113" s="15"/>
      <c r="J113" s="16"/>
      <c r="K113" s="15"/>
      <c r="L113" s="15"/>
      <c r="M113" s="15"/>
    </row>
    <row r="114" customFormat="false" ht="15.75" hidden="false" customHeight="false" outlineLevel="0" collapsed="false">
      <c r="A114" s="12" t="s">
        <v>251</v>
      </c>
      <c r="B114" s="13" t="s">
        <v>252</v>
      </c>
      <c r="D114" s="15" t="n">
        <v>0.76</v>
      </c>
      <c r="E114" s="15" t="n">
        <v>0.27</v>
      </c>
      <c r="F114" s="15" t="n">
        <v>0.02</v>
      </c>
      <c r="G114" s="15"/>
      <c r="H114" s="37" t="n">
        <f aca="false">$D114-($E114*8.84/4+$F114)</f>
        <v>0.1433</v>
      </c>
      <c r="I114" s="15"/>
      <c r="J114" s="16"/>
      <c r="K114" s="15"/>
      <c r="L114" s="15"/>
      <c r="M114" s="15"/>
    </row>
    <row r="115" customFormat="false" ht="15.75" hidden="false" customHeight="false" outlineLevel="0" collapsed="false">
      <c r="A115" s="12" t="s">
        <v>253</v>
      </c>
      <c r="B115" s="13" t="s">
        <v>254</v>
      </c>
      <c r="D115" s="15" t="n">
        <v>1.65</v>
      </c>
      <c r="E115" s="15" t="n">
        <v>0.35</v>
      </c>
      <c r="F115" s="15" t="n">
        <v>0.23</v>
      </c>
      <c r="G115" s="15"/>
      <c r="H115" s="37" t="n">
        <f aca="false">$D115-($E115*8.84/4+$F115)</f>
        <v>0.6465</v>
      </c>
      <c r="I115" s="15"/>
      <c r="J115" s="16"/>
      <c r="K115" s="15"/>
      <c r="L115" s="15"/>
      <c r="M115" s="15"/>
    </row>
    <row r="116" customFormat="false" ht="15.75" hidden="false" customHeight="false" outlineLevel="0" collapsed="false">
      <c r="A116" s="12" t="s">
        <v>255</v>
      </c>
      <c r="B116" s="13" t="s">
        <v>256</v>
      </c>
      <c r="D116" s="15" t="n">
        <v>0.06</v>
      </c>
      <c r="E116" s="15" t="n">
        <v>0</v>
      </c>
      <c r="F116" s="15" t="n">
        <v>0</v>
      </c>
      <c r="G116" s="15"/>
      <c r="H116" s="37" t="n">
        <f aca="false">$D116-($E116*8.84/4+$F116)</f>
        <v>0.06</v>
      </c>
      <c r="I116" s="15"/>
      <c r="J116" s="16"/>
      <c r="K116" s="15"/>
      <c r="L116" s="15"/>
      <c r="M116" s="15"/>
    </row>
    <row r="117" customFormat="false" ht="15.75" hidden="false" customHeight="false" outlineLevel="0" collapsed="false">
      <c r="A117" s="12" t="s">
        <v>257</v>
      </c>
      <c r="B117" s="13" t="s">
        <v>258</v>
      </c>
      <c r="D117" s="15" t="n">
        <v>0.31</v>
      </c>
      <c r="E117" s="15" t="n">
        <v>0.05</v>
      </c>
      <c r="F117" s="15" t="n">
        <v>0</v>
      </c>
      <c r="G117" s="15"/>
      <c r="H117" s="37" t="n">
        <f aca="false">$D117-($E117*8.84/4+$F117)</f>
        <v>0.1995</v>
      </c>
      <c r="I117" s="15"/>
      <c r="J117" s="16"/>
      <c r="K117" s="15"/>
      <c r="L117" s="15"/>
      <c r="M117" s="15"/>
    </row>
    <row r="118" customFormat="false" ht="15.75" hidden="false" customHeight="false" outlineLevel="0" collapsed="false">
      <c r="A118" s="12" t="s">
        <v>259</v>
      </c>
      <c r="B118" s="13" t="s">
        <v>260</v>
      </c>
      <c r="D118" s="15" t="n">
        <v>0</v>
      </c>
      <c r="E118" s="15" t="n">
        <v>0</v>
      </c>
      <c r="F118" s="15" t="n">
        <v>0</v>
      </c>
      <c r="G118" s="15"/>
      <c r="H118" s="37" t="n">
        <f aca="false">$D118-($E118*8.84/4+$F118)</f>
        <v>0</v>
      </c>
      <c r="I118" s="15"/>
      <c r="J118" s="16"/>
      <c r="K118" s="15"/>
      <c r="L118" s="15"/>
      <c r="M118" s="15"/>
    </row>
    <row r="119" customFormat="false" ht="15.75" hidden="false" customHeight="false" outlineLevel="0" collapsed="false">
      <c r="A119" s="12" t="s">
        <v>261</v>
      </c>
      <c r="B119" s="13" t="s">
        <v>262</v>
      </c>
      <c r="D119" s="15" t="n">
        <v>0.7</v>
      </c>
      <c r="E119" s="15" t="n">
        <v>0.25</v>
      </c>
      <c r="F119" s="15" t="n">
        <v>0.01</v>
      </c>
      <c r="G119" s="15"/>
      <c r="H119" s="37" t="n">
        <f aca="false">$D119-($E119*8.84/4+$F119)</f>
        <v>0.1375</v>
      </c>
      <c r="I119" s="15"/>
      <c r="J119" s="16"/>
      <c r="K119" s="15"/>
      <c r="L119" s="15"/>
      <c r="M119" s="15"/>
    </row>
    <row r="120" customFormat="false" ht="15.75" hidden="false" customHeight="false" outlineLevel="0" collapsed="false">
      <c r="A120" s="12" t="s">
        <v>263</v>
      </c>
      <c r="B120" s="13" t="s">
        <v>264</v>
      </c>
      <c r="D120" s="15" t="n">
        <v>0.02</v>
      </c>
      <c r="E120" s="15" t="n">
        <v>0.01</v>
      </c>
      <c r="F120" s="15" t="n">
        <v>0</v>
      </c>
      <c r="G120" s="15"/>
      <c r="H120" s="37" t="n">
        <f aca="false">$D120-($E120*8.84/4+$F120)</f>
        <v>-0.0021</v>
      </c>
      <c r="I120" s="15"/>
      <c r="J120" s="16"/>
      <c r="K120" s="15"/>
      <c r="L120" s="15"/>
      <c r="M120" s="15"/>
    </row>
    <row r="121" customFormat="false" ht="15.75" hidden="false" customHeight="false" outlineLevel="0" collapsed="false">
      <c r="A121" s="12" t="s">
        <v>265</v>
      </c>
      <c r="B121" s="13" t="s">
        <v>266</v>
      </c>
      <c r="D121" s="15" t="n">
        <v>0.73</v>
      </c>
      <c r="E121" s="15" t="n">
        <v>0.29</v>
      </c>
      <c r="F121" s="15" t="n">
        <v>0.04</v>
      </c>
      <c r="G121" s="15"/>
      <c r="H121" s="37" t="n">
        <f aca="false">$D121-($E121*8.84/4+$F121)</f>
        <v>0.0491</v>
      </c>
      <c r="I121" s="15"/>
      <c r="J121" s="16"/>
      <c r="K121" s="15"/>
      <c r="L121" s="15"/>
      <c r="M121" s="15"/>
    </row>
    <row r="122" customFormat="false" ht="15.75" hidden="false" customHeight="false" outlineLevel="0" collapsed="false">
      <c r="A122" s="12" t="s">
        <v>267</v>
      </c>
      <c r="B122" s="13" t="s">
        <v>268</v>
      </c>
      <c r="D122" s="15" t="n">
        <v>10.66</v>
      </c>
      <c r="E122" s="15" t="n">
        <v>2.81</v>
      </c>
      <c r="F122" s="15" t="n">
        <v>0.28</v>
      </c>
      <c r="G122" s="15"/>
      <c r="H122" s="37" t="n">
        <f aca="false">$D122-($E122*8.84/4+$F122)</f>
        <v>4.1699</v>
      </c>
      <c r="I122" s="15"/>
      <c r="J122" s="16"/>
      <c r="K122" s="15"/>
      <c r="L122" s="15"/>
      <c r="M122" s="15"/>
    </row>
    <row r="123" customFormat="false" ht="15.75" hidden="false" customHeight="false" outlineLevel="0" collapsed="false">
      <c r="A123" s="12" t="s">
        <v>269</v>
      </c>
      <c r="B123" s="13" t="s">
        <v>270</v>
      </c>
      <c r="D123" s="15" t="n">
        <v>0.22</v>
      </c>
      <c r="E123" s="15" t="n">
        <v>0.09</v>
      </c>
      <c r="F123" s="15" t="n">
        <v>0</v>
      </c>
      <c r="G123" s="15"/>
      <c r="H123" s="37" t="n">
        <f aca="false">$D123-($E123*8.84/4+$F123)</f>
        <v>0.0211</v>
      </c>
      <c r="I123" s="15"/>
      <c r="J123" s="16"/>
      <c r="K123" s="15"/>
      <c r="L123" s="15"/>
      <c r="M123" s="15"/>
    </row>
    <row r="124" customFormat="false" ht="15.75" hidden="false" customHeight="false" outlineLevel="0" collapsed="false">
      <c r="A124" s="12" t="s">
        <v>271</v>
      </c>
      <c r="B124" s="13" t="s">
        <v>272</v>
      </c>
      <c r="D124" s="15" t="n">
        <v>0.01</v>
      </c>
      <c r="E124" s="15" t="n">
        <v>0</v>
      </c>
      <c r="F124" s="15" t="n">
        <v>0</v>
      </c>
      <c r="G124" s="15"/>
      <c r="H124" s="37" t="n">
        <f aca="false">$D124-($E124*8.84/4+$F124)</f>
        <v>0.01</v>
      </c>
      <c r="I124" s="15"/>
      <c r="J124" s="16"/>
      <c r="K124" s="15"/>
      <c r="L124" s="15"/>
      <c r="M124" s="15"/>
    </row>
    <row r="125" customFormat="false" ht="15.75" hidden="false" customHeight="false" outlineLevel="0" collapsed="false">
      <c r="A125" s="12" t="s">
        <v>273</v>
      </c>
      <c r="B125" s="13" t="s">
        <v>274</v>
      </c>
      <c r="D125" s="15" t="n">
        <v>0.2</v>
      </c>
      <c r="E125" s="15" t="n">
        <v>0.08</v>
      </c>
      <c r="F125" s="15" t="n">
        <v>0</v>
      </c>
      <c r="G125" s="15"/>
      <c r="H125" s="37" t="n">
        <f aca="false">$D125-($E125*8.84/4+$F125)</f>
        <v>0.0232</v>
      </c>
      <c r="I125" s="15"/>
      <c r="J125" s="16"/>
      <c r="K125" s="15"/>
      <c r="L125" s="15"/>
      <c r="M125" s="15"/>
    </row>
    <row r="126" customFormat="false" ht="15.75" hidden="false" customHeight="false" outlineLevel="0" collapsed="false">
      <c r="A126" s="12" t="s">
        <v>275</v>
      </c>
      <c r="B126" s="13" t="s">
        <v>276</v>
      </c>
      <c r="D126" s="15" t="n">
        <v>3.35</v>
      </c>
      <c r="E126" s="15" t="n">
        <v>0.67</v>
      </c>
      <c r="F126" s="15" t="n">
        <v>0.2</v>
      </c>
      <c r="G126" s="15"/>
      <c r="H126" s="37" t="n">
        <f aca="false">$D126-($E126*8.84/4+$F126)</f>
        <v>1.6693</v>
      </c>
      <c r="I126" s="15"/>
      <c r="J126" s="16"/>
      <c r="K126" s="15"/>
      <c r="L126" s="15"/>
      <c r="M126" s="15"/>
    </row>
    <row r="127" customFormat="false" ht="15.75" hidden="false" customHeight="false" outlineLevel="0" collapsed="false">
      <c r="A127" s="12" t="s">
        <v>277</v>
      </c>
      <c r="B127" s="13" t="s">
        <v>278</v>
      </c>
      <c r="D127" s="15" t="n">
        <v>0.09</v>
      </c>
      <c r="E127" s="15" t="n">
        <v>0.03</v>
      </c>
      <c r="F127" s="15" t="n">
        <v>0.01</v>
      </c>
      <c r="G127" s="15"/>
      <c r="H127" s="37" t="n">
        <f aca="false">$D127-($E127*8.84/4+$F127)</f>
        <v>0.0137</v>
      </c>
      <c r="I127" s="15"/>
      <c r="J127" s="16"/>
      <c r="K127" s="15"/>
      <c r="L127" s="15"/>
      <c r="M127" s="15"/>
    </row>
    <row r="128" customFormat="false" ht="15.75" hidden="false" customHeight="false" outlineLevel="0" collapsed="false">
      <c r="A128" s="12" t="s">
        <v>279</v>
      </c>
      <c r="B128" s="13" t="s">
        <v>280</v>
      </c>
      <c r="D128" s="15" t="n">
        <v>0.1</v>
      </c>
      <c r="E128" s="15" t="n">
        <v>0.04</v>
      </c>
      <c r="F128" s="15" t="n">
        <v>0</v>
      </c>
      <c r="G128" s="15"/>
      <c r="H128" s="37" t="n">
        <f aca="false">$D128-($E128*8.84/4+$F128)</f>
        <v>0.0116</v>
      </c>
      <c r="I128" s="15"/>
      <c r="J128" s="16"/>
      <c r="K128" s="15"/>
      <c r="L128" s="15"/>
      <c r="M128" s="15"/>
    </row>
    <row r="129" customFormat="false" ht="15.75" hidden="false" customHeight="false" outlineLevel="0" collapsed="false">
      <c r="A129" s="12" t="s">
        <v>281</v>
      </c>
      <c r="B129" s="13" t="s">
        <v>282</v>
      </c>
      <c r="D129" s="15" t="n">
        <v>3.25</v>
      </c>
      <c r="E129" s="15" t="n">
        <v>0.73</v>
      </c>
      <c r="F129" s="15" t="n">
        <v>0.27</v>
      </c>
      <c r="G129" s="15"/>
      <c r="H129" s="37" t="n">
        <f aca="false">$D129-($E129*8.84/4+$F129)</f>
        <v>1.3667</v>
      </c>
      <c r="I129" s="15"/>
      <c r="J129" s="16"/>
      <c r="K129" s="15"/>
      <c r="L129" s="15"/>
      <c r="M129" s="15"/>
    </row>
    <row r="130" customFormat="false" ht="15.75" hidden="false" customHeight="false" outlineLevel="0" collapsed="false">
      <c r="A130" s="12" t="s">
        <v>283</v>
      </c>
      <c r="B130" s="13" t="s">
        <v>284</v>
      </c>
      <c r="D130" s="15" t="n">
        <v>0.65</v>
      </c>
      <c r="E130" s="15" t="n">
        <v>0.23</v>
      </c>
      <c r="F130" s="15" t="n">
        <v>0</v>
      </c>
      <c r="G130" s="15"/>
      <c r="H130" s="37" t="n">
        <f aca="false">$D130-($E130*8.84/4+$F130)</f>
        <v>0.1417</v>
      </c>
      <c r="I130" s="15"/>
      <c r="J130" s="16"/>
      <c r="K130" s="15"/>
      <c r="L130" s="15"/>
      <c r="M130" s="15"/>
    </row>
    <row r="131" customFormat="false" ht="15.75" hidden="false" customHeight="false" outlineLevel="0" collapsed="false">
      <c r="A131" s="12" t="s">
        <v>285</v>
      </c>
      <c r="B131" s="13" t="s">
        <v>286</v>
      </c>
      <c r="D131" s="15" t="n">
        <v>139.15</v>
      </c>
      <c r="E131" s="15" t="n">
        <v>15.89</v>
      </c>
      <c r="F131" s="15" t="n">
        <v>11.99</v>
      </c>
      <c r="G131" s="15"/>
      <c r="H131" s="37" t="n">
        <f aca="false">$D131-($E131*8.84/4+$F131)</f>
        <v>92.0431</v>
      </c>
      <c r="I131" s="15"/>
      <c r="J131" s="16"/>
      <c r="K131" s="15"/>
      <c r="L131" s="15"/>
      <c r="M131" s="15"/>
    </row>
    <row r="132" customFormat="false" ht="15.75" hidden="false" customHeight="false" outlineLevel="0" collapsed="false">
      <c r="A132" s="12" t="s">
        <v>287</v>
      </c>
      <c r="B132" s="13" t="s">
        <v>288</v>
      </c>
      <c r="D132" s="15" t="n">
        <v>0.14</v>
      </c>
      <c r="E132" s="15" t="n">
        <v>0.05</v>
      </c>
      <c r="F132" s="15" t="n">
        <v>0</v>
      </c>
      <c r="G132" s="15"/>
      <c r="H132" s="37" t="n">
        <f aca="false">$D132-($E132*8.84/4+$F132)</f>
        <v>0.0295</v>
      </c>
      <c r="I132" s="15"/>
      <c r="J132" s="16"/>
      <c r="K132" s="15"/>
      <c r="L132" s="15"/>
      <c r="M132" s="15"/>
    </row>
    <row r="133" customFormat="false" ht="15.75" hidden="false" customHeight="false" outlineLevel="0" collapsed="false">
      <c r="A133" s="12" t="s">
        <v>289</v>
      </c>
      <c r="B133" s="13" t="s">
        <v>290</v>
      </c>
      <c r="D133" s="15" t="n">
        <v>0.22</v>
      </c>
      <c r="E133" s="15" t="n">
        <v>0.08</v>
      </c>
      <c r="F133" s="15" t="n">
        <v>0.02</v>
      </c>
      <c r="G133" s="15"/>
      <c r="H133" s="37" t="n">
        <f aca="false">$D133-($E133*8.84/4+$F133)</f>
        <v>0.0232</v>
      </c>
      <c r="I133" s="15"/>
      <c r="J133" s="16"/>
      <c r="K133" s="15"/>
      <c r="L133" s="15"/>
      <c r="M133" s="15"/>
    </row>
    <row r="134" customFormat="false" ht="15.75" hidden="false" customHeight="false" outlineLevel="0" collapsed="false">
      <c r="A134" s="12" t="s">
        <v>291</v>
      </c>
      <c r="B134" s="13" t="s">
        <v>292</v>
      </c>
      <c r="D134" s="15" t="n">
        <v>0.35</v>
      </c>
      <c r="E134" s="15" t="n">
        <v>0.08</v>
      </c>
      <c r="F134" s="15" t="n">
        <v>0</v>
      </c>
      <c r="G134" s="15"/>
      <c r="H134" s="37" t="n">
        <f aca="false">$D134-($E134*8.84/4+$F134)</f>
        <v>0.1732</v>
      </c>
      <c r="I134" s="15"/>
      <c r="J134" s="16"/>
      <c r="K134" s="15"/>
      <c r="L134" s="15"/>
      <c r="M134" s="15"/>
    </row>
    <row r="135" customFormat="false" ht="15.75" hidden="false" customHeight="false" outlineLevel="0" collapsed="false">
      <c r="A135" s="12" t="s">
        <v>293</v>
      </c>
      <c r="B135" s="13" t="s">
        <v>294</v>
      </c>
      <c r="D135" s="15" t="n">
        <v>4.62</v>
      </c>
      <c r="E135" s="15" t="n">
        <v>0.88</v>
      </c>
      <c r="F135" s="15" t="n">
        <v>0.16</v>
      </c>
      <c r="G135" s="15"/>
      <c r="H135" s="37" t="n">
        <f aca="false">$D135-($E135*8.84/4+$F135)</f>
        <v>2.5152</v>
      </c>
      <c r="I135" s="15"/>
      <c r="J135" s="16"/>
      <c r="K135" s="15"/>
      <c r="L135" s="15"/>
      <c r="M135" s="15"/>
    </row>
    <row r="136" customFormat="false" ht="15.75" hidden="false" customHeight="false" outlineLevel="0" collapsed="false">
      <c r="A136" s="12" t="s">
        <v>295</v>
      </c>
      <c r="B136" s="13" t="s">
        <v>296</v>
      </c>
      <c r="D136" s="15" t="n">
        <v>0.12</v>
      </c>
      <c r="E136" s="15" t="n">
        <v>0</v>
      </c>
      <c r="F136" s="15" t="n">
        <v>0</v>
      </c>
      <c r="G136" s="15"/>
      <c r="H136" s="37" t="n">
        <f aca="false">$D136-($E136*8.84/4+$F136)</f>
        <v>0.12</v>
      </c>
      <c r="I136" s="15"/>
      <c r="J136" s="16"/>
      <c r="K136" s="15"/>
      <c r="L136" s="15"/>
      <c r="M136" s="15"/>
    </row>
    <row r="137" customFormat="false" ht="15.75" hidden="false" customHeight="false" outlineLevel="0" collapsed="false">
      <c r="A137" s="12" t="s">
        <v>297</v>
      </c>
      <c r="B137" s="13" t="s">
        <v>298</v>
      </c>
      <c r="D137" s="15" t="n">
        <v>0.09</v>
      </c>
      <c r="E137" s="15" t="n">
        <v>0.03</v>
      </c>
      <c r="F137" s="15" t="n">
        <v>0</v>
      </c>
      <c r="G137" s="15"/>
      <c r="H137" s="37" t="n">
        <f aca="false">$D137-($E137*8.84/4+$F137)</f>
        <v>0.0237</v>
      </c>
      <c r="I137" s="15"/>
      <c r="J137" s="16"/>
      <c r="K137" s="15"/>
      <c r="L137" s="15"/>
      <c r="M137" s="15"/>
    </row>
    <row r="138" customFormat="false" ht="15.75" hidden="false" customHeight="false" outlineLevel="0" collapsed="false">
      <c r="A138" s="12" t="s">
        <v>299</v>
      </c>
      <c r="B138" s="13" t="s">
        <v>300</v>
      </c>
      <c r="D138" s="15" t="n">
        <v>0.06</v>
      </c>
      <c r="E138" s="15" t="n">
        <v>0.02</v>
      </c>
      <c r="F138" s="15" t="n">
        <v>0</v>
      </c>
      <c r="G138" s="15"/>
      <c r="H138" s="37" t="n">
        <f aca="false">$D138-($E138*8.84/4+$F138)</f>
        <v>0.0158</v>
      </c>
      <c r="I138" s="15"/>
      <c r="J138" s="16"/>
      <c r="K138" s="15"/>
      <c r="L138" s="15"/>
      <c r="M138" s="15"/>
    </row>
    <row r="139" customFormat="false" ht="15.75" hidden="false" customHeight="false" outlineLevel="0" collapsed="false">
      <c r="B139" s="13"/>
    </row>
    <row r="140" customFormat="false" ht="15.75" hidden="false" customHeight="false" outlineLevel="0" collapsed="false">
      <c r="B140" s="13" t="s">
        <v>301</v>
      </c>
      <c r="D140" s="38" t="n">
        <f aca="false">SUM(D2:D138)</f>
        <v>655.24</v>
      </c>
      <c r="E140" s="38" t="n">
        <f aca="false">SUM(E2:E138)</f>
        <v>135.39</v>
      </c>
      <c r="F140" s="38" t="n">
        <f aca="false">SUM(F2:F138)</f>
        <v>33.64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3.3469387755102"/>
  </cols>
  <sheetData>
    <row r="1" customFormat="false" ht="15.75" hidden="false" customHeight="false" outlineLevel="0" collapsed="false">
      <c r="A1" s="10" t="s">
        <v>24</v>
      </c>
      <c r="B1" s="10" t="s">
        <v>25</v>
      </c>
      <c r="C1" s="10" t="s">
        <v>319</v>
      </c>
      <c r="D1" s="10" t="s">
        <v>320</v>
      </c>
      <c r="E1" s="10" t="s">
        <v>321</v>
      </c>
    </row>
    <row r="2" customFormat="false" ht="15.75" hidden="false" customHeight="false" outlineLevel="0" collapsed="false">
      <c r="A2" s="12" t="s">
        <v>27</v>
      </c>
      <c r="B2" s="12" t="s">
        <v>28</v>
      </c>
      <c r="C2" s="37" t="n">
        <v>27938</v>
      </c>
      <c r="D2" s="37" t="n">
        <v>0</v>
      </c>
      <c r="E2" s="37" t="n">
        <v>116008</v>
      </c>
      <c r="G2" s="2" t="s">
        <v>322</v>
      </c>
    </row>
    <row r="3" customFormat="false" ht="15.75" hidden="false" customHeight="false" outlineLevel="0" collapsed="false">
      <c r="A3" s="12" t="s">
        <v>29</v>
      </c>
      <c r="B3" s="12" t="s">
        <v>30</v>
      </c>
      <c r="C3" s="37" t="n">
        <v>12234</v>
      </c>
      <c r="D3" s="37" t="n">
        <v>9002</v>
      </c>
      <c r="E3" s="37" t="n">
        <v>32870</v>
      </c>
    </row>
    <row r="4" customFormat="false" ht="15.75" hidden="false" customHeight="false" outlineLevel="0" collapsed="false">
      <c r="A4" s="12" t="s">
        <v>31</v>
      </c>
      <c r="B4" s="12" t="s">
        <v>32</v>
      </c>
      <c r="C4" s="37" t="n">
        <v>260269</v>
      </c>
      <c r="D4" s="37" t="n">
        <v>105</v>
      </c>
      <c r="E4" s="37" t="n">
        <v>144434</v>
      </c>
    </row>
    <row r="5" customFormat="false" ht="15.75" hidden="false" customHeight="false" outlineLevel="0" collapsed="false">
      <c r="A5" s="12" t="s">
        <v>33</v>
      </c>
      <c r="B5" s="12" t="s">
        <v>34</v>
      </c>
      <c r="C5" s="37" t="n">
        <v>52216</v>
      </c>
      <c r="D5" s="37" t="n">
        <v>149772</v>
      </c>
      <c r="E5" s="37" t="n">
        <v>104876</v>
      </c>
    </row>
    <row r="6" customFormat="false" ht="15.75" hidden="false" customHeight="false" outlineLevel="0" collapsed="false">
      <c r="A6" s="12" t="s">
        <v>35</v>
      </c>
      <c r="B6" s="12" t="s">
        <v>36</v>
      </c>
      <c r="C6" s="37" t="n">
        <v>2219238</v>
      </c>
      <c r="D6" s="37" t="n">
        <v>655382</v>
      </c>
      <c r="E6" s="37" t="n">
        <v>3168472</v>
      </c>
    </row>
    <row r="7" customFormat="false" ht="15.75" hidden="false" customHeight="false" outlineLevel="0" collapsed="false">
      <c r="A7" s="12" t="s">
        <v>37</v>
      </c>
      <c r="B7" s="12" t="s">
        <v>38</v>
      </c>
      <c r="C7" s="37" t="n">
        <v>12300</v>
      </c>
      <c r="D7" s="37" t="n">
        <v>16200</v>
      </c>
      <c r="E7" s="37" t="n">
        <v>68300</v>
      </c>
    </row>
    <row r="8" customFormat="false" ht="15.75" hidden="false" customHeight="false" outlineLevel="0" collapsed="false">
      <c r="A8" s="12" t="s">
        <v>39</v>
      </c>
      <c r="B8" s="12" t="s">
        <v>40</v>
      </c>
      <c r="C8" s="37" t="n">
        <v>1246544</v>
      </c>
      <c r="D8" s="37" t="n">
        <v>402704</v>
      </c>
      <c r="E8" s="37" t="n">
        <v>2371600</v>
      </c>
    </row>
    <row r="9" customFormat="false" ht="15.75" hidden="false" customHeight="false" outlineLevel="0" collapsed="false">
      <c r="A9" s="12" t="s">
        <v>41</v>
      </c>
      <c r="B9" s="12" t="s">
        <v>42</v>
      </c>
      <c r="C9" s="37" t="n">
        <v>115388</v>
      </c>
      <c r="D9" s="37" t="n">
        <v>483</v>
      </c>
      <c r="E9" s="37" t="n">
        <v>143082</v>
      </c>
    </row>
    <row r="10" customFormat="false" ht="15.75" hidden="false" customHeight="false" outlineLevel="0" collapsed="false">
      <c r="A10" s="12" t="s">
        <v>43</v>
      </c>
      <c r="B10" s="12" t="s">
        <v>44</v>
      </c>
      <c r="C10" s="37" t="n">
        <v>9125</v>
      </c>
      <c r="D10" s="37" t="n">
        <v>0</v>
      </c>
      <c r="E10" s="37" t="n">
        <v>853</v>
      </c>
    </row>
    <row r="11" customFormat="false" ht="15.75" hidden="false" customHeight="false" outlineLevel="0" collapsed="false">
      <c r="A11" s="12" t="s">
        <v>45</v>
      </c>
      <c r="B11" s="12" t="s">
        <v>46</v>
      </c>
      <c r="C11" s="37" t="n">
        <v>210615</v>
      </c>
      <c r="D11" s="37" t="n">
        <v>0</v>
      </c>
      <c r="E11" s="37" t="n">
        <v>193671</v>
      </c>
    </row>
    <row r="12" customFormat="false" ht="15.75" hidden="false" customHeight="false" outlineLevel="0" collapsed="false">
      <c r="A12" s="12" t="s">
        <v>47</v>
      </c>
      <c r="B12" s="12" t="s">
        <v>48</v>
      </c>
      <c r="C12" s="37" t="n">
        <v>15735</v>
      </c>
      <c r="D12" s="37" t="n">
        <v>2848</v>
      </c>
      <c r="E12" s="37" t="n">
        <v>146</v>
      </c>
    </row>
    <row r="13" customFormat="false" ht="15.75" hidden="false" customHeight="false" outlineLevel="0" collapsed="false">
      <c r="A13" s="12" t="s">
        <v>49</v>
      </c>
      <c r="B13" s="12" t="s">
        <v>50</v>
      </c>
      <c r="C13" s="37" t="n">
        <v>512515</v>
      </c>
      <c r="D13" s="37" t="n">
        <v>402700</v>
      </c>
      <c r="E13" s="37" t="n">
        <v>340500</v>
      </c>
    </row>
    <row r="14" customFormat="false" ht="15.75" hidden="false" customHeight="false" outlineLevel="0" collapsed="false">
      <c r="A14" s="12" t="s">
        <v>51</v>
      </c>
      <c r="B14" s="12" t="s">
        <v>52</v>
      </c>
      <c r="C14" s="37" t="n">
        <v>15508</v>
      </c>
      <c r="D14" s="37" t="n">
        <v>7087</v>
      </c>
      <c r="E14" s="37" t="n">
        <v>44064</v>
      </c>
    </row>
    <row r="15" customFormat="false" ht="15.75" hidden="false" customHeight="false" outlineLevel="0" collapsed="false">
      <c r="A15" s="12" t="s">
        <v>53</v>
      </c>
      <c r="B15" s="12" t="s">
        <v>54</v>
      </c>
      <c r="C15" s="37" t="n">
        <v>1835</v>
      </c>
      <c r="D15" s="37" t="n">
        <v>879</v>
      </c>
      <c r="E15" s="37" t="n">
        <v>3900</v>
      </c>
    </row>
    <row r="16" customFormat="false" ht="15.75" hidden="false" customHeight="false" outlineLevel="0" collapsed="false">
      <c r="A16" s="12" t="s">
        <v>55</v>
      </c>
      <c r="B16" s="12" t="s">
        <v>56</v>
      </c>
      <c r="C16" s="37" t="n">
        <v>471127</v>
      </c>
      <c r="D16" s="37" t="n">
        <v>113397</v>
      </c>
      <c r="E16" s="37" t="n">
        <v>276447</v>
      </c>
    </row>
    <row r="17" customFormat="false" ht="15.75" hidden="false" customHeight="false" outlineLevel="0" collapsed="false">
      <c r="A17" s="12" t="s">
        <v>57</v>
      </c>
      <c r="B17" s="12" t="s">
        <v>58</v>
      </c>
      <c r="C17" s="37" t="n">
        <v>65932</v>
      </c>
      <c r="D17" s="37" t="n">
        <v>7621</v>
      </c>
      <c r="E17" s="37" t="n">
        <v>14465</v>
      </c>
    </row>
    <row r="18" customFormat="false" ht="15.75" hidden="false" customHeight="false" outlineLevel="0" collapsed="false">
      <c r="A18" s="12" t="s">
        <v>59</v>
      </c>
      <c r="B18" s="12" t="s">
        <v>60</v>
      </c>
      <c r="C18" s="37" t="n">
        <v>3696</v>
      </c>
      <c r="D18" s="37" t="n">
        <v>344</v>
      </c>
      <c r="E18" s="37" t="n">
        <v>28277</v>
      </c>
    </row>
    <row r="19" customFormat="false" ht="15.75" hidden="false" customHeight="false" outlineLevel="0" collapsed="false">
      <c r="A19" s="12" t="s">
        <v>61</v>
      </c>
      <c r="B19" s="12" t="s">
        <v>62</v>
      </c>
      <c r="C19" s="37" t="n">
        <v>13787480</v>
      </c>
      <c r="D19" s="37" t="n">
        <v>4482048</v>
      </c>
      <c r="E19" s="37" t="n">
        <v>10100000</v>
      </c>
    </row>
    <row r="20" customFormat="false" ht="15.75" hidden="false" customHeight="false" outlineLevel="0" collapsed="false">
      <c r="A20" s="12" t="s">
        <v>63</v>
      </c>
      <c r="B20" s="12" t="s">
        <v>64</v>
      </c>
      <c r="C20" s="37" t="n">
        <v>26326</v>
      </c>
      <c r="D20" s="37" t="n">
        <v>31</v>
      </c>
      <c r="E20" s="37" t="n">
        <v>1910</v>
      </c>
    </row>
    <row r="21" customFormat="false" ht="15.75" hidden="false" customHeight="false" outlineLevel="0" collapsed="false">
      <c r="A21" s="12" t="s">
        <v>65</v>
      </c>
      <c r="B21" s="12" t="s">
        <v>66</v>
      </c>
      <c r="C21" s="37" t="n">
        <v>45297</v>
      </c>
      <c r="D21" s="37" t="n">
        <v>40538</v>
      </c>
      <c r="E21" s="37" t="n">
        <v>108296</v>
      </c>
    </row>
    <row r="22" customFormat="false" ht="15.75" hidden="false" customHeight="false" outlineLevel="0" collapsed="false">
      <c r="A22" s="12" t="s">
        <v>67</v>
      </c>
      <c r="B22" s="12" t="s">
        <v>68</v>
      </c>
      <c r="C22" s="37" t="n">
        <v>1500000</v>
      </c>
      <c r="D22" s="37" t="n">
        <v>1127135</v>
      </c>
      <c r="E22" s="37" t="n">
        <v>456330</v>
      </c>
    </row>
    <row r="23" customFormat="false" ht="15.75" hidden="false" customHeight="false" outlineLevel="0" collapsed="false">
      <c r="A23" s="12" t="s">
        <v>69</v>
      </c>
      <c r="B23" s="12" t="s">
        <v>70</v>
      </c>
      <c r="C23" s="37" t="n">
        <v>6653</v>
      </c>
      <c r="D23" s="37" t="n">
        <v>10061</v>
      </c>
      <c r="E23" s="37" t="n">
        <v>10514</v>
      </c>
    </row>
    <row r="24" customFormat="false" ht="15.75" hidden="false" customHeight="false" outlineLevel="0" collapsed="false">
      <c r="A24" s="12" t="s">
        <v>71</v>
      </c>
      <c r="B24" s="12" t="s">
        <v>72</v>
      </c>
      <c r="C24" s="37" t="n">
        <v>756</v>
      </c>
      <c r="D24" s="37" t="n">
        <v>2457</v>
      </c>
      <c r="E24" s="37" t="n">
        <v>695</v>
      </c>
    </row>
    <row r="25" customFormat="false" ht="15.75" hidden="false" customHeight="false" outlineLevel="0" collapsed="false">
      <c r="A25" s="12" t="s">
        <v>73</v>
      </c>
      <c r="B25" s="12" t="s">
        <v>74</v>
      </c>
      <c r="C25" s="37" t="n">
        <v>16863</v>
      </c>
      <c r="D25" s="37" t="n">
        <v>93196</v>
      </c>
      <c r="E25" s="37" t="n">
        <v>54327</v>
      </c>
    </row>
    <row r="26" customFormat="false" ht="15.75" hidden="false" customHeight="false" outlineLevel="0" collapsed="false">
      <c r="A26" s="12" t="s">
        <v>75</v>
      </c>
      <c r="B26" s="12" t="s">
        <v>76</v>
      </c>
      <c r="C26" s="37" t="n">
        <v>85298</v>
      </c>
      <c r="D26" s="37" t="n">
        <v>32773</v>
      </c>
      <c r="E26" s="37" t="n">
        <v>80779</v>
      </c>
    </row>
    <row r="27" customFormat="false" ht="15.75" hidden="false" customHeight="false" outlineLevel="0" collapsed="false">
      <c r="A27" s="12" t="s">
        <v>77</v>
      </c>
      <c r="B27" s="12" t="s">
        <v>78</v>
      </c>
      <c r="C27" s="37" t="n">
        <v>1304676</v>
      </c>
      <c r="D27" s="37" t="n">
        <v>2299446</v>
      </c>
      <c r="E27" s="37" t="n">
        <v>1381940</v>
      </c>
    </row>
    <row r="28" customFormat="false" ht="15.75" hidden="false" customHeight="false" outlineLevel="0" collapsed="false">
      <c r="A28" s="12" t="s">
        <v>79</v>
      </c>
      <c r="B28" s="12" t="s">
        <v>80</v>
      </c>
      <c r="C28" s="37" t="n">
        <v>6860</v>
      </c>
      <c r="D28" s="37" t="n">
        <v>19726</v>
      </c>
      <c r="E28" s="37" t="n">
        <v>99158</v>
      </c>
    </row>
    <row r="29" customFormat="false" ht="15.75" hidden="false" customHeight="false" outlineLevel="0" collapsed="false">
      <c r="A29" s="12" t="s">
        <v>81</v>
      </c>
      <c r="B29" s="12" t="s">
        <v>82</v>
      </c>
      <c r="C29" s="37" t="n">
        <v>6617</v>
      </c>
      <c r="D29" s="37" t="n">
        <v>2521</v>
      </c>
      <c r="E29" s="37" t="n">
        <v>472864</v>
      </c>
    </row>
    <row r="30" customFormat="false" ht="15.75" hidden="false" customHeight="false" outlineLevel="0" collapsed="false">
      <c r="A30" s="12" t="s">
        <v>83</v>
      </c>
      <c r="B30" s="12" t="s">
        <v>84</v>
      </c>
      <c r="C30" s="37" t="n">
        <v>695709</v>
      </c>
      <c r="D30" s="37" t="n">
        <v>574369</v>
      </c>
      <c r="E30" s="37" t="n">
        <v>223350</v>
      </c>
    </row>
    <row r="31" customFormat="false" ht="15.75" hidden="false" customHeight="false" outlineLevel="0" collapsed="false">
      <c r="A31" s="12" t="s">
        <v>85</v>
      </c>
      <c r="B31" s="12" t="s">
        <v>86</v>
      </c>
      <c r="C31" s="37" t="n">
        <v>15823712</v>
      </c>
      <c r="D31" s="37" t="n">
        <v>42102311</v>
      </c>
      <c r="E31" s="37" t="n">
        <v>6048629</v>
      </c>
    </row>
    <row r="32" customFormat="false" ht="15.75" hidden="false" customHeight="false" outlineLevel="0" collapsed="false">
      <c r="A32" s="12" t="s">
        <v>87</v>
      </c>
      <c r="B32" s="12" t="s">
        <v>88</v>
      </c>
      <c r="C32" s="37" t="n">
        <v>1619784</v>
      </c>
      <c r="D32" s="37" t="n">
        <v>439682</v>
      </c>
      <c r="E32" s="37" t="n">
        <v>743901</v>
      </c>
    </row>
    <row r="33" customFormat="false" ht="15.75" hidden="false" customHeight="false" outlineLevel="0" collapsed="false">
      <c r="A33" s="12" t="s">
        <v>89</v>
      </c>
      <c r="B33" s="12" t="s">
        <v>90</v>
      </c>
      <c r="C33" s="37" t="n">
        <v>10406</v>
      </c>
      <c r="D33" s="37" t="n">
        <v>25633</v>
      </c>
      <c r="E33" s="37" t="n">
        <v>21015</v>
      </c>
    </row>
    <row r="34" customFormat="false" ht="15.75" hidden="false" customHeight="false" outlineLevel="0" collapsed="false">
      <c r="A34" s="12" t="s">
        <v>91</v>
      </c>
      <c r="B34" s="12" t="s">
        <v>92</v>
      </c>
      <c r="C34" s="37" t="n">
        <v>6821</v>
      </c>
      <c r="D34" s="37" t="n">
        <v>1779</v>
      </c>
      <c r="E34" s="37" t="n">
        <v>5833</v>
      </c>
    </row>
    <row r="35" customFormat="false" ht="15.75" hidden="false" customHeight="false" outlineLevel="0" collapsed="false">
      <c r="A35" s="12" t="s">
        <v>93</v>
      </c>
      <c r="B35" s="12" t="s">
        <v>94</v>
      </c>
      <c r="C35" s="37" t="n">
        <v>137500</v>
      </c>
      <c r="D35" s="37" t="n">
        <v>67607</v>
      </c>
      <c r="E35" s="37" t="n">
        <v>89744</v>
      </c>
    </row>
    <row r="36" customFormat="false" ht="15.75" hidden="false" customHeight="false" outlineLevel="0" collapsed="false">
      <c r="A36" s="12" t="s">
        <v>95</v>
      </c>
      <c r="B36" s="12" t="s">
        <v>96</v>
      </c>
      <c r="C36" s="37" t="n">
        <v>72832</v>
      </c>
      <c r="D36" s="37" t="n">
        <v>11938</v>
      </c>
      <c r="E36" s="37" t="n">
        <v>34109</v>
      </c>
    </row>
    <row r="37" customFormat="false" ht="15.75" hidden="false" customHeight="false" outlineLevel="0" collapsed="false">
      <c r="A37" s="12" t="s">
        <v>97</v>
      </c>
      <c r="B37" s="12" t="s">
        <v>98</v>
      </c>
      <c r="C37" s="37" t="n">
        <v>16400</v>
      </c>
      <c r="D37" s="37" t="n">
        <v>128377</v>
      </c>
      <c r="E37" s="37" t="n">
        <v>66501</v>
      </c>
    </row>
    <row r="38" customFormat="false" ht="15.75" hidden="false" customHeight="false" outlineLevel="0" collapsed="false">
      <c r="A38" s="12" t="s">
        <v>99</v>
      </c>
      <c r="B38" s="12" t="s">
        <v>100</v>
      </c>
      <c r="C38" s="37" t="n">
        <v>0</v>
      </c>
      <c r="D38" s="37" t="n">
        <v>0</v>
      </c>
      <c r="E38" s="37" t="n">
        <v>6074</v>
      </c>
    </row>
    <row r="39" customFormat="false" ht="15.75" hidden="false" customHeight="false" outlineLevel="0" collapsed="false">
      <c r="A39" s="12" t="s">
        <v>101</v>
      </c>
      <c r="B39" s="12" t="s">
        <v>102</v>
      </c>
      <c r="C39" s="37" t="n">
        <v>312750</v>
      </c>
      <c r="D39" s="37" t="n">
        <v>61167</v>
      </c>
      <c r="E39" s="37" t="n">
        <v>66450</v>
      </c>
    </row>
    <row r="40" customFormat="false" ht="15.75" hidden="false" customHeight="false" outlineLevel="0" collapsed="false">
      <c r="A40" s="12" t="s">
        <v>103</v>
      </c>
      <c r="B40" s="12" t="s">
        <v>104</v>
      </c>
      <c r="C40" s="37" t="n">
        <v>331001</v>
      </c>
      <c r="D40" s="37" t="n">
        <v>226148</v>
      </c>
      <c r="E40" s="37" t="n">
        <v>233425</v>
      </c>
    </row>
    <row r="41" customFormat="false" ht="15.75" hidden="false" customHeight="false" outlineLevel="0" collapsed="false">
      <c r="A41" s="12" t="s">
        <v>105</v>
      </c>
      <c r="B41" s="12" t="s">
        <v>106</v>
      </c>
      <c r="C41" s="37" t="n">
        <v>1339068</v>
      </c>
      <c r="D41" s="37" t="n">
        <v>628</v>
      </c>
      <c r="E41" s="37" t="n">
        <v>310645</v>
      </c>
    </row>
    <row r="42" customFormat="false" ht="15.75" hidden="false" customHeight="false" outlineLevel="0" collapsed="false">
      <c r="A42" s="12" t="s">
        <v>107</v>
      </c>
      <c r="B42" s="12" t="s">
        <v>108</v>
      </c>
      <c r="C42" s="37" t="n">
        <v>151719</v>
      </c>
      <c r="D42" s="37" t="n">
        <v>7000</v>
      </c>
      <c r="E42" s="37" t="n">
        <v>16896</v>
      </c>
    </row>
    <row r="43" customFormat="false" ht="15.75" hidden="false" customHeight="false" outlineLevel="0" collapsed="false">
      <c r="A43" s="12" t="s">
        <v>109</v>
      </c>
      <c r="B43" s="12" t="s">
        <v>110</v>
      </c>
      <c r="C43" s="37" t="n">
        <v>1241</v>
      </c>
      <c r="D43" s="37" t="n">
        <v>0</v>
      </c>
      <c r="E43" s="37" t="n">
        <v>23068</v>
      </c>
    </row>
    <row r="44" customFormat="false" ht="15.75" hidden="false" customHeight="false" outlineLevel="0" collapsed="false">
      <c r="A44" s="12" t="s">
        <v>111</v>
      </c>
      <c r="B44" s="12" t="s">
        <v>112</v>
      </c>
      <c r="C44" s="37" t="n">
        <v>6024</v>
      </c>
      <c r="D44" s="37" t="n">
        <v>1373</v>
      </c>
      <c r="E44" s="37" t="n">
        <v>16619</v>
      </c>
    </row>
    <row r="45" customFormat="false" ht="15.75" hidden="false" customHeight="false" outlineLevel="0" collapsed="false">
      <c r="A45" s="12" t="s">
        <v>113</v>
      </c>
      <c r="B45" s="12" t="s">
        <v>114</v>
      </c>
      <c r="C45" s="37" t="n">
        <v>67803</v>
      </c>
      <c r="D45" s="37" t="n">
        <v>2165</v>
      </c>
      <c r="E45" s="37" t="n">
        <v>433025</v>
      </c>
    </row>
    <row r="46" customFormat="false" ht="15.75" hidden="false" customHeight="false" outlineLevel="0" collapsed="false">
      <c r="A46" s="12" t="s">
        <v>115</v>
      </c>
      <c r="B46" s="12" t="s">
        <v>116</v>
      </c>
      <c r="C46" s="37" t="n">
        <v>12820941</v>
      </c>
      <c r="D46" s="37" t="n">
        <v>24202680</v>
      </c>
      <c r="E46" s="37" t="n">
        <v>7834300</v>
      </c>
    </row>
    <row r="47" customFormat="false" ht="15.75" hidden="false" customHeight="false" outlineLevel="0" collapsed="false">
      <c r="A47" s="12" t="s">
        <v>117</v>
      </c>
      <c r="B47" s="12" t="s">
        <v>118</v>
      </c>
      <c r="C47" s="37" t="n">
        <v>25368</v>
      </c>
      <c r="D47" s="37" t="n">
        <v>4085</v>
      </c>
      <c r="E47" s="37" t="n">
        <v>2507</v>
      </c>
    </row>
    <row r="48" customFormat="false" ht="15.75" hidden="false" customHeight="false" outlineLevel="0" collapsed="false">
      <c r="A48" s="12" t="s">
        <v>119</v>
      </c>
      <c r="B48" s="12" t="s">
        <v>120</v>
      </c>
      <c r="C48" s="37" t="n">
        <v>3990</v>
      </c>
      <c r="D48" s="37" t="n">
        <v>3573</v>
      </c>
      <c r="E48" s="37" t="n">
        <v>984</v>
      </c>
    </row>
    <row r="49" customFormat="false" ht="15.75" hidden="false" customHeight="false" outlineLevel="0" collapsed="false">
      <c r="A49" s="12" t="s">
        <v>121</v>
      </c>
      <c r="B49" s="12" t="s">
        <v>122</v>
      </c>
      <c r="C49" s="37" t="n">
        <v>1619</v>
      </c>
      <c r="D49" s="37" t="n">
        <v>491</v>
      </c>
      <c r="E49" s="37" t="n">
        <v>4249</v>
      </c>
    </row>
    <row r="50" customFormat="false" ht="15.75" hidden="false" customHeight="false" outlineLevel="0" collapsed="false">
      <c r="A50" s="12" t="s">
        <v>123</v>
      </c>
      <c r="B50" s="12" t="s">
        <v>124</v>
      </c>
      <c r="C50" s="37" t="n">
        <v>23700</v>
      </c>
      <c r="D50" s="37" t="n">
        <v>19800</v>
      </c>
      <c r="E50" s="37" t="n">
        <v>20100</v>
      </c>
    </row>
    <row r="51" customFormat="false" ht="15.75" hidden="false" customHeight="false" outlineLevel="0" collapsed="false">
      <c r="A51" s="12" t="s">
        <v>125</v>
      </c>
      <c r="B51" s="12" t="s">
        <v>126</v>
      </c>
      <c r="C51" s="37" t="n">
        <v>72138</v>
      </c>
      <c r="D51" s="37" t="n">
        <v>25358</v>
      </c>
      <c r="E51" s="37" t="n">
        <v>30729</v>
      </c>
    </row>
    <row r="52" customFormat="false" ht="15.75" hidden="false" customHeight="false" outlineLevel="0" collapsed="false">
      <c r="A52" s="12" t="s">
        <v>127</v>
      </c>
      <c r="B52" s="12" t="s">
        <v>128</v>
      </c>
      <c r="C52" s="37" t="n">
        <v>234226</v>
      </c>
      <c r="D52" s="37" t="n">
        <v>64837</v>
      </c>
      <c r="E52" s="37" t="n">
        <v>227452</v>
      </c>
    </row>
    <row r="53" customFormat="false" ht="15.75" hidden="false" customHeight="false" outlineLevel="0" collapsed="false">
      <c r="A53" s="12" t="s">
        <v>129</v>
      </c>
      <c r="B53" s="12" t="s">
        <v>130</v>
      </c>
      <c r="C53" s="37" t="n">
        <v>12384</v>
      </c>
      <c r="D53" s="37" t="n">
        <v>2677</v>
      </c>
      <c r="E53" s="37" t="n">
        <v>105217</v>
      </c>
    </row>
    <row r="54" customFormat="false" ht="15.75" hidden="false" customHeight="false" outlineLevel="0" collapsed="false">
      <c r="A54" s="12" t="s">
        <v>131</v>
      </c>
      <c r="B54" s="12" t="s">
        <v>132</v>
      </c>
      <c r="C54" s="37" t="n">
        <v>3155</v>
      </c>
      <c r="D54" s="37" t="n">
        <v>14093</v>
      </c>
      <c r="E54" s="37" t="n">
        <v>7290</v>
      </c>
    </row>
    <row r="55" customFormat="false" ht="15.75" hidden="false" customHeight="false" outlineLevel="0" collapsed="false">
      <c r="A55" s="12" t="s">
        <v>133</v>
      </c>
      <c r="B55" s="12" t="s">
        <v>134</v>
      </c>
      <c r="C55" s="37" t="n">
        <v>47112</v>
      </c>
      <c r="D55" s="37" t="n">
        <v>793</v>
      </c>
      <c r="E55" s="37" t="n">
        <v>2927</v>
      </c>
    </row>
    <row r="56" customFormat="false" ht="15.75" hidden="false" customHeight="false" outlineLevel="0" collapsed="false">
      <c r="A56" s="12" t="s">
        <v>135</v>
      </c>
      <c r="B56" s="12" t="s">
        <v>136</v>
      </c>
      <c r="C56" s="37" t="n">
        <v>8707</v>
      </c>
      <c r="D56" s="37" t="n">
        <v>31810</v>
      </c>
      <c r="E56" s="37" t="n">
        <v>48287</v>
      </c>
    </row>
    <row r="57" customFormat="false" ht="15.75" hidden="false" customHeight="false" outlineLevel="0" collapsed="false">
      <c r="A57" s="12" t="s">
        <v>137</v>
      </c>
      <c r="B57" s="12" t="s">
        <v>138</v>
      </c>
      <c r="C57" s="37" t="n">
        <v>193527</v>
      </c>
      <c r="D57" s="37" t="n">
        <v>9903</v>
      </c>
      <c r="E57" s="37" t="n">
        <v>63681</v>
      </c>
    </row>
    <row r="58" customFormat="false" ht="15.75" hidden="false" customHeight="false" outlineLevel="0" collapsed="false">
      <c r="A58" s="12" t="s">
        <v>139</v>
      </c>
      <c r="B58" s="12" t="s">
        <v>140</v>
      </c>
      <c r="C58" s="37" t="n">
        <v>3550636</v>
      </c>
      <c r="D58" s="37" t="n">
        <v>335932</v>
      </c>
      <c r="E58" s="37" t="n">
        <v>916581</v>
      </c>
    </row>
    <row r="59" customFormat="false" ht="15.75" hidden="false" customHeight="false" outlineLevel="0" collapsed="false">
      <c r="A59" s="12" t="s">
        <v>141</v>
      </c>
      <c r="B59" s="12" t="s">
        <v>142</v>
      </c>
      <c r="C59" s="37" t="n">
        <v>3707876</v>
      </c>
      <c r="D59" s="37" t="n">
        <v>241354</v>
      </c>
      <c r="E59" s="37" t="n">
        <v>515628</v>
      </c>
    </row>
    <row r="60" customFormat="false" ht="15.75" hidden="false" customHeight="false" outlineLevel="0" collapsed="false">
      <c r="A60" s="12" t="s">
        <v>143</v>
      </c>
      <c r="B60" s="12" t="s">
        <v>144</v>
      </c>
      <c r="C60" s="37" t="n">
        <v>2219155</v>
      </c>
      <c r="D60" s="37" t="n">
        <v>0</v>
      </c>
      <c r="E60" s="37" t="n">
        <v>526429</v>
      </c>
    </row>
    <row r="61" customFormat="false" ht="15.75" hidden="false" customHeight="false" outlineLevel="0" collapsed="false">
      <c r="A61" s="12" t="s">
        <v>145</v>
      </c>
      <c r="B61" s="12" t="s">
        <v>146</v>
      </c>
      <c r="C61" s="37" t="n">
        <v>156549</v>
      </c>
      <c r="D61" s="37" t="n">
        <v>0</v>
      </c>
      <c r="E61" s="37" t="n">
        <v>33258</v>
      </c>
    </row>
    <row r="62" customFormat="false" ht="15.75" hidden="false" customHeight="false" outlineLevel="0" collapsed="false">
      <c r="A62" s="12" t="s">
        <v>147</v>
      </c>
      <c r="B62" s="12" t="s">
        <v>148</v>
      </c>
      <c r="C62" s="37" t="n">
        <v>578164</v>
      </c>
      <c r="D62" s="37" t="n">
        <v>15054</v>
      </c>
      <c r="E62" s="37" t="n">
        <v>145797</v>
      </c>
    </row>
    <row r="63" customFormat="false" ht="15.75" hidden="false" customHeight="false" outlineLevel="0" collapsed="false">
      <c r="A63" s="12" t="s">
        <v>149</v>
      </c>
      <c r="B63" s="12" t="s">
        <v>150</v>
      </c>
      <c r="C63" s="37" t="n">
        <v>123636</v>
      </c>
      <c r="D63" s="37" t="n">
        <v>7986</v>
      </c>
      <c r="E63" s="37" t="n">
        <v>7124</v>
      </c>
    </row>
    <row r="64" customFormat="false" ht="15.75" hidden="false" customHeight="false" outlineLevel="0" collapsed="false">
      <c r="A64" s="12" t="s">
        <v>151</v>
      </c>
      <c r="B64" s="12" t="s">
        <v>152</v>
      </c>
      <c r="C64" s="37" t="n">
        <v>2347667</v>
      </c>
      <c r="D64" s="37" t="n">
        <v>1305792</v>
      </c>
      <c r="E64" s="37" t="n">
        <v>477463</v>
      </c>
    </row>
    <row r="65" customFormat="false" ht="15.75" hidden="false" customHeight="false" outlineLevel="0" collapsed="false">
      <c r="A65" s="12" t="s">
        <v>153</v>
      </c>
      <c r="B65" s="12" t="s">
        <v>154</v>
      </c>
      <c r="C65" s="37" t="n">
        <v>200034</v>
      </c>
      <c r="D65" s="37" t="n">
        <v>0</v>
      </c>
      <c r="E65" s="37" t="n">
        <v>30733</v>
      </c>
    </row>
    <row r="66" customFormat="false" ht="15.75" hidden="false" customHeight="false" outlineLevel="0" collapsed="false">
      <c r="A66" s="12" t="s">
        <v>155</v>
      </c>
      <c r="B66" s="12" t="s">
        <v>156</v>
      </c>
      <c r="C66" s="37" t="n">
        <v>228630</v>
      </c>
      <c r="D66" s="37" t="n">
        <v>87478</v>
      </c>
      <c r="E66" s="37" t="n">
        <v>521847</v>
      </c>
    </row>
    <row r="67" customFormat="false" ht="15.75" hidden="false" customHeight="false" outlineLevel="0" collapsed="false">
      <c r="A67" s="12" t="s">
        <v>157</v>
      </c>
      <c r="B67" s="12" t="s">
        <v>158</v>
      </c>
      <c r="C67" s="37" t="n">
        <v>69212</v>
      </c>
      <c r="D67" s="37" t="n">
        <v>25785</v>
      </c>
      <c r="E67" s="37" t="n">
        <v>244217</v>
      </c>
    </row>
    <row r="68" customFormat="false" ht="15.75" hidden="false" customHeight="false" outlineLevel="0" collapsed="false">
      <c r="A68" s="12" t="s">
        <v>159</v>
      </c>
      <c r="B68" s="12" t="s">
        <v>160</v>
      </c>
      <c r="C68" s="37" t="n">
        <v>31687</v>
      </c>
      <c r="D68" s="37" t="n">
        <v>110291</v>
      </c>
      <c r="E68" s="37" t="n">
        <v>20926</v>
      </c>
      <c r="F68" s="37"/>
      <c r="G68" s="37"/>
      <c r="H68" s="37"/>
    </row>
    <row r="69" customFormat="false" ht="15.75" hidden="false" customHeight="false" outlineLevel="0" collapsed="false">
      <c r="A69" s="12" t="s">
        <v>161</v>
      </c>
      <c r="B69" s="12" t="s">
        <v>162</v>
      </c>
      <c r="C69" s="37" t="n">
        <v>962000</v>
      </c>
      <c r="D69" s="37" t="n">
        <v>1403000</v>
      </c>
      <c r="E69" s="37" t="n">
        <v>287000</v>
      </c>
      <c r="F69" s="37"/>
      <c r="G69" s="37"/>
      <c r="H69" s="37"/>
    </row>
    <row r="70" customFormat="false" ht="15.75" hidden="false" customHeight="false" outlineLevel="0" collapsed="false">
      <c r="A70" s="12" t="s">
        <v>163</v>
      </c>
      <c r="B70" s="12" t="s">
        <v>164</v>
      </c>
      <c r="C70" s="37" t="n">
        <v>62553</v>
      </c>
      <c r="D70" s="37" t="n">
        <v>0</v>
      </c>
      <c r="E70" s="37" t="n">
        <v>1900</v>
      </c>
    </row>
    <row r="71" customFormat="false" ht="15.75" hidden="false" customHeight="false" outlineLevel="0" collapsed="false">
      <c r="A71" s="12" t="s">
        <v>165</v>
      </c>
      <c r="B71" s="12" t="s">
        <v>166</v>
      </c>
      <c r="C71" s="37" t="n">
        <v>9679</v>
      </c>
      <c r="D71" s="37" t="n">
        <v>14288</v>
      </c>
      <c r="E71" s="37" t="n">
        <v>113611</v>
      </c>
    </row>
    <row r="72" customFormat="false" ht="15.75" hidden="false" customHeight="false" outlineLevel="0" collapsed="false">
      <c r="A72" s="12" t="s">
        <v>167</v>
      </c>
      <c r="B72" s="12" t="s">
        <v>168</v>
      </c>
      <c r="C72" s="37" t="n">
        <v>35698</v>
      </c>
      <c r="D72" s="37" t="n">
        <v>97575</v>
      </c>
      <c r="E72" s="37" t="n">
        <v>37409</v>
      </c>
    </row>
    <row r="73" customFormat="false" ht="15.75" hidden="false" customHeight="false" outlineLevel="0" collapsed="false">
      <c r="A73" s="12" t="s">
        <v>169</v>
      </c>
      <c r="B73" s="12" t="s">
        <v>170</v>
      </c>
      <c r="C73" s="37" t="n">
        <v>126010</v>
      </c>
      <c r="D73" s="37" t="n">
        <v>774</v>
      </c>
      <c r="E73" s="37" t="n">
        <v>44265</v>
      </c>
    </row>
    <row r="74" customFormat="false" ht="15.75" hidden="false" customHeight="false" outlineLevel="0" collapsed="false">
      <c r="A74" s="12" t="s">
        <v>171</v>
      </c>
      <c r="B74" s="12" t="s">
        <v>172</v>
      </c>
      <c r="C74" s="37" t="n">
        <v>1902</v>
      </c>
      <c r="D74" s="37" t="n">
        <v>736</v>
      </c>
      <c r="E74" s="37" t="n">
        <v>1686</v>
      </c>
    </row>
    <row r="75" customFormat="false" ht="15.75" hidden="false" customHeight="false" outlineLevel="0" collapsed="false">
      <c r="A75" s="12" t="s">
        <v>173</v>
      </c>
      <c r="B75" s="12" t="s">
        <v>174</v>
      </c>
      <c r="C75" s="37" t="n">
        <v>15308</v>
      </c>
      <c r="D75" s="37" t="n">
        <v>13921</v>
      </c>
      <c r="E75" s="37" t="n">
        <v>1177</v>
      </c>
    </row>
    <row r="76" customFormat="false" ht="15.75" hidden="false" customHeight="false" outlineLevel="0" collapsed="false">
      <c r="A76" s="12" t="s">
        <v>175</v>
      </c>
      <c r="B76" s="12" t="s">
        <v>176</v>
      </c>
      <c r="C76" s="37" t="n">
        <v>129748</v>
      </c>
      <c r="D76" s="37" t="n">
        <v>0</v>
      </c>
      <c r="E76" s="37" t="n">
        <v>7010</v>
      </c>
    </row>
    <row r="77" customFormat="false" ht="15.75" hidden="false" customHeight="false" outlineLevel="0" collapsed="false">
      <c r="A77" s="12" t="s">
        <v>177</v>
      </c>
      <c r="B77" s="12" t="s">
        <v>178</v>
      </c>
      <c r="C77" s="37" t="n">
        <v>51440</v>
      </c>
      <c r="D77" s="37" t="n">
        <v>26947</v>
      </c>
      <c r="E77" s="37" t="n">
        <v>34887</v>
      </c>
    </row>
    <row r="78" customFormat="false" ht="15.75" hidden="false" customHeight="false" outlineLevel="0" collapsed="false">
      <c r="A78" s="12" t="s">
        <v>179</v>
      </c>
      <c r="B78" s="12" t="s">
        <v>180</v>
      </c>
      <c r="C78" s="37" t="n">
        <v>109186</v>
      </c>
      <c r="D78" s="37" t="n">
        <v>226441</v>
      </c>
      <c r="E78" s="37" t="n">
        <v>55626</v>
      </c>
    </row>
    <row r="79" customFormat="false" ht="15.75" hidden="false" customHeight="false" outlineLevel="0" collapsed="false">
      <c r="A79" s="12" t="s">
        <v>181</v>
      </c>
      <c r="B79" s="12" t="s">
        <v>182</v>
      </c>
      <c r="C79" s="37" t="n">
        <v>1532028</v>
      </c>
      <c r="D79" s="37" t="n">
        <v>221325</v>
      </c>
      <c r="E79" s="37" t="n">
        <v>36944</v>
      </c>
    </row>
    <row r="80" customFormat="false" ht="15.75" hidden="false" customHeight="false" outlineLevel="0" collapsed="false">
      <c r="A80" s="12" t="s">
        <v>183</v>
      </c>
      <c r="B80" s="12" t="s">
        <v>184</v>
      </c>
      <c r="C80" s="37" t="n">
        <v>57844</v>
      </c>
      <c r="D80" s="37" t="n">
        <v>560</v>
      </c>
      <c r="E80" s="37" t="n">
        <v>71252</v>
      </c>
    </row>
    <row r="81" customFormat="false" ht="15.75" hidden="false" customHeight="false" outlineLevel="0" collapsed="false">
      <c r="A81" s="12" t="s">
        <v>185</v>
      </c>
      <c r="B81" s="12" t="s">
        <v>186</v>
      </c>
      <c r="C81" s="37" t="n">
        <v>4624</v>
      </c>
      <c r="D81" s="37" t="n">
        <v>0</v>
      </c>
      <c r="E81" s="37" t="n">
        <v>29716</v>
      </c>
    </row>
    <row r="82" customFormat="false" ht="15.75" hidden="false" customHeight="false" outlineLevel="0" collapsed="false">
      <c r="A82" s="12" t="s">
        <v>187</v>
      </c>
      <c r="B82" s="12" t="s">
        <v>188</v>
      </c>
      <c r="C82" s="37" t="n">
        <v>47500</v>
      </c>
      <c r="D82" s="37" t="n">
        <v>606</v>
      </c>
      <c r="E82" s="37" t="n">
        <v>1446</v>
      </c>
    </row>
    <row r="83" customFormat="false" ht="15.75" hidden="false" customHeight="false" outlineLevel="0" collapsed="false">
      <c r="A83" s="12" t="s">
        <v>189</v>
      </c>
      <c r="B83" s="12" t="s">
        <v>190</v>
      </c>
      <c r="C83" s="37" t="n">
        <v>3578694</v>
      </c>
      <c r="D83" s="37" t="n">
        <v>1652362</v>
      </c>
      <c r="E83" s="37" t="n">
        <v>2081262</v>
      </c>
    </row>
    <row r="84" customFormat="false" ht="15.75" hidden="false" customHeight="false" outlineLevel="0" collapsed="false">
      <c r="A84" s="12" t="s">
        <v>191</v>
      </c>
      <c r="B84" s="12" t="s">
        <v>192</v>
      </c>
      <c r="C84" s="37" t="n">
        <v>45463</v>
      </c>
      <c r="D84" s="37" t="n">
        <v>73639</v>
      </c>
      <c r="E84" s="37" t="n">
        <v>7881</v>
      </c>
    </row>
    <row r="85" customFormat="false" ht="15.75" hidden="false" customHeight="false" outlineLevel="0" collapsed="false">
      <c r="A85" s="12" t="s">
        <v>193</v>
      </c>
      <c r="B85" s="12" t="s">
        <v>194</v>
      </c>
      <c r="C85" s="37" t="n">
        <v>286</v>
      </c>
      <c r="D85" s="37" t="n">
        <v>417</v>
      </c>
      <c r="E85" s="37" t="n">
        <v>158477</v>
      </c>
    </row>
    <row r="86" customFormat="false" ht="15.75" hidden="false" customHeight="false" outlineLevel="0" collapsed="false">
      <c r="A86" s="12" t="s">
        <v>195</v>
      </c>
      <c r="B86" s="12" t="s">
        <v>196</v>
      </c>
      <c r="C86" s="37" t="n">
        <v>821525</v>
      </c>
      <c r="D86" s="37" t="n">
        <v>627</v>
      </c>
      <c r="E86" s="37" t="n">
        <v>282000</v>
      </c>
    </row>
    <row r="87" customFormat="false" ht="15.75" hidden="false" customHeight="false" outlineLevel="0" collapsed="false">
      <c r="A87" s="12" t="s">
        <v>197</v>
      </c>
      <c r="B87" s="12" t="s">
        <v>198</v>
      </c>
      <c r="C87" s="37" t="n">
        <v>115027</v>
      </c>
      <c r="D87" s="37" t="n">
        <v>91708</v>
      </c>
      <c r="E87" s="37" t="n">
        <v>16184</v>
      </c>
    </row>
    <row r="88" customFormat="false" ht="15.75" hidden="false" customHeight="false" outlineLevel="0" collapsed="false">
      <c r="A88" s="12" t="s">
        <v>199</v>
      </c>
      <c r="B88" s="12" t="s">
        <v>200</v>
      </c>
      <c r="C88" s="37" t="n">
        <v>11121</v>
      </c>
      <c r="D88" s="37" t="n">
        <v>6830</v>
      </c>
      <c r="E88" s="37" t="n">
        <v>31952</v>
      </c>
    </row>
    <row r="89" customFormat="false" ht="15.75" hidden="false" customHeight="false" outlineLevel="0" collapsed="false">
      <c r="A89" s="12" t="s">
        <v>201</v>
      </c>
      <c r="B89" s="12" t="s">
        <v>202</v>
      </c>
      <c r="C89" s="37" t="n">
        <v>65000</v>
      </c>
      <c r="D89" s="37" t="n">
        <v>29493</v>
      </c>
      <c r="E89" s="37" t="n">
        <v>50200</v>
      </c>
    </row>
    <row r="90" customFormat="false" ht="15.75" hidden="false" customHeight="false" outlineLevel="0" collapsed="false">
      <c r="A90" s="12" t="s">
        <v>203</v>
      </c>
      <c r="B90" s="12" t="s">
        <v>204</v>
      </c>
      <c r="C90" s="37" t="n">
        <v>216586</v>
      </c>
      <c r="D90" s="37" t="n">
        <v>45375</v>
      </c>
      <c r="E90" s="37" t="n">
        <v>701294</v>
      </c>
    </row>
    <row r="91" customFormat="false" ht="15.75" hidden="false" customHeight="false" outlineLevel="0" collapsed="false">
      <c r="A91" s="12" t="s">
        <v>205</v>
      </c>
      <c r="B91" s="12" t="s">
        <v>206</v>
      </c>
      <c r="C91" s="37" t="n">
        <v>140475</v>
      </c>
      <c r="D91" s="37" t="n">
        <v>12494</v>
      </c>
      <c r="E91" s="37" t="n">
        <v>152411</v>
      </c>
    </row>
    <row r="92" customFormat="false" ht="15.75" hidden="false" customHeight="false" outlineLevel="0" collapsed="false">
      <c r="A92" s="12" t="s">
        <v>207</v>
      </c>
      <c r="B92" s="12" t="s">
        <v>208</v>
      </c>
      <c r="C92" s="37" t="n">
        <v>20103</v>
      </c>
      <c r="D92" s="37" t="n">
        <v>1523</v>
      </c>
      <c r="E92" s="37" t="n">
        <v>68758</v>
      </c>
    </row>
    <row r="93" customFormat="false" ht="15.75" hidden="false" customHeight="false" outlineLevel="0" collapsed="false">
      <c r="A93" s="12" t="s">
        <v>209</v>
      </c>
      <c r="B93" s="12" t="s">
        <v>210</v>
      </c>
      <c r="C93" s="37" t="n">
        <v>238250</v>
      </c>
      <c r="D93" s="37" t="n">
        <v>302976</v>
      </c>
      <c r="E93" s="37" t="n">
        <v>326398</v>
      </c>
    </row>
    <row r="94" customFormat="false" ht="15.75" hidden="false" customHeight="false" outlineLevel="0" collapsed="false">
      <c r="A94" s="12" t="s">
        <v>211</v>
      </c>
      <c r="B94" s="12" t="s">
        <v>212</v>
      </c>
      <c r="C94" s="37" t="n">
        <v>1494</v>
      </c>
      <c r="D94" s="37" t="n">
        <v>14930</v>
      </c>
      <c r="E94" s="37" t="n">
        <v>3886</v>
      </c>
    </row>
    <row r="95" customFormat="false" ht="15.75" hidden="false" customHeight="false" outlineLevel="0" collapsed="false">
      <c r="A95" s="12" t="s">
        <v>213</v>
      </c>
      <c r="B95" s="12" t="s">
        <v>214</v>
      </c>
      <c r="C95" s="37" t="n">
        <v>101867</v>
      </c>
      <c r="D95" s="37" t="n">
        <v>131041</v>
      </c>
      <c r="E95" s="37" t="n">
        <v>86126</v>
      </c>
    </row>
    <row r="96" customFormat="false" ht="15.75" hidden="false" customHeight="false" outlineLevel="0" collapsed="false">
      <c r="A96" s="12" t="s">
        <v>215</v>
      </c>
      <c r="B96" s="12" t="s">
        <v>216</v>
      </c>
      <c r="C96" s="37" t="n">
        <v>6547</v>
      </c>
      <c r="D96" s="37" t="n">
        <v>0</v>
      </c>
      <c r="E96" s="37" t="n">
        <v>15333</v>
      </c>
    </row>
    <row r="97" customFormat="false" ht="15.75" hidden="false" customHeight="false" outlineLevel="0" collapsed="false">
      <c r="A97" s="12" t="s">
        <v>217</v>
      </c>
      <c r="B97" s="12" t="s">
        <v>218</v>
      </c>
      <c r="C97" s="37" t="n">
        <v>1657000</v>
      </c>
      <c r="D97" s="37" t="n">
        <v>0</v>
      </c>
      <c r="E97" s="37" t="n">
        <v>1179000</v>
      </c>
    </row>
    <row r="98" customFormat="false" ht="15.75" hidden="false" customHeight="false" outlineLevel="0" collapsed="false">
      <c r="A98" s="12" t="s">
        <v>219</v>
      </c>
      <c r="B98" s="12" t="s">
        <v>220</v>
      </c>
      <c r="C98" s="37" t="n">
        <v>211537</v>
      </c>
      <c r="D98" s="37" t="n">
        <v>41386</v>
      </c>
      <c r="E98" s="37" t="n">
        <v>71213</v>
      </c>
    </row>
    <row r="99" customFormat="false" ht="15.75" hidden="false" customHeight="false" outlineLevel="0" collapsed="false">
      <c r="A99" s="12" t="s">
        <v>221</v>
      </c>
      <c r="B99" s="12" t="s">
        <v>222</v>
      </c>
      <c r="C99" s="37" t="n">
        <v>6639</v>
      </c>
      <c r="D99" s="37" t="n">
        <v>82952</v>
      </c>
      <c r="E99" s="37" t="n">
        <v>3128</v>
      </c>
    </row>
    <row r="100" customFormat="false" ht="15.75" hidden="false" customHeight="false" outlineLevel="0" collapsed="false">
      <c r="A100" s="12" t="s">
        <v>223</v>
      </c>
      <c r="B100" s="12" t="s">
        <v>224</v>
      </c>
      <c r="C100" s="37" t="n">
        <v>71548</v>
      </c>
      <c r="D100" s="37" t="n">
        <v>65735</v>
      </c>
      <c r="E100" s="37" t="n">
        <v>515612</v>
      </c>
    </row>
    <row r="101" customFormat="false" ht="15.75" hidden="false" customHeight="false" outlineLevel="0" collapsed="false">
      <c r="A101" s="12" t="s">
        <v>225</v>
      </c>
      <c r="B101" s="12" t="s">
        <v>226</v>
      </c>
      <c r="C101" s="37" t="n">
        <v>1723497</v>
      </c>
      <c r="D101" s="37" t="n">
        <v>169805</v>
      </c>
      <c r="E101" s="37" t="n">
        <v>183941</v>
      </c>
    </row>
    <row r="102" customFormat="false" ht="15.75" hidden="false" customHeight="false" outlineLevel="0" collapsed="false">
      <c r="A102" s="12" t="s">
        <v>227</v>
      </c>
      <c r="B102" s="12" t="s">
        <v>228</v>
      </c>
      <c r="C102" s="37" t="n">
        <v>1393586</v>
      </c>
      <c r="D102" s="37" t="n">
        <v>1499853</v>
      </c>
      <c r="E102" s="37" t="n">
        <v>114563</v>
      </c>
    </row>
    <row r="103" customFormat="false" ht="15.75" hidden="false" customHeight="false" outlineLevel="0" collapsed="false">
      <c r="A103" s="12" t="s">
        <v>229</v>
      </c>
      <c r="B103" s="12" t="s">
        <v>230</v>
      </c>
      <c r="C103" s="37" t="n">
        <v>34761</v>
      </c>
      <c r="D103" s="37" t="n">
        <v>0</v>
      </c>
      <c r="E103" s="37" t="n">
        <v>1512</v>
      </c>
    </row>
    <row r="104" customFormat="false" ht="15.75" hidden="false" customHeight="false" outlineLevel="0" collapsed="false">
      <c r="A104" s="12" t="s">
        <v>231</v>
      </c>
      <c r="B104" s="12" t="s">
        <v>232</v>
      </c>
      <c r="C104" s="37" t="n">
        <v>4576733</v>
      </c>
      <c r="D104" s="37" t="n">
        <v>4281613</v>
      </c>
      <c r="E104" s="37" t="n">
        <v>1633742</v>
      </c>
    </row>
    <row r="105" customFormat="false" ht="15.75" hidden="false" customHeight="false" outlineLevel="0" collapsed="false">
      <c r="A105" s="12" t="s">
        <v>233</v>
      </c>
      <c r="B105" s="12" t="s">
        <v>234</v>
      </c>
      <c r="C105" s="37" t="n">
        <v>19336</v>
      </c>
      <c r="D105" s="37" t="n">
        <v>13547</v>
      </c>
      <c r="E105" s="37" t="n">
        <v>34776</v>
      </c>
    </row>
    <row r="106" customFormat="false" ht="15.75" hidden="false" customHeight="false" outlineLevel="0" collapsed="false">
      <c r="A106" s="12" t="s">
        <v>235</v>
      </c>
      <c r="B106" s="12" t="s">
        <v>236</v>
      </c>
      <c r="C106" s="37" t="n">
        <v>900000</v>
      </c>
      <c r="D106" s="37" t="n">
        <v>0</v>
      </c>
      <c r="E106" s="37" t="n">
        <v>42000</v>
      </c>
    </row>
    <row r="107" customFormat="false" ht="15.75" hidden="false" customHeight="false" outlineLevel="0" collapsed="false">
      <c r="A107" s="12" t="s">
        <v>237</v>
      </c>
      <c r="B107" s="12" t="s">
        <v>238</v>
      </c>
      <c r="C107" s="37" t="n">
        <v>122823</v>
      </c>
      <c r="D107" s="37" t="n">
        <v>19470</v>
      </c>
      <c r="E107" s="37" t="n">
        <v>77007</v>
      </c>
    </row>
    <row r="108" customFormat="false" ht="15.75" hidden="false" customHeight="false" outlineLevel="0" collapsed="false">
      <c r="A108" s="12" t="s">
        <v>239</v>
      </c>
      <c r="B108" s="12" t="s">
        <v>240</v>
      </c>
      <c r="C108" s="37" t="n">
        <v>113978</v>
      </c>
      <c r="D108" s="37" t="n">
        <v>303530</v>
      </c>
      <c r="E108" s="37" t="n">
        <v>66926</v>
      </c>
    </row>
    <row r="109" customFormat="false" ht="15.75" hidden="false" customHeight="false" outlineLevel="0" collapsed="false">
      <c r="A109" s="12" t="s">
        <v>241</v>
      </c>
      <c r="B109" s="12" t="s">
        <v>242</v>
      </c>
      <c r="C109" s="37" t="n">
        <v>19922</v>
      </c>
      <c r="D109" s="37" t="n">
        <v>1478</v>
      </c>
      <c r="E109" s="37" t="n">
        <v>9397</v>
      </c>
    </row>
    <row r="110" customFormat="false" ht="15.75" hidden="false" customHeight="false" outlineLevel="0" collapsed="false">
      <c r="A110" s="12" t="s">
        <v>243</v>
      </c>
      <c r="B110" s="12" t="s">
        <v>244</v>
      </c>
      <c r="C110" s="37" t="n">
        <v>95766</v>
      </c>
      <c r="D110" s="37" t="n">
        <v>27765</v>
      </c>
      <c r="E110" s="37" t="n">
        <v>35</v>
      </c>
    </row>
    <row r="111" customFormat="false" ht="15.75" hidden="false" customHeight="false" outlineLevel="0" collapsed="false">
      <c r="A111" s="12" t="s">
        <v>245</v>
      </c>
      <c r="B111" s="12" t="s">
        <v>246</v>
      </c>
      <c r="C111" s="37" t="n">
        <v>3886</v>
      </c>
      <c r="D111" s="37" t="n">
        <v>103</v>
      </c>
      <c r="E111" s="37" t="n">
        <v>55000</v>
      </c>
    </row>
    <row r="112" customFormat="false" ht="15.75" hidden="false" customHeight="false" outlineLevel="0" collapsed="false">
      <c r="A112" s="12" t="s">
        <v>247</v>
      </c>
      <c r="B112" s="12" t="s">
        <v>248</v>
      </c>
      <c r="C112" s="37" t="n">
        <v>1873238</v>
      </c>
      <c r="D112" s="37" t="n">
        <v>301990</v>
      </c>
      <c r="E112" s="37" t="n">
        <v>1038688</v>
      </c>
    </row>
    <row r="113" customFormat="false" ht="15.75" hidden="false" customHeight="false" outlineLevel="0" collapsed="false">
      <c r="A113" s="12" t="s">
        <v>249</v>
      </c>
      <c r="B113" s="12" t="s">
        <v>250</v>
      </c>
      <c r="C113" s="37" t="n">
        <v>20294</v>
      </c>
      <c r="D113" s="37" t="n">
        <v>0</v>
      </c>
      <c r="E113" s="37" t="n">
        <v>144733</v>
      </c>
    </row>
    <row r="114" customFormat="false" ht="15.75" hidden="false" customHeight="false" outlineLevel="0" collapsed="false">
      <c r="A114" s="12" t="s">
        <v>251</v>
      </c>
      <c r="B114" s="12" t="s">
        <v>252</v>
      </c>
      <c r="C114" s="37" t="n">
        <v>224466</v>
      </c>
      <c r="D114" s="37" t="n">
        <v>1546</v>
      </c>
      <c r="E114" s="37" t="n">
        <v>22182</v>
      </c>
    </row>
    <row r="115" customFormat="false" ht="15.75" hidden="false" customHeight="false" outlineLevel="0" collapsed="false">
      <c r="A115" s="12" t="s">
        <v>253</v>
      </c>
      <c r="B115" s="12" t="s">
        <v>254</v>
      </c>
      <c r="C115" s="37" t="n">
        <v>80357</v>
      </c>
      <c r="D115" s="37" t="n">
        <v>0</v>
      </c>
      <c r="E115" s="37" t="n">
        <v>389367</v>
      </c>
    </row>
    <row r="116" customFormat="false" ht="15.75" hidden="false" customHeight="false" outlineLevel="0" collapsed="false">
      <c r="A116" s="12" t="s">
        <v>255</v>
      </c>
      <c r="B116" s="12" t="s">
        <v>256</v>
      </c>
      <c r="C116" s="37" t="n">
        <v>9687</v>
      </c>
      <c r="D116" s="37" t="n">
        <v>2245</v>
      </c>
      <c r="E116" s="37" t="n">
        <v>1724</v>
      </c>
    </row>
    <row r="117" customFormat="false" ht="15.75" hidden="false" customHeight="false" outlineLevel="0" collapsed="false">
      <c r="A117" s="12" t="s">
        <v>257</v>
      </c>
      <c r="B117" s="12" t="s">
        <v>258</v>
      </c>
      <c r="C117" s="37" t="n">
        <v>103386</v>
      </c>
      <c r="D117" s="37" t="n">
        <v>223986</v>
      </c>
      <c r="E117" s="37" t="n">
        <v>143663</v>
      </c>
    </row>
    <row r="118" customFormat="false" ht="15.75" hidden="false" customHeight="false" outlineLevel="0" collapsed="false">
      <c r="A118" s="12" t="s">
        <v>259</v>
      </c>
      <c r="B118" s="12" t="s">
        <v>260</v>
      </c>
      <c r="C118" s="37" t="n">
        <v>124772</v>
      </c>
      <c r="D118" s="37" t="n">
        <v>0</v>
      </c>
      <c r="E118" s="37" t="n">
        <v>64392</v>
      </c>
    </row>
    <row r="119" customFormat="false" ht="15.75" hidden="false" customHeight="false" outlineLevel="0" collapsed="false">
      <c r="A119" s="12" t="s">
        <v>261</v>
      </c>
      <c r="B119" s="12" t="s">
        <v>262</v>
      </c>
      <c r="C119" s="37" t="n">
        <v>656930</v>
      </c>
      <c r="D119" s="37" t="n">
        <v>843856</v>
      </c>
      <c r="E119" s="37" t="n">
        <v>6959</v>
      </c>
    </row>
    <row r="120" customFormat="false" ht="15.75" hidden="false" customHeight="false" outlineLevel="0" collapsed="false">
      <c r="A120" s="12" t="s">
        <v>263</v>
      </c>
      <c r="B120" s="12" t="s">
        <v>264</v>
      </c>
      <c r="C120" s="37" t="n">
        <v>3745</v>
      </c>
      <c r="D120" s="37" t="n">
        <v>913</v>
      </c>
      <c r="E120" s="37" t="n">
        <v>166323</v>
      </c>
    </row>
    <row r="121" customFormat="false" ht="15.75" hidden="false" customHeight="false" outlineLevel="0" collapsed="false">
      <c r="A121" s="12" t="s">
        <v>265</v>
      </c>
      <c r="B121" s="12" t="s">
        <v>266</v>
      </c>
      <c r="C121" s="37" t="n">
        <v>86626</v>
      </c>
      <c r="D121" s="37" t="n">
        <v>14977</v>
      </c>
      <c r="E121" s="37" t="n">
        <v>486736</v>
      </c>
    </row>
    <row r="122" customFormat="false" ht="15.75" hidden="false" customHeight="false" outlineLevel="0" collapsed="false">
      <c r="A122" s="12" t="s">
        <v>267</v>
      </c>
      <c r="B122" s="12" t="s">
        <v>268</v>
      </c>
      <c r="C122" s="37" t="n">
        <v>1782014</v>
      </c>
      <c r="D122" s="37" t="n">
        <v>893500</v>
      </c>
      <c r="E122" s="37" t="n">
        <v>113010</v>
      </c>
    </row>
    <row r="123" customFormat="false" ht="15.75" hidden="false" customHeight="false" outlineLevel="0" collapsed="false">
      <c r="A123" s="12" t="s">
        <v>269</v>
      </c>
      <c r="B123" s="12" t="s">
        <v>270</v>
      </c>
      <c r="C123" s="37" t="n">
        <v>43447</v>
      </c>
      <c r="D123" s="37" t="n">
        <v>20418</v>
      </c>
      <c r="E123" s="37" t="n">
        <v>6447</v>
      </c>
    </row>
    <row r="124" customFormat="false" ht="15.75" hidden="false" customHeight="false" outlineLevel="0" collapsed="false">
      <c r="A124" s="12" t="s">
        <v>271</v>
      </c>
      <c r="B124" s="12" t="s">
        <v>272</v>
      </c>
      <c r="C124" s="37" t="n">
        <v>63574</v>
      </c>
      <c r="D124" s="37" t="n">
        <v>1749</v>
      </c>
      <c r="E124" s="37" t="n">
        <v>966</v>
      </c>
    </row>
    <row r="125" customFormat="false" ht="15.75" hidden="false" customHeight="false" outlineLevel="0" collapsed="false">
      <c r="A125" s="12" t="s">
        <v>273</v>
      </c>
      <c r="B125" s="12" t="s">
        <v>274</v>
      </c>
      <c r="C125" s="37" t="n">
        <v>144000</v>
      </c>
      <c r="D125" s="37" t="n">
        <v>125</v>
      </c>
      <c r="E125" s="37" t="n">
        <v>41600</v>
      </c>
    </row>
    <row r="126" customFormat="false" ht="15.75" hidden="false" customHeight="false" outlineLevel="0" collapsed="false">
      <c r="A126" s="12" t="s">
        <v>275</v>
      </c>
      <c r="B126" s="12" t="s">
        <v>276</v>
      </c>
      <c r="C126" s="37" t="n">
        <v>2138451</v>
      </c>
      <c r="D126" s="37" t="n">
        <v>0</v>
      </c>
      <c r="E126" s="37" t="n">
        <v>961519</v>
      </c>
    </row>
    <row r="127" customFormat="false" ht="15.75" hidden="false" customHeight="false" outlineLevel="0" collapsed="false">
      <c r="A127" s="12" t="s">
        <v>277</v>
      </c>
      <c r="B127" s="12" t="s">
        <v>278</v>
      </c>
      <c r="C127" s="37" t="n">
        <v>20110</v>
      </c>
      <c r="D127" s="37" t="n">
        <v>214</v>
      </c>
      <c r="E127" s="37" t="n">
        <v>144416</v>
      </c>
    </row>
    <row r="128" customFormat="false" ht="15.75" hidden="false" customHeight="false" outlineLevel="0" collapsed="false">
      <c r="A128" s="12" t="s">
        <v>279</v>
      </c>
      <c r="B128" s="12" t="s">
        <v>280</v>
      </c>
      <c r="C128" s="37" t="n">
        <v>69991</v>
      </c>
      <c r="D128" s="37" t="n">
        <v>131234</v>
      </c>
      <c r="E128" s="37" t="n">
        <v>163889</v>
      </c>
    </row>
    <row r="129" customFormat="false" ht="15.75" hidden="false" customHeight="false" outlineLevel="0" collapsed="false">
      <c r="A129" s="12" t="s">
        <v>281</v>
      </c>
      <c r="B129" s="12" t="s">
        <v>282</v>
      </c>
      <c r="C129" s="37" t="n">
        <v>1343910</v>
      </c>
      <c r="D129" s="37" t="n">
        <v>697200</v>
      </c>
      <c r="E129" s="37" t="n">
        <v>345400</v>
      </c>
    </row>
    <row r="130" customFormat="false" ht="15.75" hidden="false" customHeight="false" outlineLevel="0" collapsed="false">
      <c r="A130" s="12" t="s">
        <v>283</v>
      </c>
      <c r="B130" s="12" t="s">
        <v>284</v>
      </c>
      <c r="C130" s="37" t="n">
        <v>51156</v>
      </c>
      <c r="D130" s="37" t="n">
        <v>0</v>
      </c>
      <c r="E130" s="37" t="n">
        <v>18086</v>
      </c>
    </row>
    <row r="131" customFormat="false" ht="15.75" hidden="false" customHeight="false" outlineLevel="0" collapsed="false">
      <c r="A131" s="12" t="s">
        <v>285</v>
      </c>
      <c r="B131" s="12" t="s">
        <v>286</v>
      </c>
      <c r="C131" s="37" t="n">
        <v>20490251</v>
      </c>
      <c r="D131" s="37" t="n">
        <v>12845097</v>
      </c>
      <c r="E131" s="37" t="n">
        <v>12357232</v>
      </c>
    </row>
    <row r="132" customFormat="false" ht="15.75" hidden="false" customHeight="false" outlineLevel="0" collapsed="false">
      <c r="A132" s="12" t="s">
        <v>287</v>
      </c>
      <c r="B132" s="12" t="s">
        <v>288</v>
      </c>
      <c r="C132" s="37" t="n">
        <v>30458</v>
      </c>
      <c r="D132" s="37" t="n">
        <v>10526</v>
      </c>
      <c r="E132" s="37" t="n">
        <v>506791</v>
      </c>
    </row>
    <row r="133" customFormat="false" ht="15.75" hidden="false" customHeight="false" outlineLevel="0" collapsed="false">
      <c r="A133" s="12" t="s">
        <v>289</v>
      </c>
      <c r="B133" s="12" t="s">
        <v>290</v>
      </c>
      <c r="C133" s="37" t="n">
        <v>66369</v>
      </c>
      <c r="D133" s="37" t="n">
        <v>4844</v>
      </c>
      <c r="E133" s="37" t="n">
        <v>961772</v>
      </c>
    </row>
    <row r="134" customFormat="false" ht="15.75" hidden="false" customHeight="false" outlineLevel="0" collapsed="false">
      <c r="A134" s="12" t="s">
        <v>291</v>
      </c>
      <c r="B134" s="12" t="s">
        <v>292</v>
      </c>
      <c r="C134" s="37" t="n">
        <v>406074</v>
      </c>
      <c r="D134" s="37" t="n">
        <v>127430</v>
      </c>
      <c r="E134" s="37" t="n">
        <v>408573</v>
      </c>
    </row>
    <row r="135" customFormat="false" ht="15.75" hidden="false" customHeight="false" outlineLevel="0" collapsed="false">
      <c r="A135" s="12" t="s">
        <v>293</v>
      </c>
      <c r="B135" s="12" t="s">
        <v>294</v>
      </c>
      <c r="C135" s="37" t="n">
        <v>1146318</v>
      </c>
      <c r="D135" s="37" t="n">
        <v>3550105</v>
      </c>
      <c r="E135" s="37" t="n">
        <v>373611</v>
      </c>
    </row>
    <row r="136" customFormat="false" ht="15.75" hidden="false" customHeight="false" outlineLevel="0" collapsed="false">
      <c r="A136" s="12" t="s">
        <v>295</v>
      </c>
      <c r="B136" s="12" t="s">
        <v>296</v>
      </c>
      <c r="C136" s="37" t="n">
        <v>194546</v>
      </c>
      <c r="D136" s="37" t="n">
        <v>0</v>
      </c>
      <c r="E136" s="37" t="n">
        <v>90164</v>
      </c>
    </row>
    <row r="137" customFormat="false" ht="15.75" hidden="false" customHeight="false" outlineLevel="0" collapsed="false">
      <c r="A137" s="12" t="s">
        <v>297</v>
      </c>
      <c r="B137" s="12" t="s">
        <v>298</v>
      </c>
      <c r="C137" s="37" t="n">
        <v>51573</v>
      </c>
      <c r="D137" s="37" t="n">
        <v>29156</v>
      </c>
      <c r="E137" s="37" t="n">
        <v>198990</v>
      </c>
    </row>
    <row r="138" customFormat="false" ht="15.75" hidden="false" customHeight="false" outlineLevel="0" collapsed="false">
      <c r="A138" s="12" t="s">
        <v>299</v>
      </c>
      <c r="B138" s="12" t="s">
        <v>300</v>
      </c>
      <c r="C138" s="37" t="n">
        <v>67211</v>
      </c>
      <c r="D138" s="37" t="n">
        <v>10107</v>
      </c>
      <c r="E138" s="37" t="n">
        <v>52745</v>
      </c>
    </row>
    <row r="140" customFormat="false" ht="15.75" hidden="false" customHeight="false" outlineLevel="0" collapsed="false">
      <c r="A140" s="5" t="s">
        <v>301</v>
      </c>
      <c r="C140" s="39" t="n">
        <f aca="false">SUM(C2:C138)</f>
        <v>120043848</v>
      </c>
      <c r="D140" s="39" t="n">
        <f aca="false">SUM(D2:D138)</f>
        <v>110626448</v>
      </c>
      <c r="E140" s="39" t="n">
        <f aca="false">SUM(E2:E138)</f>
        <v>67849709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Q1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1.9744897959184"/>
    <col collapsed="false" hidden="false" max="3" min="3" style="0" width="13.3469387755102"/>
    <col collapsed="false" hidden="false" max="4" min="4" style="0" width="16.3877551020408"/>
    <col collapsed="false" hidden="false" max="1025" min="5" style="0" width="13.3469387755102"/>
  </cols>
  <sheetData>
    <row r="1" customFormat="false" ht="15.75" hidden="false" customHeight="false" outlineLevel="0" collapsed="false">
      <c r="A1" s="2" t="s">
        <v>24</v>
      </c>
      <c r="B1" s="9" t="s">
        <v>25</v>
      </c>
      <c r="C1" s="3"/>
      <c r="D1" s="40" t="s">
        <v>323</v>
      </c>
      <c r="E1" s="41" t="s">
        <v>324</v>
      </c>
      <c r="F1" s="41" t="s">
        <v>325</v>
      </c>
      <c r="G1" s="41" t="s">
        <v>326</v>
      </c>
      <c r="H1" s="41" t="s">
        <v>327</v>
      </c>
      <c r="I1" s="41" t="s">
        <v>328</v>
      </c>
      <c r="J1" s="41" t="s">
        <v>329</v>
      </c>
      <c r="K1" s="41" t="s">
        <v>330</v>
      </c>
      <c r="L1" s="41" t="s">
        <v>331</v>
      </c>
      <c r="M1" s="41" t="s">
        <v>332</v>
      </c>
      <c r="N1" s="41" t="s">
        <v>333</v>
      </c>
      <c r="O1" s="41" t="s">
        <v>334</v>
      </c>
      <c r="P1" s="41" t="s">
        <v>335</v>
      </c>
      <c r="Q1" s="3"/>
    </row>
    <row r="2" customFormat="false" ht="15.75" hidden="false" customHeight="false" outlineLevel="0" collapsed="false">
      <c r="A2" s="12" t="s">
        <v>27</v>
      </c>
      <c r="B2" s="13" t="s">
        <v>28</v>
      </c>
      <c r="E2" s="42" t="n">
        <v>0</v>
      </c>
      <c r="F2" s="42" t="n">
        <v>0</v>
      </c>
      <c r="G2" s="42" t="n">
        <v>0</v>
      </c>
      <c r="H2" s="42" t="n">
        <v>0</v>
      </c>
      <c r="I2" s="42" t="n">
        <v>0.00121389570693644</v>
      </c>
      <c r="J2" s="42" t="n">
        <v>0.00121389570693644</v>
      </c>
      <c r="K2" s="42" t="n">
        <v>0.25</v>
      </c>
      <c r="L2" s="42" t="n">
        <v>0.25</v>
      </c>
      <c r="M2" s="42" t="n">
        <v>0.248786104293064</v>
      </c>
      <c r="N2" s="42" t="n">
        <v>0.248786104293064</v>
      </c>
      <c r="O2" s="42" t="n">
        <v>0</v>
      </c>
      <c r="P2" s="42" t="n">
        <v>0</v>
      </c>
    </row>
    <row r="3" customFormat="false" ht="15.75" hidden="false" customHeight="false" outlineLevel="0" collapsed="false">
      <c r="A3" s="12" t="s">
        <v>29</v>
      </c>
      <c r="B3" s="13" t="s">
        <v>30</v>
      </c>
      <c r="E3" s="42" t="n">
        <v>0.153331112964287</v>
      </c>
      <c r="F3" s="42" t="n">
        <v>0.153331112964287</v>
      </c>
      <c r="G3" s="42" t="n">
        <v>0.153331112964287</v>
      </c>
      <c r="H3" s="42" t="n">
        <v>0.153331112964287</v>
      </c>
      <c r="I3" s="42" t="n">
        <v>0.00146303386751282</v>
      </c>
      <c r="J3" s="42" t="n">
        <v>0.00146303386751282</v>
      </c>
      <c r="K3" s="42" t="n">
        <v>0.0966688870357127</v>
      </c>
      <c r="L3" s="42" t="n">
        <v>0.0966688870357127</v>
      </c>
      <c r="M3" s="42" t="n">
        <v>0.0952058531681998</v>
      </c>
      <c r="N3" s="42" t="n">
        <v>0.0952058531681998</v>
      </c>
      <c r="O3" s="42" t="n">
        <v>0</v>
      </c>
      <c r="P3" s="42" t="n">
        <v>0</v>
      </c>
    </row>
    <row r="4" customFormat="false" ht="15.75" hidden="false" customHeight="false" outlineLevel="0" collapsed="false">
      <c r="A4" s="12" t="s">
        <v>31</v>
      </c>
      <c r="B4" s="13" t="s">
        <v>32</v>
      </c>
      <c r="E4" s="42" t="n">
        <v>0</v>
      </c>
      <c r="F4" s="42" t="n">
        <v>0</v>
      </c>
      <c r="G4" s="42" t="n">
        <v>0</v>
      </c>
      <c r="H4" s="42" t="n">
        <v>0</v>
      </c>
      <c r="I4" s="42" t="n">
        <v>0</v>
      </c>
      <c r="J4" s="42" t="n">
        <v>0</v>
      </c>
      <c r="K4" s="42" t="n">
        <v>0.25</v>
      </c>
      <c r="L4" s="42" t="n">
        <v>0.25</v>
      </c>
      <c r="M4" s="42" t="n">
        <v>0.25</v>
      </c>
      <c r="N4" s="42" t="n">
        <v>0.25</v>
      </c>
      <c r="O4" s="42" t="n">
        <v>0</v>
      </c>
      <c r="P4" s="42" t="n">
        <v>0</v>
      </c>
    </row>
    <row r="5" customFormat="false" ht="15.75" hidden="false" customHeight="false" outlineLevel="0" collapsed="false">
      <c r="A5" s="12" t="s">
        <v>33</v>
      </c>
      <c r="B5" s="13" t="s">
        <v>34</v>
      </c>
      <c r="E5" s="42" t="n">
        <v>0</v>
      </c>
      <c r="F5" s="42" t="n">
        <v>0</v>
      </c>
      <c r="G5" s="42" t="n">
        <v>0</v>
      </c>
      <c r="H5" s="42" t="n">
        <v>0</v>
      </c>
      <c r="I5" s="42" t="n">
        <v>0.249658753922835</v>
      </c>
      <c r="J5" s="42" t="n">
        <v>0.249658753922835</v>
      </c>
      <c r="K5" s="42" t="n">
        <v>0.25</v>
      </c>
      <c r="L5" s="42" t="n">
        <v>0.25</v>
      </c>
      <c r="M5" s="42" t="n">
        <v>0.000341246077164933</v>
      </c>
      <c r="N5" s="42" t="n">
        <v>0.000341246077164933</v>
      </c>
      <c r="O5" s="42" t="n">
        <v>0</v>
      </c>
      <c r="P5" s="42" t="n">
        <v>0</v>
      </c>
    </row>
    <row r="6" customFormat="false" ht="15.75" hidden="false" customHeight="false" outlineLevel="0" collapsed="false">
      <c r="A6" s="12" t="s">
        <v>35</v>
      </c>
      <c r="B6" s="13" t="s">
        <v>36</v>
      </c>
      <c r="E6" s="42" t="n">
        <v>0.169874507305104</v>
      </c>
      <c r="F6" s="42" t="n">
        <v>0.0374742935781237</v>
      </c>
      <c r="G6" s="42" t="n">
        <v>0.111467027745789</v>
      </c>
      <c r="H6" s="42" t="n">
        <v>0.0757403283563267</v>
      </c>
      <c r="I6" s="42" t="n">
        <v>0.0801254926948959</v>
      </c>
      <c r="J6" s="42" t="n">
        <v>0.0801254926948959</v>
      </c>
      <c r="K6" s="42" t="n">
        <v>0.00613275852723083</v>
      </c>
      <c r="L6" s="42" t="n">
        <v>0.0043851643385692</v>
      </c>
      <c r="M6" s="42" t="n">
        <v>0</v>
      </c>
      <c r="N6" s="42" t="n">
        <v>0.13240021372698</v>
      </c>
      <c r="O6" s="42" t="n">
        <v>0.13240021372698</v>
      </c>
      <c r="P6" s="42" t="n">
        <v>0.169874507305104</v>
      </c>
    </row>
    <row r="7" customFormat="false" ht="15.75" hidden="false" customHeight="false" outlineLevel="0" collapsed="false">
      <c r="A7" s="12" t="s">
        <v>37</v>
      </c>
      <c r="B7" s="13" t="s">
        <v>38</v>
      </c>
      <c r="E7" s="42" t="n">
        <v>0.0925575960414894</v>
      </c>
      <c r="F7" s="42" t="n">
        <v>0.0925575960414894</v>
      </c>
      <c r="G7" s="42" t="n">
        <v>0.0925575960414894</v>
      </c>
      <c r="H7" s="42" t="n">
        <v>0.0925575960414894</v>
      </c>
      <c r="I7" s="42" t="n">
        <v>0.00157375191637082</v>
      </c>
      <c r="J7" s="42" t="n">
        <v>0.00157375191637082</v>
      </c>
      <c r="K7" s="42" t="n">
        <v>0.157442403958511</v>
      </c>
      <c r="L7" s="42" t="n">
        <v>0.157442403958511</v>
      </c>
      <c r="M7" s="42" t="n">
        <v>0.15586865204214</v>
      </c>
      <c r="N7" s="42" t="n">
        <v>0.15586865204214</v>
      </c>
      <c r="O7" s="42" t="n">
        <v>0</v>
      </c>
      <c r="P7" s="42" t="n">
        <v>0</v>
      </c>
    </row>
    <row r="8" customFormat="false" ht="15.75" hidden="false" customHeight="false" outlineLevel="0" collapsed="false">
      <c r="A8" s="12" t="s">
        <v>39</v>
      </c>
      <c r="B8" s="13" t="s">
        <v>40</v>
      </c>
      <c r="E8" s="42" t="n">
        <v>0.209093317159447</v>
      </c>
      <c r="F8" s="42" t="n">
        <v>0.0651380611811259</v>
      </c>
      <c r="G8" s="42" t="n">
        <v>0.00518226760727987</v>
      </c>
      <c r="H8" s="42" t="n">
        <v>0.00547404545023806</v>
      </c>
      <c r="I8" s="42" t="n">
        <v>0.00547404545023806</v>
      </c>
      <c r="J8" s="42" t="n">
        <v>0.00547404545023806</v>
      </c>
      <c r="K8" s="42" t="n">
        <v>0.0357244152332729</v>
      </c>
      <c r="L8" s="42" t="n">
        <v>0.0354326373903147</v>
      </c>
      <c r="M8" s="42" t="n">
        <v>0.0354326373903147</v>
      </c>
      <c r="N8" s="42" t="n">
        <v>0.179387893368636</v>
      </c>
      <c r="O8" s="42" t="n">
        <v>0.209093317159447</v>
      </c>
      <c r="P8" s="42" t="n">
        <v>0.209093317159447</v>
      </c>
    </row>
    <row r="9" customFormat="false" ht="15.75" hidden="false" customHeight="false" outlineLevel="0" collapsed="false">
      <c r="A9" s="12" t="s">
        <v>41</v>
      </c>
      <c r="B9" s="13" t="s">
        <v>42</v>
      </c>
      <c r="E9" s="42" t="n">
        <v>0.000481778954085787</v>
      </c>
      <c r="F9" s="42" t="n">
        <v>0.000481778954085787</v>
      </c>
      <c r="G9" s="42" t="n">
        <v>0.000481778954085787</v>
      </c>
      <c r="H9" s="42" t="n">
        <v>0.000481778954085787</v>
      </c>
      <c r="I9" s="42" t="n">
        <v>0.00331741376835284</v>
      </c>
      <c r="J9" s="42" t="n">
        <v>0.00331741376835284</v>
      </c>
      <c r="K9" s="42" t="n">
        <v>0.249518221045914</v>
      </c>
      <c r="L9" s="42" t="n">
        <v>0.249518221045914</v>
      </c>
      <c r="M9" s="42" t="n">
        <v>0.246200807277561</v>
      </c>
      <c r="N9" s="42" t="n">
        <v>0.246200807277561</v>
      </c>
      <c r="O9" s="42" t="n">
        <v>0</v>
      </c>
      <c r="P9" s="42" t="n">
        <v>0</v>
      </c>
    </row>
    <row r="10" customFormat="false" ht="15.75" hidden="false" customHeight="false" outlineLevel="0" collapsed="false">
      <c r="A10" s="12" t="s">
        <v>43</v>
      </c>
      <c r="B10" s="13" t="s">
        <v>44</v>
      </c>
      <c r="E10" s="42" t="n">
        <v>0</v>
      </c>
      <c r="F10" s="42" t="n">
        <v>0</v>
      </c>
      <c r="G10" s="42" t="n">
        <v>0</v>
      </c>
      <c r="H10" s="42" t="n">
        <v>0</v>
      </c>
      <c r="I10" s="42" t="n">
        <v>0</v>
      </c>
      <c r="J10" s="42" t="n">
        <v>0</v>
      </c>
      <c r="K10" s="42" t="n">
        <v>0</v>
      </c>
      <c r="L10" s="42" t="n">
        <v>0</v>
      </c>
      <c r="M10" s="42" t="n">
        <v>0</v>
      </c>
      <c r="N10" s="42" t="n">
        <v>0</v>
      </c>
      <c r="O10" s="42" t="n">
        <v>0</v>
      </c>
      <c r="P10" s="42" t="n">
        <v>0</v>
      </c>
    </row>
    <row r="11" customFormat="false" ht="15.75" hidden="false" customHeight="false" outlineLevel="0" collapsed="false">
      <c r="A11" s="12" t="s">
        <v>45</v>
      </c>
      <c r="B11" s="13" t="s">
        <v>46</v>
      </c>
      <c r="E11" s="42" t="n">
        <v>0</v>
      </c>
      <c r="F11" s="42" t="n">
        <v>0</v>
      </c>
      <c r="G11" s="42" t="n">
        <v>0</v>
      </c>
      <c r="H11" s="42" t="n">
        <v>0</v>
      </c>
      <c r="I11" s="42" t="n">
        <v>0.241433737586787</v>
      </c>
      <c r="J11" s="42" t="n">
        <v>0.241433737586787</v>
      </c>
      <c r="K11" s="42" t="n">
        <v>0.25</v>
      </c>
      <c r="L11" s="42" t="n">
        <v>0.25</v>
      </c>
      <c r="M11" s="42" t="n">
        <v>0.00856626241321285</v>
      </c>
      <c r="N11" s="42" t="n">
        <v>0.00856626241321285</v>
      </c>
      <c r="O11" s="42" t="n">
        <v>0</v>
      </c>
      <c r="P11" s="42" t="n">
        <v>0</v>
      </c>
    </row>
    <row r="12" customFormat="false" ht="15.75" hidden="false" customHeight="false" outlineLevel="0" collapsed="false">
      <c r="A12" s="12" t="s">
        <v>47</v>
      </c>
      <c r="B12" s="13" t="s">
        <v>48</v>
      </c>
      <c r="E12" s="42" t="n">
        <v>0.25</v>
      </c>
      <c r="F12" s="42" t="n">
        <v>0</v>
      </c>
      <c r="G12" s="42" t="n">
        <v>0</v>
      </c>
      <c r="H12" s="42" t="n">
        <v>0</v>
      </c>
      <c r="I12" s="42" t="n">
        <v>0</v>
      </c>
      <c r="J12" s="42" t="n">
        <v>0</v>
      </c>
      <c r="K12" s="42" t="n">
        <v>0</v>
      </c>
      <c r="L12" s="42" t="n">
        <v>0</v>
      </c>
      <c r="M12" s="42" t="n">
        <v>0</v>
      </c>
      <c r="N12" s="42" t="n">
        <v>0.25</v>
      </c>
      <c r="O12" s="42" t="n">
        <v>0.25</v>
      </c>
      <c r="P12" s="42" t="n">
        <v>0.25</v>
      </c>
    </row>
    <row r="13" customFormat="false" ht="15.75" hidden="false" customHeight="false" outlineLevel="0" collapsed="false">
      <c r="A13" s="12" t="s">
        <v>49</v>
      </c>
      <c r="B13" s="13" t="s">
        <v>50</v>
      </c>
      <c r="E13" s="42" t="n">
        <v>0.033479826052021</v>
      </c>
      <c r="F13" s="42" t="n">
        <v>0</v>
      </c>
      <c r="G13" s="42" t="n">
        <v>0</v>
      </c>
      <c r="H13" s="42" t="n">
        <v>0</v>
      </c>
      <c r="I13" s="42" t="n">
        <v>0</v>
      </c>
      <c r="J13" s="42" t="n">
        <v>0</v>
      </c>
      <c r="K13" s="42" t="n">
        <v>0.216520173947979</v>
      </c>
      <c r="L13" s="42" t="n">
        <v>0.216520173947979</v>
      </c>
      <c r="M13" s="42" t="n">
        <v>0.216520173947979</v>
      </c>
      <c r="N13" s="42" t="n">
        <v>0.25</v>
      </c>
      <c r="O13" s="42" t="n">
        <v>0.033479826052021</v>
      </c>
      <c r="P13" s="42" t="n">
        <v>0.033479826052021</v>
      </c>
    </row>
    <row r="14" customFormat="false" ht="15.75" hidden="false" customHeight="false" outlineLevel="0" collapsed="false">
      <c r="A14" s="12" t="s">
        <v>51</v>
      </c>
      <c r="B14" s="13" t="s">
        <v>52</v>
      </c>
      <c r="E14" s="42" t="n">
        <v>0.248275645038082</v>
      </c>
      <c r="F14" s="42" t="n">
        <v>0</v>
      </c>
      <c r="G14" s="42" t="n">
        <v>0</v>
      </c>
      <c r="H14" s="42" t="n">
        <v>0</v>
      </c>
      <c r="I14" s="42" t="n">
        <v>0.00172435496191762</v>
      </c>
      <c r="J14" s="42" t="n">
        <v>0.00172435496191762</v>
      </c>
      <c r="K14" s="42" t="n">
        <v>0.00172435496191762</v>
      </c>
      <c r="L14" s="42" t="n">
        <v>0.00172435496191762</v>
      </c>
      <c r="M14" s="42" t="n">
        <v>0</v>
      </c>
      <c r="N14" s="42" t="n">
        <v>0.248275645038082</v>
      </c>
      <c r="O14" s="42" t="n">
        <v>0.248275645038082</v>
      </c>
      <c r="P14" s="42" t="n">
        <v>0.248275645038082</v>
      </c>
    </row>
    <row r="15" customFormat="false" ht="15.75" hidden="false" customHeight="false" outlineLevel="0" collapsed="false">
      <c r="A15" s="12" t="s">
        <v>53</v>
      </c>
      <c r="B15" s="13" t="s">
        <v>54</v>
      </c>
      <c r="E15" s="42" t="n">
        <v>0.24016307521299</v>
      </c>
      <c r="F15" s="42" t="n">
        <v>0</v>
      </c>
      <c r="G15" s="42" t="n">
        <v>0</v>
      </c>
      <c r="H15" s="42" t="n">
        <v>0</v>
      </c>
      <c r="I15" s="42" t="n">
        <v>0</v>
      </c>
      <c r="J15" s="42" t="n">
        <v>0</v>
      </c>
      <c r="K15" s="42" t="n">
        <v>0.00983692478701027</v>
      </c>
      <c r="L15" s="42" t="n">
        <v>0.00983692478701027</v>
      </c>
      <c r="M15" s="42" t="n">
        <v>0.00983692478701027</v>
      </c>
      <c r="N15" s="42" t="n">
        <v>0.25</v>
      </c>
      <c r="O15" s="42" t="n">
        <v>0.24016307521299</v>
      </c>
      <c r="P15" s="42" t="n">
        <v>0.24016307521299</v>
      </c>
    </row>
    <row r="16" customFormat="false" ht="15.75" hidden="false" customHeight="false" outlineLevel="0" collapsed="false">
      <c r="A16" s="12" t="s">
        <v>55</v>
      </c>
      <c r="B16" s="13" t="s">
        <v>56</v>
      </c>
      <c r="E16" s="42" t="n">
        <v>0.0215662875792561</v>
      </c>
      <c r="F16" s="42" t="n">
        <v>0</v>
      </c>
      <c r="G16" s="42" t="n">
        <v>0.156275474883544</v>
      </c>
      <c r="H16" s="42" t="n">
        <v>0.17097872605543</v>
      </c>
      <c r="I16" s="42" t="n">
        <v>0.17097872605543</v>
      </c>
      <c r="J16" s="42" t="n">
        <v>0.17097872605543</v>
      </c>
      <c r="K16" s="42" t="n">
        <v>0.0721582375371995</v>
      </c>
      <c r="L16" s="42" t="n">
        <v>0.0574549863653137</v>
      </c>
      <c r="M16" s="42" t="n">
        <v>0.0574549863653137</v>
      </c>
      <c r="N16" s="42" t="n">
        <v>0.0790212739445698</v>
      </c>
      <c r="O16" s="42" t="n">
        <v>0.0215662875792561</v>
      </c>
      <c r="P16" s="42" t="n">
        <v>0.0215662875792561</v>
      </c>
    </row>
    <row r="17" customFormat="false" ht="15.75" hidden="false" customHeight="false" outlineLevel="0" collapsed="false">
      <c r="A17" s="12" t="s">
        <v>57</v>
      </c>
      <c r="B17" s="13" t="s">
        <v>58</v>
      </c>
      <c r="E17" s="42" t="n">
        <v>0.191028572403427</v>
      </c>
      <c r="F17" s="42" t="n">
        <v>0</v>
      </c>
      <c r="G17" s="42" t="n">
        <v>0</v>
      </c>
      <c r="H17" s="42" t="n">
        <v>0</v>
      </c>
      <c r="I17" s="42" t="n">
        <v>0</v>
      </c>
      <c r="J17" s="42" t="n">
        <v>0</v>
      </c>
      <c r="K17" s="42" t="n">
        <v>0.0589714275965726</v>
      </c>
      <c r="L17" s="42" t="n">
        <v>0.0589714275965726</v>
      </c>
      <c r="M17" s="42" t="n">
        <v>0.0589714275965726</v>
      </c>
      <c r="N17" s="42" t="n">
        <v>0.25</v>
      </c>
      <c r="O17" s="42" t="n">
        <v>0.191028572403427</v>
      </c>
      <c r="P17" s="42" t="n">
        <v>0.191028572403427</v>
      </c>
    </row>
    <row r="18" customFormat="false" ht="15.75" hidden="false" customHeight="false" outlineLevel="0" collapsed="false">
      <c r="A18" s="12" t="s">
        <v>59</v>
      </c>
      <c r="B18" s="13" t="s">
        <v>60</v>
      </c>
      <c r="E18" s="42" t="n">
        <v>0</v>
      </c>
      <c r="F18" s="42" t="n">
        <v>0</v>
      </c>
      <c r="G18" s="42" t="n">
        <v>0</v>
      </c>
      <c r="H18" s="42" t="n">
        <v>0</v>
      </c>
      <c r="I18" s="42" t="n">
        <v>0.25</v>
      </c>
      <c r="J18" s="42" t="n">
        <v>0.25</v>
      </c>
      <c r="K18" s="42" t="n">
        <v>0.25</v>
      </c>
      <c r="L18" s="42" t="n">
        <v>0.25</v>
      </c>
      <c r="M18" s="42" t="n">
        <v>0</v>
      </c>
      <c r="N18" s="42" t="n">
        <v>0</v>
      </c>
      <c r="O18" s="42" t="n">
        <v>0</v>
      </c>
      <c r="P18" s="42" t="n">
        <v>0</v>
      </c>
    </row>
    <row r="19" customFormat="false" ht="15.75" hidden="false" customHeight="false" outlineLevel="0" collapsed="false">
      <c r="A19" s="12" t="s">
        <v>61</v>
      </c>
      <c r="B19" s="13" t="s">
        <v>62</v>
      </c>
      <c r="E19" s="42" t="n">
        <v>0.127147793827691</v>
      </c>
      <c r="F19" s="42" t="n">
        <v>0.000276689159721275</v>
      </c>
      <c r="G19" s="42" t="n">
        <v>0.0790445982574636</v>
      </c>
      <c r="H19" s="42" t="n">
        <v>0.122852206172309</v>
      </c>
      <c r="I19" s="42" t="n">
        <v>0.122852206172309</v>
      </c>
      <c r="J19" s="42" t="n">
        <v>0.122852206172309</v>
      </c>
      <c r="K19" s="42" t="n">
        <v>0.0440842970745669</v>
      </c>
      <c r="L19" s="42" t="n">
        <v>0</v>
      </c>
      <c r="M19" s="42" t="n">
        <v>0</v>
      </c>
      <c r="N19" s="42" t="n">
        <v>0.12687110466797</v>
      </c>
      <c r="O19" s="42" t="n">
        <v>0.12687110466797</v>
      </c>
      <c r="P19" s="42" t="n">
        <v>0.127147793827691</v>
      </c>
    </row>
    <row r="20" customFormat="false" ht="15.75" hidden="false" customHeight="false" outlineLevel="0" collapsed="false">
      <c r="A20" s="12" t="s">
        <v>63</v>
      </c>
      <c r="B20" s="13" t="s">
        <v>64</v>
      </c>
      <c r="E20" s="42" t="n">
        <v>0.25</v>
      </c>
      <c r="F20" s="42" t="n">
        <v>0.25</v>
      </c>
      <c r="G20" s="42" t="n">
        <v>0.25</v>
      </c>
      <c r="H20" s="42" t="n">
        <v>0.25</v>
      </c>
      <c r="I20" s="42" t="n">
        <v>0</v>
      </c>
      <c r="J20" s="42" t="n">
        <v>0</v>
      </c>
      <c r="K20" s="42" t="n">
        <v>0</v>
      </c>
      <c r="L20" s="42" t="n">
        <v>0</v>
      </c>
      <c r="M20" s="42" t="n">
        <v>0</v>
      </c>
      <c r="N20" s="42" t="n">
        <v>0</v>
      </c>
      <c r="O20" s="42" t="n">
        <v>0</v>
      </c>
      <c r="P20" s="42" t="n">
        <v>0</v>
      </c>
    </row>
    <row r="21" customFormat="false" ht="15.75" hidden="false" customHeight="false" outlineLevel="0" collapsed="false">
      <c r="A21" s="12" t="s">
        <v>65</v>
      </c>
      <c r="B21" s="13" t="s">
        <v>66</v>
      </c>
      <c r="E21" s="42" t="n">
        <v>0.245732774123542</v>
      </c>
      <c r="F21" s="42" t="n">
        <v>0</v>
      </c>
      <c r="G21" s="42" t="n">
        <v>0</v>
      </c>
      <c r="H21" s="42" t="n">
        <v>0</v>
      </c>
      <c r="I21" s="42" t="n">
        <v>0.00426722587645772</v>
      </c>
      <c r="J21" s="42" t="n">
        <v>0.00426722587645772</v>
      </c>
      <c r="K21" s="42" t="n">
        <v>0.00426722587645772</v>
      </c>
      <c r="L21" s="42" t="n">
        <v>0.00426722587645772</v>
      </c>
      <c r="M21" s="42" t="n">
        <v>0</v>
      </c>
      <c r="N21" s="42" t="n">
        <v>0.245732774123542</v>
      </c>
      <c r="O21" s="42" t="n">
        <v>0.245732774123542</v>
      </c>
      <c r="P21" s="42" t="n">
        <v>0.245732774123542</v>
      </c>
    </row>
    <row r="22" customFormat="false" ht="15.75" hidden="false" customHeight="false" outlineLevel="0" collapsed="false">
      <c r="A22" s="12" t="s">
        <v>67</v>
      </c>
      <c r="B22" s="13" t="s">
        <v>68</v>
      </c>
      <c r="E22" s="42" t="n">
        <v>0.238155048861242</v>
      </c>
      <c r="F22" s="42" t="n">
        <v>0.202882157132016</v>
      </c>
      <c r="G22" s="42" t="n">
        <v>0.202882157132016</v>
      </c>
      <c r="H22" s="42" t="n">
        <v>0.205941938420831</v>
      </c>
      <c r="I22" s="42" t="n">
        <v>0.00950828943183019</v>
      </c>
      <c r="J22" s="42" t="n">
        <v>0.00950828943183019</v>
      </c>
      <c r="K22" s="42" t="n">
        <v>0.0118449511387582</v>
      </c>
      <c r="L22" s="42" t="n">
        <v>0.00878516984994286</v>
      </c>
      <c r="M22" s="42" t="n">
        <v>0.00233666170692799</v>
      </c>
      <c r="N22" s="42" t="n">
        <v>0.0376095534361538</v>
      </c>
      <c r="O22" s="42" t="n">
        <v>0.0352728917292259</v>
      </c>
      <c r="P22" s="42" t="n">
        <v>0.0352728917292259</v>
      </c>
    </row>
    <row r="23" customFormat="false" ht="15.75" hidden="false" customHeight="false" outlineLevel="0" collapsed="false">
      <c r="A23" s="12" t="s">
        <v>69</v>
      </c>
      <c r="B23" s="13" t="s">
        <v>70</v>
      </c>
      <c r="E23" s="42" t="n">
        <v>0.227467594843637</v>
      </c>
      <c r="F23" s="42" t="n">
        <v>0.227467594843637</v>
      </c>
      <c r="G23" s="42" t="n">
        <v>0.227467594843637</v>
      </c>
      <c r="H23" s="42" t="n">
        <v>0.227467594843637</v>
      </c>
      <c r="I23" s="42" t="n">
        <v>0.022532405156363</v>
      </c>
      <c r="J23" s="42" t="n">
        <v>0.022532405156363</v>
      </c>
      <c r="K23" s="42" t="n">
        <v>0.022532405156363</v>
      </c>
      <c r="L23" s="42" t="n">
        <v>0.022532405156363</v>
      </c>
      <c r="M23" s="42" t="n">
        <v>0</v>
      </c>
      <c r="N23" s="42" t="n">
        <v>0</v>
      </c>
      <c r="O23" s="42" t="n">
        <v>0</v>
      </c>
      <c r="P23" s="42" t="n">
        <v>0</v>
      </c>
    </row>
    <row r="24" customFormat="false" ht="15.75" hidden="false" customHeight="false" outlineLevel="0" collapsed="false">
      <c r="A24" s="12" t="s">
        <v>71</v>
      </c>
      <c r="B24" s="13" t="s">
        <v>72</v>
      </c>
      <c r="E24" s="42" t="n">
        <v>0.25</v>
      </c>
      <c r="F24" s="42" t="n">
        <v>0</v>
      </c>
      <c r="G24" s="42" t="n">
        <v>0</v>
      </c>
      <c r="H24" s="42" t="n">
        <v>0</v>
      </c>
      <c r="I24" s="42" t="n">
        <v>0</v>
      </c>
      <c r="J24" s="42" t="n">
        <v>0</v>
      </c>
      <c r="K24" s="42" t="n">
        <v>0</v>
      </c>
      <c r="L24" s="42" t="n">
        <v>0</v>
      </c>
      <c r="M24" s="42" t="n">
        <v>0</v>
      </c>
      <c r="N24" s="42" t="n">
        <v>0.25</v>
      </c>
      <c r="O24" s="42" t="n">
        <v>0.25</v>
      </c>
      <c r="P24" s="42" t="n">
        <v>0.25</v>
      </c>
    </row>
    <row r="25" customFormat="false" ht="15.75" hidden="false" customHeight="false" outlineLevel="0" collapsed="false">
      <c r="A25" s="12" t="s">
        <v>73</v>
      </c>
      <c r="B25" s="13" t="s">
        <v>74</v>
      </c>
      <c r="E25" s="42" t="n">
        <v>0.207144817358126</v>
      </c>
      <c r="F25" s="42" t="n">
        <v>0.207144817358126</v>
      </c>
      <c r="G25" s="42" t="n">
        <v>0.207144817358126</v>
      </c>
      <c r="H25" s="42" t="n">
        <v>0.207144817358126</v>
      </c>
      <c r="I25" s="42" t="n">
        <v>0.00808707168901807</v>
      </c>
      <c r="J25" s="42" t="n">
        <v>0.00808707168901807</v>
      </c>
      <c r="K25" s="42" t="n">
        <v>0.042855182641874</v>
      </c>
      <c r="L25" s="42" t="n">
        <v>0.042855182641874</v>
      </c>
      <c r="M25" s="42" t="n">
        <v>0.0347681109528559</v>
      </c>
      <c r="N25" s="42" t="n">
        <v>0.0347681109528559</v>
      </c>
      <c r="O25" s="42" t="n">
        <v>0</v>
      </c>
      <c r="P25" s="42" t="n">
        <v>0</v>
      </c>
    </row>
    <row r="26" customFormat="false" ht="15.75" hidden="false" customHeight="false" outlineLevel="0" collapsed="false">
      <c r="A26" s="12" t="s">
        <v>75</v>
      </c>
      <c r="B26" s="13" t="s">
        <v>76</v>
      </c>
      <c r="E26" s="42" t="n">
        <v>0.239352568183208</v>
      </c>
      <c r="F26" s="42" t="n">
        <v>0</v>
      </c>
      <c r="G26" s="42" t="n">
        <v>0</v>
      </c>
      <c r="H26" s="42" t="n">
        <v>0</v>
      </c>
      <c r="I26" s="42" t="n">
        <v>0.0106474318167917</v>
      </c>
      <c r="J26" s="42" t="n">
        <v>0.0106474318167917</v>
      </c>
      <c r="K26" s="42" t="n">
        <v>0.0106474318167917</v>
      </c>
      <c r="L26" s="42" t="n">
        <v>0.0106474318167917</v>
      </c>
      <c r="M26" s="42" t="n">
        <v>0</v>
      </c>
      <c r="N26" s="42" t="n">
        <v>0.239352568183208</v>
      </c>
      <c r="O26" s="42" t="n">
        <v>0.239352568183208</v>
      </c>
      <c r="P26" s="42" t="n">
        <v>0.239352568183208</v>
      </c>
    </row>
    <row r="27" customFormat="false" ht="15.75" hidden="false" customHeight="false" outlineLevel="0" collapsed="false">
      <c r="A27" s="12" t="s">
        <v>77</v>
      </c>
      <c r="B27" s="13" t="s">
        <v>78</v>
      </c>
      <c r="E27" s="42" t="n">
        <v>0</v>
      </c>
      <c r="F27" s="42" t="n">
        <v>0</v>
      </c>
      <c r="G27" s="42" t="n">
        <v>0</v>
      </c>
      <c r="H27" s="42" t="n">
        <v>0</v>
      </c>
      <c r="I27" s="42" t="n">
        <v>0.000533351945653509</v>
      </c>
      <c r="J27" s="42" t="n">
        <v>0.000533351945653509</v>
      </c>
      <c r="K27" s="42" t="n">
        <v>0.000533351945653509</v>
      </c>
      <c r="L27" s="42" t="n">
        <v>0.191216317937311</v>
      </c>
      <c r="M27" s="42" t="n">
        <v>0.249466648054346</v>
      </c>
      <c r="N27" s="42" t="n">
        <v>0.249466648054346</v>
      </c>
      <c r="O27" s="42" t="n">
        <v>0.249466648054346</v>
      </c>
      <c r="P27" s="42" t="n">
        <v>0.0587836820626892</v>
      </c>
    </row>
    <row r="28" customFormat="false" ht="15.75" hidden="false" customHeight="false" outlineLevel="0" collapsed="false">
      <c r="A28" s="12" t="s">
        <v>79</v>
      </c>
      <c r="B28" s="13" t="s">
        <v>80</v>
      </c>
      <c r="E28" s="42" t="n">
        <v>0.226969138645785</v>
      </c>
      <c r="F28" s="42" t="n">
        <v>0</v>
      </c>
      <c r="G28" s="42" t="n">
        <v>0</v>
      </c>
      <c r="H28" s="42" t="n">
        <v>0</v>
      </c>
      <c r="I28" s="42" t="n">
        <v>0.0230308613542147</v>
      </c>
      <c r="J28" s="42" t="n">
        <v>0.0230308613542147</v>
      </c>
      <c r="K28" s="42" t="n">
        <v>0.0230308613542147</v>
      </c>
      <c r="L28" s="42" t="n">
        <v>0.0230308613542147</v>
      </c>
      <c r="M28" s="42" t="n">
        <v>0</v>
      </c>
      <c r="N28" s="42" t="n">
        <v>0.226969138645785</v>
      </c>
      <c r="O28" s="42" t="n">
        <v>0.226969138645785</v>
      </c>
      <c r="P28" s="42" t="n">
        <v>0.226969138645785</v>
      </c>
    </row>
    <row r="29" customFormat="false" ht="15.75" hidden="false" customHeight="false" outlineLevel="0" collapsed="false">
      <c r="A29" s="12" t="s">
        <v>81</v>
      </c>
      <c r="B29" s="13" t="s">
        <v>82</v>
      </c>
      <c r="E29" s="42" t="n">
        <v>0.239761639674655</v>
      </c>
      <c r="F29" s="42" t="n">
        <v>0</v>
      </c>
      <c r="G29" s="42" t="n">
        <v>0</v>
      </c>
      <c r="H29" s="42" t="n">
        <v>0</v>
      </c>
      <c r="I29" s="42" t="n">
        <v>0.00960626789767788</v>
      </c>
      <c r="J29" s="42" t="n">
        <v>0.00960626789767788</v>
      </c>
      <c r="K29" s="42" t="n">
        <v>0.0102383603253451</v>
      </c>
      <c r="L29" s="42" t="n">
        <v>0.0102383603253451</v>
      </c>
      <c r="M29" s="42" t="n">
        <v>0.000632092427667204</v>
      </c>
      <c r="N29" s="42" t="n">
        <v>0.240393732102322</v>
      </c>
      <c r="O29" s="42" t="n">
        <v>0.239761639674655</v>
      </c>
      <c r="P29" s="42" t="n">
        <v>0.239761639674655</v>
      </c>
    </row>
    <row r="30" customFormat="false" ht="15.75" hidden="false" customHeight="false" outlineLevel="0" collapsed="false">
      <c r="A30" s="12" t="s">
        <v>83</v>
      </c>
      <c r="B30" s="13" t="s">
        <v>84</v>
      </c>
      <c r="E30" s="42" t="n">
        <v>0.120715002099786</v>
      </c>
      <c r="F30" s="42" t="n">
        <v>0.120715002099786</v>
      </c>
      <c r="G30" s="42" t="n">
        <v>0.21745059893214</v>
      </c>
      <c r="H30" s="42" t="n">
        <v>0.10531070413315</v>
      </c>
      <c r="I30" s="42" t="n">
        <v>0.129284997900214</v>
      </c>
      <c r="J30" s="42" t="n">
        <v>0.129284997900214</v>
      </c>
      <c r="K30" s="42" t="n">
        <v>0.0325494010678603</v>
      </c>
      <c r="L30" s="42" t="n">
        <v>0.0239742937670636</v>
      </c>
      <c r="M30" s="42" t="n">
        <v>0</v>
      </c>
      <c r="N30" s="42" t="n">
        <v>0</v>
      </c>
      <c r="O30" s="42" t="n">
        <v>0</v>
      </c>
      <c r="P30" s="42" t="n">
        <v>0.120715002099786</v>
      </c>
    </row>
    <row r="31" customFormat="false" ht="15.75" hidden="false" customHeight="false" outlineLevel="0" collapsed="false">
      <c r="A31" s="12" t="s">
        <v>85</v>
      </c>
      <c r="B31" s="13" t="s">
        <v>86</v>
      </c>
      <c r="E31" s="42" t="n">
        <v>0.130888938745237</v>
      </c>
      <c r="F31" s="42" t="n">
        <v>0</v>
      </c>
      <c r="G31" s="42" t="n">
        <v>0</v>
      </c>
      <c r="H31" s="42" t="n">
        <v>0</v>
      </c>
      <c r="I31" s="42" t="n">
        <v>0</v>
      </c>
      <c r="J31" s="42" t="n">
        <v>0</v>
      </c>
      <c r="K31" s="42" t="n">
        <v>0.119111061254763</v>
      </c>
      <c r="L31" s="42" t="n">
        <v>0.119111061254763</v>
      </c>
      <c r="M31" s="42" t="n">
        <v>0.119111061254763</v>
      </c>
      <c r="N31" s="42" t="n">
        <v>0.25</v>
      </c>
      <c r="O31" s="42" t="n">
        <v>0.130888938745237</v>
      </c>
      <c r="P31" s="42" t="n">
        <v>0.130888938745237</v>
      </c>
    </row>
    <row r="32" customFormat="false" ht="15.75" hidden="false" customHeight="false" outlineLevel="0" collapsed="false">
      <c r="A32" s="12" t="s">
        <v>87</v>
      </c>
      <c r="B32" s="13" t="s">
        <v>88</v>
      </c>
      <c r="E32" s="42" t="n">
        <v>0.182012056420487</v>
      </c>
      <c r="F32" s="42" t="n">
        <v>0</v>
      </c>
      <c r="G32" s="42" t="n">
        <v>0</v>
      </c>
      <c r="H32" s="42" t="n">
        <v>0.0676580136599645</v>
      </c>
      <c r="I32" s="42" t="n">
        <v>0.0676580136599645</v>
      </c>
      <c r="J32" s="42" t="n">
        <v>0.0676580136599645</v>
      </c>
      <c r="K32" s="42" t="n">
        <v>0.0679879435795134</v>
      </c>
      <c r="L32" s="42" t="n">
        <v>0.000329929919548855</v>
      </c>
      <c r="M32" s="42" t="n">
        <v>0.000329929919548855</v>
      </c>
      <c r="N32" s="42" t="n">
        <v>0.182341986340035</v>
      </c>
      <c r="O32" s="42" t="n">
        <v>0.182012056420487</v>
      </c>
      <c r="P32" s="42" t="n">
        <v>0.182012056420487</v>
      </c>
    </row>
    <row r="33" customFormat="false" ht="15.75" hidden="false" customHeight="false" outlineLevel="0" collapsed="false">
      <c r="A33" s="12" t="s">
        <v>89</v>
      </c>
      <c r="B33" s="13" t="s">
        <v>90</v>
      </c>
      <c r="E33" s="42" t="n">
        <v>0.0362604611957373</v>
      </c>
      <c r="F33" s="42" t="n">
        <v>0</v>
      </c>
      <c r="G33" s="42" t="n">
        <v>0</v>
      </c>
      <c r="H33" s="42" t="n">
        <v>0</v>
      </c>
      <c r="I33" s="42" t="n">
        <v>0.213739538804263</v>
      </c>
      <c r="J33" s="42" t="n">
        <v>0.213739538804263</v>
      </c>
      <c r="K33" s="42" t="n">
        <v>0.213739538804263</v>
      </c>
      <c r="L33" s="42" t="n">
        <v>0.213739538804263</v>
      </c>
      <c r="M33" s="42" t="n">
        <v>0</v>
      </c>
      <c r="N33" s="42" t="n">
        <v>0.0362604611957373</v>
      </c>
      <c r="O33" s="42" t="n">
        <v>0.0362604611957373</v>
      </c>
      <c r="P33" s="42" t="n">
        <v>0.0362604611957373</v>
      </c>
    </row>
    <row r="34" customFormat="false" ht="15.75" hidden="false" customHeight="false" outlineLevel="0" collapsed="false">
      <c r="A34" s="12" t="s">
        <v>91</v>
      </c>
      <c r="B34" s="18" t="s">
        <v>92</v>
      </c>
      <c r="E34" s="42" t="n">
        <v>0</v>
      </c>
      <c r="F34" s="42" t="n">
        <v>0</v>
      </c>
      <c r="G34" s="42" t="n">
        <v>0</v>
      </c>
      <c r="H34" s="42" t="n">
        <v>0</v>
      </c>
      <c r="I34" s="42" t="n">
        <v>0.0322196527997084</v>
      </c>
      <c r="J34" s="42" t="n">
        <v>0.0322196527997084</v>
      </c>
      <c r="K34" s="42" t="n">
        <v>0.25</v>
      </c>
      <c r="L34" s="42" t="n">
        <v>0.25</v>
      </c>
      <c r="M34" s="42" t="n">
        <v>0.217780347200292</v>
      </c>
      <c r="N34" s="42" t="n">
        <v>0.217780347200292</v>
      </c>
      <c r="O34" s="42" t="n">
        <v>0</v>
      </c>
      <c r="P34" s="42" t="n">
        <v>0</v>
      </c>
    </row>
    <row r="35" customFormat="false" ht="15.75" hidden="false" customHeight="false" outlineLevel="0" collapsed="false">
      <c r="A35" s="12" t="s">
        <v>93</v>
      </c>
      <c r="B35" s="13" t="s">
        <v>94</v>
      </c>
      <c r="E35" s="42" t="n">
        <v>0.25</v>
      </c>
      <c r="F35" s="42" t="n">
        <v>0</v>
      </c>
      <c r="G35" s="42" t="n">
        <v>0</v>
      </c>
      <c r="H35" s="42" t="n">
        <v>0</v>
      </c>
      <c r="I35" s="42" t="n">
        <v>0</v>
      </c>
      <c r="J35" s="42" t="n">
        <v>0</v>
      </c>
      <c r="K35" s="42" t="n">
        <v>0</v>
      </c>
      <c r="L35" s="42" t="n">
        <v>0</v>
      </c>
      <c r="M35" s="42" t="n">
        <v>0</v>
      </c>
      <c r="N35" s="42" t="n">
        <v>0.25</v>
      </c>
      <c r="O35" s="42" t="n">
        <v>0.25</v>
      </c>
      <c r="P35" s="42" t="n">
        <v>0.25</v>
      </c>
    </row>
    <row r="36" customFormat="false" ht="15.75" hidden="false" customHeight="false" outlineLevel="0" collapsed="false">
      <c r="A36" s="12" t="s">
        <v>95</v>
      </c>
      <c r="B36" s="13" t="s">
        <v>96</v>
      </c>
      <c r="E36" s="42" t="n">
        <v>0.228535525365145</v>
      </c>
      <c r="F36" s="42" t="n">
        <v>0</v>
      </c>
      <c r="G36" s="42" t="n">
        <v>0</v>
      </c>
      <c r="H36" s="42" t="n">
        <v>0</v>
      </c>
      <c r="I36" s="42" t="n">
        <v>0.021464474634855</v>
      </c>
      <c r="J36" s="42" t="n">
        <v>0.021464474634855</v>
      </c>
      <c r="K36" s="42" t="n">
        <v>0.021464474634855</v>
      </c>
      <c r="L36" s="42" t="n">
        <v>0.021464474634855</v>
      </c>
      <c r="M36" s="42" t="n">
        <v>0</v>
      </c>
      <c r="N36" s="42" t="n">
        <v>0.228535525365145</v>
      </c>
      <c r="O36" s="42" t="n">
        <v>0.228535525365145</v>
      </c>
      <c r="P36" s="42" t="n">
        <v>0.228535525365145</v>
      </c>
    </row>
    <row r="37" customFormat="false" ht="15.75" hidden="false" customHeight="false" outlineLevel="0" collapsed="false">
      <c r="A37" s="12" t="s">
        <v>97</v>
      </c>
      <c r="B37" s="13" t="s">
        <v>98</v>
      </c>
      <c r="E37" s="42" t="n">
        <v>0.219326664234643</v>
      </c>
      <c r="F37" s="42" t="n">
        <v>0</v>
      </c>
      <c r="G37" s="42" t="n">
        <v>0</v>
      </c>
      <c r="H37" s="42" t="n">
        <v>0</v>
      </c>
      <c r="I37" s="42" t="n">
        <v>0</v>
      </c>
      <c r="J37" s="42" t="n">
        <v>0</v>
      </c>
      <c r="K37" s="42" t="n">
        <v>0.0306733357653566</v>
      </c>
      <c r="L37" s="42" t="n">
        <v>0.0306733357653566</v>
      </c>
      <c r="M37" s="42" t="n">
        <v>0.0306733357653566</v>
      </c>
      <c r="N37" s="42" t="n">
        <v>0.25</v>
      </c>
      <c r="O37" s="42" t="n">
        <v>0.219326664234643</v>
      </c>
      <c r="P37" s="42" t="n">
        <v>0.219326664234643</v>
      </c>
    </row>
    <row r="38" customFormat="false" ht="15.75" hidden="false" customHeight="false" outlineLevel="0" collapsed="false">
      <c r="A38" s="12" t="s">
        <v>99</v>
      </c>
      <c r="B38" s="13" t="s">
        <v>100</v>
      </c>
      <c r="E38" s="42" t="n">
        <v>0.243468560361464</v>
      </c>
      <c r="F38" s="42" t="n">
        <v>0</v>
      </c>
      <c r="G38" s="42" t="n">
        <v>0</v>
      </c>
      <c r="H38" s="42" t="n">
        <v>0</v>
      </c>
      <c r="I38" s="42" t="n">
        <v>0.00653143963853562</v>
      </c>
      <c r="J38" s="42" t="n">
        <v>0.00653143963853562</v>
      </c>
      <c r="K38" s="42" t="n">
        <v>0.00653143963853562</v>
      </c>
      <c r="L38" s="42" t="n">
        <v>0.00653143963853562</v>
      </c>
      <c r="M38" s="42" t="n">
        <v>0</v>
      </c>
      <c r="N38" s="42" t="n">
        <v>0.243468560361464</v>
      </c>
      <c r="O38" s="42" t="n">
        <v>0.243468560361464</v>
      </c>
      <c r="P38" s="42" t="n">
        <v>0.243468560361464</v>
      </c>
    </row>
    <row r="39" customFormat="false" ht="15.75" hidden="false" customHeight="false" outlineLevel="0" collapsed="false">
      <c r="A39" s="12" t="s">
        <v>101</v>
      </c>
      <c r="B39" s="13" t="s">
        <v>102</v>
      </c>
      <c r="E39" s="42" t="n">
        <v>0.130137930873282</v>
      </c>
      <c r="F39" s="42" t="n">
        <v>0</v>
      </c>
      <c r="G39" s="42" t="n">
        <v>0</v>
      </c>
      <c r="H39" s="42" t="n">
        <v>0</v>
      </c>
      <c r="I39" s="42" t="n">
        <v>0</v>
      </c>
      <c r="J39" s="42" t="n">
        <v>0</v>
      </c>
      <c r="K39" s="42" t="n">
        <v>0.119862069126718</v>
      </c>
      <c r="L39" s="42" t="n">
        <v>0.119862069126718</v>
      </c>
      <c r="M39" s="42" t="n">
        <v>0.119862069126718</v>
      </c>
      <c r="N39" s="42" t="n">
        <v>0.25</v>
      </c>
      <c r="O39" s="42" t="n">
        <v>0.130137930873282</v>
      </c>
      <c r="P39" s="42" t="n">
        <v>0.130137930873282</v>
      </c>
    </row>
    <row r="40" customFormat="false" ht="15.75" hidden="false" customHeight="false" outlineLevel="0" collapsed="false">
      <c r="A40" s="12" t="s">
        <v>103</v>
      </c>
      <c r="B40" s="13" t="s">
        <v>104</v>
      </c>
      <c r="E40" s="42" t="n">
        <v>0</v>
      </c>
      <c r="F40" s="42" t="n">
        <v>0</v>
      </c>
      <c r="G40" s="42" t="n">
        <v>0</v>
      </c>
      <c r="H40" s="42" t="n">
        <v>0.0726748151706203</v>
      </c>
      <c r="I40" s="42" t="n">
        <v>0.245018518837627</v>
      </c>
      <c r="J40" s="42" t="n">
        <v>0.248400894691231</v>
      </c>
      <c r="K40" s="42" t="n">
        <v>0.25</v>
      </c>
      <c r="L40" s="42" t="n">
        <v>0.17732518482938</v>
      </c>
      <c r="M40" s="42" t="n">
        <v>0.00498148116237343</v>
      </c>
      <c r="N40" s="42" t="n">
        <v>0.00159910530876935</v>
      </c>
      <c r="O40" s="42" t="n">
        <v>0</v>
      </c>
      <c r="P40" s="42" t="n">
        <v>0</v>
      </c>
    </row>
    <row r="41" customFormat="false" ht="15.75" hidden="false" customHeight="false" outlineLevel="0" collapsed="false">
      <c r="A41" s="12" t="s">
        <v>105</v>
      </c>
      <c r="B41" s="13" t="s">
        <v>106</v>
      </c>
      <c r="E41" s="42" t="n">
        <v>0.157488901330623</v>
      </c>
      <c r="F41" s="42" t="n">
        <v>0.00127428764430009</v>
      </c>
      <c r="G41" s="42" t="n">
        <v>0.00127428764430009</v>
      </c>
      <c r="H41" s="42" t="n">
        <v>0.00127428764430009</v>
      </c>
      <c r="I41" s="42" t="n">
        <v>0</v>
      </c>
      <c r="J41" s="42" t="n">
        <v>0</v>
      </c>
      <c r="K41" s="42" t="n">
        <v>0.0925110986693768</v>
      </c>
      <c r="L41" s="42" t="n">
        <v>0.0925110986693768</v>
      </c>
      <c r="M41" s="42" t="n">
        <v>0.0925110986693768</v>
      </c>
      <c r="N41" s="42" t="n">
        <v>0.2487257123557</v>
      </c>
      <c r="O41" s="42" t="n">
        <v>0.156214613686323</v>
      </c>
      <c r="P41" s="42" t="n">
        <v>0.156214613686323</v>
      </c>
    </row>
    <row r="42" customFormat="false" ht="15.75" hidden="false" customHeight="false" outlineLevel="0" collapsed="false">
      <c r="A42" s="12" t="s">
        <v>107</v>
      </c>
      <c r="B42" s="13" t="s">
        <v>108</v>
      </c>
      <c r="E42" s="42" t="n">
        <v>0.25</v>
      </c>
      <c r="F42" s="42" t="n">
        <v>0</v>
      </c>
      <c r="G42" s="42" t="n">
        <v>0</v>
      </c>
      <c r="H42" s="42" t="n">
        <v>0</v>
      </c>
      <c r="I42" s="42" t="n">
        <v>0</v>
      </c>
      <c r="J42" s="42" t="n">
        <v>0</v>
      </c>
      <c r="K42" s="42" t="n">
        <v>0</v>
      </c>
      <c r="L42" s="42" t="n">
        <v>0</v>
      </c>
      <c r="M42" s="42" t="n">
        <v>0</v>
      </c>
      <c r="N42" s="42" t="n">
        <v>0.25</v>
      </c>
      <c r="O42" s="42" t="n">
        <v>0.25</v>
      </c>
      <c r="P42" s="42" t="n">
        <v>0.25</v>
      </c>
    </row>
    <row r="43" customFormat="false" ht="15.75" hidden="false" customHeight="false" outlineLevel="0" collapsed="false">
      <c r="A43" s="12" t="s">
        <v>109</v>
      </c>
      <c r="B43" s="13" t="s">
        <v>110</v>
      </c>
      <c r="E43" s="42" t="n">
        <v>0.243468560361464</v>
      </c>
      <c r="F43" s="42" t="n">
        <v>0</v>
      </c>
      <c r="G43" s="42" t="n">
        <v>0</v>
      </c>
      <c r="H43" s="42" t="n">
        <v>0</v>
      </c>
      <c r="I43" s="42" t="n">
        <v>0.00653143963853562</v>
      </c>
      <c r="J43" s="42" t="n">
        <v>0.00653143963853562</v>
      </c>
      <c r="K43" s="42" t="n">
        <v>0.00653143963853562</v>
      </c>
      <c r="L43" s="42" t="n">
        <v>0.00653143963853562</v>
      </c>
      <c r="M43" s="42" t="n">
        <v>0</v>
      </c>
      <c r="N43" s="42" t="n">
        <v>0.243468560361464</v>
      </c>
      <c r="O43" s="42" t="n">
        <v>0.243468560361464</v>
      </c>
      <c r="P43" s="42" t="n">
        <v>0.243468560361464</v>
      </c>
    </row>
    <row r="44" customFormat="false" ht="15.75" hidden="false" customHeight="false" outlineLevel="0" collapsed="false">
      <c r="A44" s="12" t="s">
        <v>111</v>
      </c>
      <c r="B44" s="13" t="s">
        <v>112</v>
      </c>
      <c r="E44" s="42" t="n">
        <v>0</v>
      </c>
      <c r="F44" s="42" t="n">
        <v>0</v>
      </c>
      <c r="G44" s="42" t="n">
        <v>0</v>
      </c>
      <c r="H44" s="42" t="n">
        <v>0</v>
      </c>
      <c r="I44" s="42" t="n">
        <v>0.25</v>
      </c>
      <c r="J44" s="42" t="n">
        <v>0.25</v>
      </c>
      <c r="K44" s="42" t="n">
        <v>0.25</v>
      </c>
      <c r="L44" s="42" t="n">
        <v>0.25</v>
      </c>
      <c r="M44" s="42" t="n">
        <v>0</v>
      </c>
      <c r="N44" s="42" t="n">
        <v>0</v>
      </c>
      <c r="O44" s="42" t="n">
        <v>0</v>
      </c>
      <c r="P44" s="42" t="n">
        <v>0</v>
      </c>
    </row>
    <row r="45" customFormat="false" ht="15.75" hidden="false" customHeight="false" outlineLevel="0" collapsed="false">
      <c r="A45" s="12" t="s">
        <v>113</v>
      </c>
      <c r="B45" s="13" t="s">
        <v>114</v>
      </c>
      <c r="E45" s="42" t="n">
        <v>0.243468560361464</v>
      </c>
      <c r="F45" s="42" t="n">
        <v>0</v>
      </c>
      <c r="G45" s="42" t="n">
        <v>0</v>
      </c>
      <c r="H45" s="42" t="n">
        <v>0</v>
      </c>
      <c r="I45" s="42" t="n">
        <v>0.00653143963853562</v>
      </c>
      <c r="J45" s="42" t="n">
        <v>0.00653143963853562</v>
      </c>
      <c r="K45" s="42" t="n">
        <v>0.00653143963853562</v>
      </c>
      <c r="L45" s="42" t="n">
        <v>0.00653143963853562</v>
      </c>
      <c r="M45" s="42" t="n">
        <v>0</v>
      </c>
      <c r="N45" s="42" t="n">
        <v>0.243468560361464</v>
      </c>
      <c r="O45" s="42" t="n">
        <v>0.243468560361464</v>
      </c>
      <c r="P45" s="42" t="n">
        <v>0.243468560361464</v>
      </c>
    </row>
    <row r="46" customFormat="false" ht="15.75" hidden="false" customHeight="false" outlineLevel="0" collapsed="false">
      <c r="A46" s="12" t="s">
        <v>115</v>
      </c>
      <c r="B46" s="13" t="s">
        <v>116</v>
      </c>
      <c r="E46" s="42" t="n">
        <v>0.0797825493185242</v>
      </c>
      <c r="F46" s="42" t="n">
        <v>0</v>
      </c>
      <c r="G46" s="42" t="n">
        <v>0</v>
      </c>
      <c r="H46" s="42" t="n">
        <v>0</v>
      </c>
      <c r="I46" s="42" t="n">
        <v>0</v>
      </c>
      <c r="J46" s="42" t="n">
        <v>0</v>
      </c>
      <c r="K46" s="42" t="n">
        <v>0.168392857582558</v>
      </c>
      <c r="L46" s="42" t="n">
        <v>0.168392857582558</v>
      </c>
      <c r="M46" s="42" t="n">
        <v>0.170217450681476</v>
      </c>
      <c r="N46" s="42" t="n">
        <v>0.25</v>
      </c>
      <c r="O46" s="42" t="n">
        <v>0.0816071424174417</v>
      </c>
      <c r="P46" s="42" t="n">
        <v>0.0816071424174417</v>
      </c>
    </row>
    <row r="47" customFormat="false" ht="15.75" hidden="false" customHeight="false" outlineLevel="0" collapsed="false">
      <c r="A47" s="12" t="s">
        <v>117</v>
      </c>
      <c r="B47" s="13" t="s">
        <v>118</v>
      </c>
      <c r="E47" s="42" t="n">
        <v>0</v>
      </c>
      <c r="F47" s="42" t="n">
        <v>0</v>
      </c>
      <c r="G47" s="42" t="n">
        <v>0</v>
      </c>
      <c r="H47" s="42" t="n">
        <v>0</v>
      </c>
      <c r="I47" s="42" t="n">
        <v>0.25</v>
      </c>
      <c r="J47" s="42" t="n">
        <v>0.25</v>
      </c>
      <c r="K47" s="42" t="n">
        <v>0.25</v>
      </c>
      <c r="L47" s="42" t="n">
        <v>0.25</v>
      </c>
      <c r="M47" s="42" t="n">
        <v>0</v>
      </c>
      <c r="N47" s="42" t="n">
        <v>0</v>
      </c>
      <c r="O47" s="42" t="n">
        <v>0</v>
      </c>
      <c r="P47" s="42" t="n">
        <v>0</v>
      </c>
    </row>
    <row r="48" customFormat="false" ht="15.75" hidden="false" customHeight="false" outlineLevel="0" collapsed="false">
      <c r="A48" s="12" t="s">
        <v>119</v>
      </c>
      <c r="B48" s="13" t="s">
        <v>120</v>
      </c>
      <c r="E48" s="42" t="n">
        <v>0</v>
      </c>
      <c r="F48" s="42" t="n">
        <v>0</v>
      </c>
      <c r="G48" s="42" t="n">
        <v>0</v>
      </c>
      <c r="H48" s="42" t="n">
        <v>0</v>
      </c>
      <c r="I48" s="42" t="n">
        <v>0.25</v>
      </c>
      <c r="J48" s="42" t="n">
        <v>0.25</v>
      </c>
      <c r="K48" s="42" t="n">
        <v>0.25</v>
      </c>
      <c r="L48" s="42" t="n">
        <v>0.25</v>
      </c>
      <c r="M48" s="42" t="n">
        <v>0</v>
      </c>
      <c r="N48" s="42" t="n">
        <v>0</v>
      </c>
      <c r="O48" s="42" t="n">
        <v>0</v>
      </c>
      <c r="P48" s="42" t="n">
        <v>0</v>
      </c>
    </row>
    <row r="49" customFormat="false" ht="15.75" hidden="false" customHeight="false" outlineLevel="0" collapsed="false">
      <c r="A49" s="12" t="s">
        <v>121</v>
      </c>
      <c r="B49" s="13" t="s">
        <v>122</v>
      </c>
      <c r="E49" s="42" t="n">
        <v>0.25</v>
      </c>
      <c r="F49" s="42" t="n">
        <v>0</v>
      </c>
      <c r="G49" s="42" t="n">
        <v>0</v>
      </c>
      <c r="H49" s="42" t="n">
        <v>0</v>
      </c>
      <c r="I49" s="42" t="n">
        <v>0</v>
      </c>
      <c r="J49" s="42" t="n">
        <v>0</v>
      </c>
      <c r="K49" s="42" t="n">
        <v>0</v>
      </c>
      <c r="L49" s="42" t="n">
        <v>0</v>
      </c>
      <c r="M49" s="42" t="n">
        <v>0</v>
      </c>
      <c r="N49" s="42" t="n">
        <v>0.25</v>
      </c>
      <c r="O49" s="42" t="n">
        <v>0.25</v>
      </c>
      <c r="P49" s="42" t="n">
        <v>0.25</v>
      </c>
    </row>
    <row r="50" customFormat="false" ht="15.75" hidden="false" customHeight="false" outlineLevel="0" collapsed="false">
      <c r="A50" s="12" t="s">
        <v>123</v>
      </c>
      <c r="B50" s="13" t="s">
        <v>124</v>
      </c>
      <c r="E50" s="42" t="n">
        <v>0</v>
      </c>
      <c r="F50" s="42" t="n">
        <v>0</v>
      </c>
      <c r="G50" s="42" t="n">
        <v>0</v>
      </c>
      <c r="H50" s="42" t="n">
        <v>0</v>
      </c>
      <c r="I50" s="42" t="n">
        <v>0</v>
      </c>
      <c r="J50" s="42" t="n">
        <v>0</v>
      </c>
      <c r="K50" s="42" t="n">
        <v>0.25</v>
      </c>
      <c r="L50" s="42" t="n">
        <v>0.25</v>
      </c>
      <c r="M50" s="42" t="n">
        <v>0.25</v>
      </c>
      <c r="N50" s="42" t="n">
        <v>0.25</v>
      </c>
      <c r="O50" s="42" t="n">
        <v>0</v>
      </c>
      <c r="P50" s="42" t="n">
        <v>0</v>
      </c>
    </row>
    <row r="51" customFormat="false" ht="15.75" hidden="false" customHeight="false" outlineLevel="0" collapsed="false">
      <c r="A51" s="12" t="s">
        <v>125</v>
      </c>
      <c r="B51" s="13" t="s">
        <v>126</v>
      </c>
      <c r="E51" s="42" t="n">
        <v>0.0487446461741128</v>
      </c>
      <c r="F51" s="42" t="n">
        <v>0</v>
      </c>
      <c r="G51" s="42" t="n">
        <v>0</v>
      </c>
      <c r="H51" s="42" t="n">
        <v>0</v>
      </c>
      <c r="I51" s="42" t="n">
        <v>0</v>
      </c>
      <c r="J51" s="42" t="n">
        <v>0</v>
      </c>
      <c r="K51" s="42" t="n">
        <v>0.201255353825887</v>
      </c>
      <c r="L51" s="42" t="n">
        <v>0.201255353825887</v>
      </c>
      <c r="M51" s="42" t="n">
        <v>0.201255353825887</v>
      </c>
      <c r="N51" s="42" t="n">
        <v>0.25</v>
      </c>
      <c r="O51" s="42" t="n">
        <v>0.0487446461741128</v>
      </c>
      <c r="P51" s="42" t="n">
        <v>0.0487446461741128</v>
      </c>
    </row>
    <row r="52" customFormat="false" ht="15.75" hidden="false" customHeight="false" outlineLevel="0" collapsed="false">
      <c r="A52" s="12" t="s">
        <v>127</v>
      </c>
      <c r="B52" s="13" t="s">
        <v>128</v>
      </c>
      <c r="E52" s="42" t="n">
        <v>0.158823270635506</v>
      </c>
      <c r="F52" s="42" t="n">
        <v>0.00219086530337426</v>
      </c>
      <c r="G52" s="42" t="n">
        <v>0</v>
      </c>
      <c r="H52" s="42" t="n">
        <v>0</v>
      </c>
      <c r="I52" s="42" t="n">
        <v>0</v>
      </c>
      <c r="J52" s="42" t="n">
        <v>0</v>
      </c>
      <c r="K52" s="42" t="n">
        <v>0.0911767293644941</v>
      </c>
      <c r="L52" s="42" t="n">
        <v>0.0911767293644941</v>
      </c>
      <c r="M52" s="42" t="n">
        <v>0.0911767293644941</v>
      </c>
      <c r="N52" s="42" t="n">
        <v>0.247809134696626</v>
      </c>
      <c r="O52" s="42" t="n">
        <v>0.158823270635506</v>
      </c>
      <c r="P52" s="42" t="n">
        <v>0.158823270635506</v>
      </c>
    </row>
    <row r="53" customFormat="false" ht="15.75" hidden="false" customHeight="false" outlineLevel="0" collapsed="false">
      <c r="A53" s="12" t="s">
        <v>129</v>
      </c>
      <c r="B53" s="13" t="s">
        <v>130</v>
      </c>
      <c r="E53" s="42" t="n">
        <v>0.25</v>
      </c>
      <c r="F53" s="42" t="n">
        <v>0</v>
      </c>
      <c r="G53" s="42" t="n">
        <v>0</v>
      </c>
      <c r="H53" s="42" t="n">
        <v>0</v>
      </c>
      <c r="I53" s="42" t="n">
        <v>0</v>
      </c>
      <c r="J53" s="42" t="n">
        <v>0</v>
      </c>
      <c r="K53" s="42" t="n">
        <v>0</v>
      </c>
      <c r="L53" s="42" t="n">
        <v>0</v>
      </c>
      <c r="M53" s="42" t="n">
        <v>0</v>
      </c>
      <c r="N53" s="42" t="n">
        <v>0.25</v>
      </c>
      <c r="O53" s="42" t="n">
        <v>0.25</v>
      </c>
      <c r="P53" s="42" t="n">
        <v>0.25</v>
      </c>
    </row>
    <row r="54" customFormat="false" ht="15.75" hidden="false" customHeight="false" outlineLevel="0" collapsed="false">
      <c r="A54" s="12" t="s">
        <v>131</v>
      </c>
      <c r="B54" s="13" t="s">
        <v>132</v>
      </c>
      <c r="E54" s="42" t="n">
        <v>0.25</v>
      </c>
      <c r="F54" s="42" t="n">
        <v>0</v>
      </c>
      <c r="G54" s="42" t="n">
        <v>0</v>
      </c>
      <c r="H54" s="42" t="n">
        <v>0</v>
      </c>
      <c r="I54" s="42" t="n">
        <v>0</v>
      </c>
      <c r="J54" s="42" t="n">
        <v>0</v>
      </c>
      <c r="K54" s="42" t="n">
        <v>0</v>
      </c>
      <c r="L54" s="42" t="n">
        <v>0</v>
      </c>
      <c r="M54" s="42" t="n">
        <v>0</v>
      </c>
      <c r="N54" s="42" t="n">
        <v>0.25</v>
      </c>
      <c r="O54" s="42" t="n">
        <v>0.25</v>
      </c>
      <c r="P54" s="42" t="n">
        <v>0.25</v>
      </c>
    </row>
    <row r="55" customFormat="false" ht="15.75" hidden="false" customHeight="false" outlineLevel="0" collapsed="false">
      <c r="A55" s="12" t="s">
        <v>133</v>
      </c>
      <c r="B55" s="13" t="s">
        <v>134</v>
      </c>
      <c r="E55" s="42" t="n">
        <v>0.25</v>
      </c>
      <c r="F55" s="42" t="n">
        <v>0.186423176776021</v>
      </c>
      <c r="G55" s="42" t="n">
        <v>0.186423176776021</v>
      </c>
      <c r="H55" s="42" t="n">
        <v>0.186423176776021</v>
      </c>
      <c r="I55" s="42" t="n">
        <v>0</v>
      </c>
      <c r="J55" s="42" t="n">
        <v>0</v>
      </c>
      <c r="K55" s="42" t="n">
        <v>0</v>
      </c>
      <c r="L55" s="42" t="n">
        <v>0</v>
      </c>
      <c r="M55" s="42" t="n">
        <v>0</v>
      </c>
      <c r="N55" s="42" t="n">
        <v>0.0635768232239792</v>
      </c>
      <c r="O55" s="42" t="n">
        <v>0.0635768232239792</v>
      </c>
      <c r="P55" s="42" t="n">
        <v>0.0635768232239792</v>
      </c>
    </row>
    <row r="56" customFormat="false" ht="15.75" hidden="false" customHeight="false" outlineLevel="0" collapsed="false">
      <c r="A56" s="12" t="s">
        <v>135</v>
      </c>
      <c r="B56" s="13" t="s">
        <v>136</v>
      </c>
      <c r="E56" s="42" t="n">
        <v>0</v>
      </c>
      <c r="F56" s="42" t="n">
        <v>0</v>
      </c>
      <c r="G56" s="42" t="n">
        <v>0</v>
      </c>
      <c r="H56" s="42" t="n">
        <v>0</v>
      </c>
      <c r="I56" s="42" t="n">
        <v>0</v>
      </c>
      <c r="J56" s="42" t="n">
        <v>0</v>
      </c>
      <c r="K56" s="42" t="n">
        <v>0.25</v>
      </c>
      <c r="L56" s="42" t="n">
        <v>0.25</v>
      </c>
      <c r="M56" s="42" t="n">
        <v>0.25</v>
      </c>
      <c r="N56" s="42" t="n">
        <v>0.25</v>
      </c>
      <c r="O56" s="42" t="n">
        <v>0</v>
      </c>
      <c r="P56" s="42" t="n">
        <v>0</v>
      </c>
    </row>
    <row r="57" customFormat="false" ht="15.75" hidden="false" customHeight="false" outlineLevel="0" collapsed="false">
      <c r="A57" s="12" t="s">
        <v>137</v>
      </c>
      <c r="B57" s="13" t="s">
        <v>138</v>
      </c>
      <c r="E57" s="42" t="n">
        <v>0.143510114107884</v>
      </c>
      <c r="F57" s="42" t="n">
        <v>0</v>
      </c>
      <c r="G57" s="42" t="n">
        <v>0</v>
      </c>
      <c r="H57" s="42" t="n">
        <v>0</v>
      </c>
      <c r="I57" s="42" t="n">
        <v>0</v>
      </c>
      <c r="J57" s="42" t="n">
        <v>0</v>
      </c>
      <c r="K57" s="42" t="n">
        <v>0.106489885892116</v>
      </c>
      <c r="L57" s="42" t="n">
        <v>0.106489885892116</v>
      </c>
      <c r="M57" s="42" t="n">
        <v>0.106489885892116</v>
      </c>
      <c r="N57" s="42" t="n">
        <v>0.25</v>
      </c>
      <c r="O57" s="42" t="n">
        <v>0.143510114107884</v>
      </c>
      <c r="P57" s="42" t="n">
        <v>0.143510114107884</v>
      </c>
    </row>
    <row r="58" customFormat="false" ht="15.75" hidden="false" customHeight="false" outlineLevel="0" collapsed="false">
      <c r="A58" s="12" t="s">
        <v>139</v>
      </c>
      <c r="B58" s="13" t="s">
        <v>140</v>
      </c>
      <c r="E58" s="42" t="n">
        <v>0.167562587917237</v>
      </c>
      <c r="F58" s="42" t="n">
        <v>0.0247673347645254</v>
      </c>
      <c r="G58" s="42" t="n">
        <v>0</v>
      </c>
      <c r="H58" s="42" t="n">
        <v>0.082437412082763</v>
      </c>
      <c r="I58" s="42" t="n">
        <v>0.082437412082763</v>
      </c>
      <c r="J58" s="42" t="n">
        <v>0.082437412082763</v>
      </c>
      <c r="K58" s="42" t="n">
        <v>0.082437412082763</v>
      </c>
      <c r="L58" s="42" t="n">
        <v>0</v>
      </c>
      <c r="M58" s="42" t="n">
        <v>0</v>
      </c>
      <c r="N58" s="42" t="n">
        <v>0.142795253152712</v>
      </c>
      <c r="O58" s="42" t="n">
        <v>0.167562587917237</v>
      </c>
      <c r="P58" s="42" t="n">
        <v>0.167562587917237</v>
      </c>
    </row>
    <row r="59" customFormat="false" ht="15.75" hidden="false" customHeight="false" outlineLevel="0" collapsed="false">
      <c r="A59" s="12" t="s">
        <v>141</v>
      </c>
      <c r="B59" s="13" t="s">
        <v>142</v>
      </c>
      <c r="E59" s="42" t="n">
        <v>0.238137876573344</v>
      </c>
      <c r="F59" s="42" t="n">
        <v>0.179012594602538</v>
      </c>
      <c r="G59" s="42" t="n">
        <v>0.179012594602538</v>
      </c>
      <c r="H59" s="42" t="n">
        <v>0.179012594602538</v>
      </c>
      <c r="I59" s="42" t="n">
        <v>0.0118621234266562</v>
      </c>
      <c r="J59" s="42" t="n">
        <v>0.0118621234266562</v>
      </c>
      <c r="K59" s="42" t="n">
        <v>0.0118621234266562</v>
      </c>
      <c r="L59" s="42" t="n">
        <v>0.0118621234266562</v>
      </c>
      <c r="M59" s="42" t="n">
        <v>0</v>
      </c>
      <c r="N59" s="42" t="n">
        <v>0.0591252819708063</v>
      </c>
      <c r="O59" s="42" t="n">
        <v>0.0591252819708063</v>
      </c>
      <c r="P59" s="42" t="n">
        <v>0.0591252819708063</v>
      </c>
    </row>
    <row r="60" customFormat="false" ht="15.75" hidden="false" customHeight="false" outlineLevel="0" collapsed="false">
      <c r="A60" s="12" t="s">
        <v>143</v>
      </c>
      <c r="B60" s="13" t="s">
        <v>144</v>
      </c>
      <c r="E60" s="42" t="n">
        <v>0.0604632868006224</v>
      </c>
      <c r="F60" s="42" t="n">
        <v>0</v>
      </c>
      <c r="G60" s="42" t="n">
        <v>0</v>
      </c>
      <c r="H60" s="42" t="n">
        <v>0.152461148683291</v>
      </c>
      <c r="I60" s="42" t="n">
        <v>0.152461148683291</v>
      </c>
      <c r="J60" s="42" t="n">
        <v>0.152461148683291</v>
      </c>
      <c r="K60" s="42" t="n">
        <v>0.189536713199378</v>
      </c>
      <c r="L60" s="42" t="n">
        <v>0.0370755645160866</v>
      </c>
      <c r="M60" s="42" t="n">
        <v>0.0370755645160866</v>
      </c>
      <c r="N60" s="42" t="n">
        <v>0.097538851316709</v>
      </c>
      <c r="O60" s="42" t="n">
        <v>0.0604632868006224</v>
      </c>
      <c r="P60" s="42" t="n">
        <v>0.0604632868006224</v>
      </c>
    </row>
    <row r="61" customFormat="false" ht="15.75" hidden="false" customHeight="false" outlineLevel="0" collapsed="false">
      <c r="A61" s="12" t="s">
        <v>145</v>
      </c>
      <c r="B61" s="13" t="s">
        <v>146</v>
      </c>
      <c r="E61" s="42" t="n">
        <v>0.00626246779730219</v>
      </c>
      <c r="F61" s="42" t="n">
        <v>0</v>
      </c>
      <c r="G61" s="42" t="n">
        <v>0</v>
      </c>
      <c r="H61" s="42" t="n">
        <v>0</v>
      </c>
      <c r="I61" s="42" t="n">
        <v>0</v>
      </c>
      <c r="J61" s="42" t="n">
        <v>0</v>
      </c>
      <c r="K61" s="42" t="n">
        <v>0.243737532202698</v>
      </c>
      <c r="L61" s="42" t="n">
        <v>0.243737532202698</v>
      </c>
      <c r="M61" s="42" t="n">
        <v>0.243737532202698</v>
      </c>
      <c r="N61" s="42" t="n">
        <v>0.25</v>
      </c>
      <c r="O61" s="42" t="n">
        <v>0.00626246779730219</v>
      </c>
      <c r="P61" s="42" t="n">
        <v>0.00626246779730219</v>
      </c>
    </row>
    <row r="62" customFormat="false" ht="15.75" hidden="false" customHeight="false" outlineLevel="0" collapsed="false">
      <c r="A62" s="12" t="s">
        <v>147</v>
      </c>
      <c r="B62" s="13" t="s">
        <v>148</v>
      </c>
      <c r="E62" s="42" t="n">
        <v>0.0262017535019651</v>
      </c>
      <c r="F62" s="42" t="n">
        <v>0</v>
      </c>
      <c r="G62" s="42" t="n">
        <v>0</v>
      </c>
      <c r="H62" s="42" t="n">
        <v>0</v>
      </c>
      <c r="I62" s="42" t="n">
        <v>0</v>
      </c>
      <c r="J62" s="42" t="n">
        <v>0</v>
      </c>
      <c r="K62" s="42" t="n">
        <v>0.223798246498035</v>
      </c>
      <c r="L62" s="42" t="n">
        <v>0.223798246498035</v>
      </c>
      <c r="M62" s="42" t="n">
        <v>0.223798246498035</v>
      </c>
      <c r="N62" s="42" t="n">
        <v>0.25</v>
      </c>
      <c r="O62" s="42" t="n">
        <v>0.0262017535019651</v>
      </c>
      <c r="P62" s="42" t="n">
        <v>0.0262017535019651</v>
      </c>
    </row>
    <row r="63" customFormat="false" ht="15.75" hidden="false" customHeight="false" outlineLevel="0" collapsed="false">
      <c r="A63" s="12" t="s">
        <v>149</v>
      </c>
      <c r="B63" s="13" t="s">
        <v>150</v>
      </c>
      <c r="E63" s="42" t="n">
        <v>0.00540322029652235</v>
      </c>
      <c r="F63" s="42" t="n">
        <v>0</v>
      </c>
      <c r="G63" s="42" t="n">
        <v>0</v>
      </c>
      <c r="H63" s="42" t="n">
        <v>0</v>
      </c>
      <c r="I63" s="42" t="n">
        <v>0.244596779703478</v>
      </c>
      <c r="J63" s="42" t="n">
        <v>0.244596779703478</v>
      </c>
      <c r="K63" s="42" t="n">
        <v>0.244596779703478</v>
      </c>
      <c r="L63" s="42" t="n">
        <v>0.244596779703478</v>
      </c>
      <c r="M63" s="42" t="n">
        <v>0</v>
      </c>
      <c r="N63" s="42" t="n">
        <v>0.00540322029652235</v>
      </c>
      <c r="O63" s="42" t="n">
        <v>0.00540322029652235</v>
      </c>
      <c r="P63" s="42" t="n">
        <v>0.00540322029652235</v>
      </c>
    </row>
    <row r="64" customFormat="false" ht="15.75" hidden="false" customHeight="false" outlineLevel="0" collapsed="false">
      <c r="A64" s="12" t="s">
        <v>151</v>
      </c>
      <c r="B64" s="13" t="s">
        <v>152</v>
      </c>
      <c r="E64" s="42" t="n">
        <v>0.206476537426592</v>
      </c>
      <c r="F64" s="42" t="n">
        <v>0.194819877459215</v>
      </c>
      <c r="G64" s="42" t="n">
        <v>0</v>
      </c>
      <c r="H64" s="42" t="n">
        <v>0</v>
      </c>
      <c r="I64" s="42" t="n">
        <v>0.0220196316877515</v>
      </c>
      <c r="J64" s="42" t="n">
        <v>0.0220196316877515</v>
      </c>
      <c r="K64" s="42" t="n">
        <v>0.0435234625734079</v>
      </c>
      <c r="L64" s="42" t="n">
        <v>0.0435234625734079</v>
      </c>
      <c r="M64" s="42" t="n">
        <v>0.0215038308856564</v>
      </c>
      <c r="N64" s="42" t="n">
        <v>0.0331604908530338</v>
      </c>
      <c r="O64" s="42" t="n">
        <v>0.206476537426592</v>
      </c>
      <c r="P64" s="42" t="n">
        <v>0.206476537426592</v>
      </c>
    </row>
    <row r="65" customFormat="false" ht="15.75" hidden="false" customHeight="false" outlineLevel="0" collapsed="false">
      <c r="A65" s="12" t="s">
        <v>153</v>
      </c>
      <c r="B65" s="13" t="s">
        <v>154</v>
      </c>
      <c r="E65" s="42" t="n">
        <v>0.0455862516860668</v>
      </c>
      <c r="F65" s="42" t="n">
        <v>0</v>
      </c>
      <c r="G65" s="42" t="n">
        <v>0</v>
      </c>
      <c r="H65" s="42" t="n">
        <v>0</v>
      </c>
      <c r="I65" s="42" t="n">
        <v>0</v>
      </c>
      <c r="J65" s="42" t="n">
        <v>0</v>
      </c>
      <c r="K65" s="42" t="n">
        <v>0.204413748313933</v>
      </c>
      <c r="L65" s="42" t="n">
        <v>0.204413748313933</v>
      </c>
      <c r="M65" s="42" t="n">
        <v>0.204413748313933</v>
      </c>
      <c r="N65" s="42" t="n">
        <v>0.25</v>
      </c>
      <c r="O65" s="42" t="n">
        <v>0.0455862516860668</v>
      </c>
      <c r="P65" s="42" t="n">
        <v>0.0455862516860668</v>
      </c>
    </row>
    <row r="66" customFormat="false" ht="15.75" hidden="false" customHeight="false" outlineLevel="0" collapsed="false">
      <c r="A66" s="12" t="s">
        <v>155</v>
      </c>
      <c r="B66" s="13" t="s">
        <v>156</v>
      </c>
      <c r="E66" s="42" t="n">
        <v>0.00417901884530063</v>
      </c>
      <c r="F66" s="42" t="n">
        <v>0.00417901884530063</v>
      </c>
      <c r="G66" s="42" t="n">
        <v>0.00417901884530063</v>
      </c>
      <c r="H66" s="42" t="n">
        <v>0.00417901884530063</v>
      </c>
      <c r="I66" s="42" t="n">
        <v>0.00037552473458973</v>
      </c>
      <c r="J66" s="42" t="n">
        <v>0.00037552473458973</v>
      </c>
      <c r="K66" s="42" t="n">
        <v>0.0565298853196442</v>
      </c>
      <c r="L66" s="42" t="n">
        <v>0.0565298853196442</v>
      </c>
      <c r="M66" s="42" t="n">
        <v>0.24544545642011</v>
      </c>
      <c r="N66" s="42" t="n">
        <v>0.24544545642011</v>
      </c>
      <c r="O66" s="42" t="n">
        <v>0.189291095835055</v>
      </c>
      <c r="P66" s="42" t="n">
        <v>0.189291095835055</v>
      </c>
    </row>
    <row r="67" customFormat="false" ht="15.75" hidden="false" customHeight="false" outlineLevel="0" collapsed="false">
      <c r="A67" s="12" t="s">
        <v>157</v>
      </c>
      <c r="B67" s="13" t="s">
        <v>158</v>
      </c>
      <c r="E67" s="42" t="n">
        <v>0.00372939882774966</v>
      </c>
      <c r="F67" s="42" t="n">
        <v>0</v>
      </c>
      <c r="G67" s="42" t="n">
        <v>0</v>
      </c>
      <c r="H67" s="42" t="n">
        <v>0</v>
      </c>
      <c r="I67" s="42" t="n">
        <v>0.0315160464316873</v>
      </c>
      <c r="J67" s="42" t="n">
        <v>0.0315160464316873</v>
      </c>
      <c r="K67" s="42" t="n">
        <v>0.24627060117225</v>
      </c>
      <c r="L67" s="42" t="n">
        <v>0.24627060117225</v>
      </c>
      <c r="M67" s="42" t="n">
        <v>0.214754554740563</v>
      </c>
      <c r="N67" s="42" t="n">
        <v>0.218483953568313</v>
      </c>
      <c r="O67" s="42" t="n">
        <v>0.00372939882774966</v>
      </c>
      <c r="P67" s="42" t="n">
        <v>0.00372939882774966</v>
      </c>
    </row>
    <row r="68" customFormat="false" ht="15.75" hidden="false" customHeight="false" outlineLevel="0" collapsed="false">
      <c r="A68" s="12" t="s">
        <v>159</v>
      </c>
      <c r="B68" s="13" t="s">
        <v>160</v>
      </c>
      <c r="E68" s="42" t="n">
        <v>0.112521990273468</v>
      </c>
      <c r="F68" s="42" t="n">
        <v>0.0961795611026777</v>
      </c>
      <c r="G68" s="42" t="n">
        <v>0.0961795611026777</v>
      </c>
      <c r="H68" s="42" t="n">
        <v>0.0961795611026777</v>
      </c>
      <c r="I68" s="42" t="n">
        <v>0</v>
      </c>
      <c r="J68" s="42" t="n">
        <v>0</v>
      </c>
      <c r="K68" s="42" t="n">
        <v>0.137478009726532</v>
      </c>
      <c r="L68" s="42" t="n">
        <v>0.137478009726532</v>
      </c>
      <c r="M68" s="42" t="n">
        <v>0.137478009726532</v>
      </c>
      <c r="N68" s="42" t="n">
        <v>0.153820438897322</v>
      </c>
      <c r="O68" s="42" t="n">
        <v>0.0163424291707906</v>
      </c>
      <c r="P68" s="42" t="n">
        <v>0.0163424291707906</v>
      </c>
    </row>
    <row r="69" customFormat="false" ht="15.75" hidden="false" customHeight="false" outlineLevel="0" collapsed="false">
      <c r="A69" s="12" t="s">
        <v>161</v>
      </c>
      <c r="B69" s="13" t="s">
        <v>162</v>
      </c>
      <c r="E69" s="42" t="n">
        <v>0.248435857664716</v>
      </c>
      <c r="F69" s="42" t="n">
        <v>0.230305546620818</v>
      </c>
      <c r="G69" s="42" t="n">
        <v>0</v>
      </c>
      <c r="H69" s="42" t="n">
        <v>0</v>
      </c>
      <c r="I69" s="42" t="n">
        <v>0</v>
      </c>
      <c r="J69" s="42" t="n">
        <v>0</v>
      </c>
      <c r="K69" s="42" t="n">
        <v>0.00156414233528381</v>
      </c>
      <c r="L69" s="42" t="n">
        <v>0.00156414233528381</v>
      </c>
      <c r="M69" s="42" t="n">
        <v>0.00156414233528381</v>
      </c>
      <c r="N69" s="42" t="n">
        <v>0.0196944533791822</v>
      </c>
      <c r="O69" s="42" t="n">
        <v>0.248435857664716</v>
      </c>
      <c r="P69" s="42" t="n">
        <v>0.248435857664716</v>
      </c>
    </row>
    <row r="70" customFormat="false" ht="15.75" hidden="false" customHeight="false" outlineLevel="0" collapsed="false">
      <c r="A70" s="12" t="s">
        <v>163</v>
      </c>
      <c r="B70" s="13" t="s">
        <v>164</v>
      </c>
      <c r="E70" s="42" t="n">
        <v>0</v>
      </c>
      <c r="F70" s="42" t="n">
        <v>0</v>
      </c>
      <c r="G70" s="42" t="n">
        <v>0</v>
      </c>
      <c r="H70" s="42" t="n">
        <v>0</v>
      </c>
      <c r="I70" s="42" t="n">
        <v>0</v>
      </c>
      <c r="J70" s="42" t="n">
        <v>0</v>
      </c>
      <c r="K70" s="42" t="n">
        <v>0</v>
      </c>
      <c r="L70" s="42" t="n">
        <v>0</v>
      </c>
      <c r="M70" s="42" t="n">
        <v>0</v>
      </c>
      <c r="N70" s="42" t="n">
        <v>0</v>
      </c>
      <c r="O70" s="42" t="n">
        <v>0</v>
      </c>
      <c r="P70" s="42" t="n">
        <v>0</v>
      </c>
    </row>
    <row r="71" customFormat="false" ht="15.75" hidden="false" customHeight="false" outlineLevel="0" collapsed="false">
      <c r="A71" s="12" t="s">
        <v>165</v>
      </c>
      <c r="B71" s="13" t="s">
        <v>166</v>
      </c>
      <c r="E71" s="42" t="n">
        <v>0</v>
      </c>
      <c r="F71" s="42" t="n">
        <v>0</v>
      </c>
      <c r="G71" s="42" t="n">
        <v>0</v>
      </c>
      <c r="H71" s="42" t="n">
        <v>0</v>
      </c>
      <c r="I71" s="42" t="n">
        <v>0.00380094387802702</v>
      </c>
      <c r="J71" s="42" t="n">
        <v>0.00380094387802702</v>
      </c>
      <c r="K71" s="42" t="n">
        <v>0.25</v>
      </c>
      <c r="L71" s="42" t="n">
        <v>0.25</v>
      </c>
      <c r="M71" s="42" t="n">
        <v>0.246199056121973</v>
      </c>
      <c r="N71" s="42" t="n">
        <v>0.246199056121973</v>
      </c>
      <c r="O71" s="42" t="n">
        <v>0</v>
      </c>
      <c r="P71" s="42" t="n">
        <v>0</v>
      </c>
    </row>
    <row r="72" customFormat="false" ht="15.75" hidden="false" customHeight="false" outlineLevel="0" collapsed="false">
      <c r="A72" s="12" t="s">
        <v>167</v>
      </c>
      <c r="B72" s="13" t="s">
        <v>168</v>
      </c>
      <c r="E72" s="42" t="n">
        <v>0.137287106867944</v>
      </c>
      <c r="F72" s="42" t="n">
        <v>0.137287106867944</v>
      </c>
      <c r="G72" s="42" t="n">
        <v>0.137287106867944</v>
      </c>
      <c r="H72" s="42" t="n">
        <v>0.137287106867944</v>
      </c>
      <c r="I72" s="42" t="n">
        <v>0.0162399576776861</v>
      </c>
      <c r="J72" s="42" t="n">
        <v>0.0162399576776861</v>
      </c>
      <c r="K72" s="42" t="n">
        <v>0.112712893132056</v>
      </c>
      <c r="L72" s="42" t="n">
        <v>0.112712893132056</v>
      </c>
      <c r="M72" s="42" t="n">
        <v>0.0964729354543703</v>
      </c>
      <c r="N72" s="42" t="n">
        <v>0.0964729354543703</v>
      </c>
      <c r="O72" s="42" t="n">
        <v>0</v>
      </c>
      <c r="P72" s="42" t="n">
        <v>0</v>
      </c>
    </row>
    <row r="73" customFormat="false" ht="15.75" hidden="false" customHeight="false" outlineLevel="0" collapsed="false">
      <c r="A73" s="12" t="s">
        <v>169</v>
      </c>
      <c r="B73" s="13" t="s">
        <v>170</v>
      </c>
      <c r="E73" s="42" t="n">
        <v>0.00482930288682055</v>
      </c>
      <c r="F73" s="42" t="n">
        <v>0</v>
      </c>
      <c r="G73" s="42" t="n">
        <v>0</v>
      </c>
      <c r="H73" s="42" t="n">
        <v>0</v>
      </c>
      <c r="I73" s="42" t="n">
        <v>0</v>
      </c>
      <c r="J73" s="42" t="n">
        <v>0</v>
      </c>
      <c r="K73" s="42" t="n">
        <v>0.245170697113179</v>
      </c>
      <c r="L73" s="42" t="n">
        <v>0.245170697113179</v>
      </c>
      <c r="M73" s="42" t="n">
        <v>0.245170697113179</v>
      </c>
      <c r="N73" s="42" t="n">
        <v>0.25</v>
      </c>
      <c r="O73" s="42" t="n">
        <v>0.00482930288682055</v>
      </c>
      <c r="P73" s="42" t="n">
        <v>0.00482930288682055</v>
      </c>
    </row>
    <row r="74" customFormat="false" ht="15.75" hidden="false" customHeight="false" outlineLevel="0" collapsed="false">
      <c r="A74" s="12" t="s">
        <v>171</v>
      </c>
      <c r="B74" s="13" t="s">
        <v>172</v>
      </c>
      <c r="E74" s="42" t="n">
        <v>0.0195058929940381</v>
      </c>
      <c r="F74" s="42" t="n">
        <v>0</v>
      </c>
      <c r="G74" s="42" t="n">
        <v>0</v>
      </c>
      <c r="H74" s="42" t="n">
        <v>0</v>
      </c>
      <c r="I74" s="42" t="n">
        <v>0.230494107005962</v>
      </c>
      <c r="J74" s="42" t="n">
        <v>0.230494107005962</v>
      </c>
      <c r="K74" s="42" t="n">
        <v>0.230494107005962</v>
      </c>
      <c r="L74" s="42" t="n">
        <v>0.230494107005962</v>
      </c>
      <c r="M74" s="42" t="n">
        <v>0</v>
      </c>
      <c r="N74" s="42" t="n">
        <v>0.0195058929940381</v>
      </c>
      <c r="O74" s="42" t="n">
        <v>0.0195058929940381</v>
      </c>
      <c r="P74" s="42" t="n">
        <v>0.0195058929940381</v>
      </c>
    </row>
    <row r="75" customFormat="false" ht="15.75" hidden="false" customHeight="false" outlineLevel="0" collapsed="false">
      <c r="A75" s="12" t="s">
        <v>173</v>
      </c>
      <c r="B75" s="13" t="s">
        <v>174</v>
      </c>
      <c r="E75" s="42" t="n">
        <v>0.25</v>
      </c>
      <c r="F75" s="42" t="n">
        <v>0</v>
      </c>
      <c r="G75" s="42" t="n">
        <v>0</v>
      </c>
      <c r="H75" s="42" t="n">
        <v>0</v>
      </c>
      <c r="I75" s="42" t="n">
        <v>0</v>
      </c>
      <c r="J75" s="42" t="n">
        <v>0</v>
      </c>
      <c r="K75" s="42" t="n">
        <v>0</v>
      </c>
      <c r="L75" s="42" t="n">
        <v>0</v>
      </c>
      <c r="M75" s="42" t="n">
        <v>0</v>
      </c>
      <c r="N75" s="42" t="n">
        <v>0.25</v>
      </c>
      <c r="O75" s="42" t="n">
        <v>0.25</v>
      </c>
      <c r="P75" s="42" t="n">
        <v>0.25</v>
      </c>
    </row>
    <row r="76" customFormat="false" ht="15.75" hidden="false" customHeight="false" outlineLevel="0" collapsed="false">
      <c r="A76" s="12" t="s">
        <v>175</v>
      </c>
      <c r="B76" s="13" t="s">
        <v>176</v>
      </c>
      <c r="E76" s="42" t="n">
        <v>0.0873554490373816</v>
      </c>
      <c r="F76" s="42" t="n">
        <v>0</v>
      </c>
      <c r="G76" s="42" t="n">
        <v>0</v>
      </c>
      <c r="H76" s="42" t="n">
        <v>0</v>
      </c>
      <c r="I76" s="42" t="n">
        <v>0</v>
      </c>
      <c r="J76" s="42" t="n">
        <v>0</v>
      </c>
      <c r="K76" s="42" t="n">
        <v>0.162644550962618</v>
      </c>
      <c r="L76" s="42" t="n">
        <v>0.162644550962618</v>
      </c>
      <c r="M76" s="42" t="n">
        <v>0.162644550962618</v>
      </c>
      <c r="N76" s="42" t="n">
        <v>0.25</v>
      </c>
      <c r="O76" s="42" t="n">
        <v>0.0873554490373816</v>
      </c>
      <c r="P76" s="42" t="n">
        <v>0.0873554490373816</v>
      </c>
    </row>
    <row r="77" customFormat="false" ht="15.75" hidden="false" customHeight="false" outlineLevel="0" collapsed="false">
      <c r="A77" s="12" t="s">
        <v>177</v>
      </c>
      <c r="B77" s="13" t="s">
        <v>178</v>
      </c>
      <c r="E77" s="42" t="n">
        <v>0</v>
      </c>
      <c r="F77" s="42" t="n">
        <v>0</v>
      </c>
      <c r="G77" s="42" t="n">
        <v>0</v>
      </c>
      <c r="H77" s="42" t="n">
        <v>0</v>
      </c>
      <c r="I77" s="42" t="n">
        <v>0.25</v>
      </c>
      <c r="J77" s="42" t="n">
        <v>0.25</v>
      </c>
      <c r="K77" s="42" t="n">
        <v>0.25</v>
      </c>
      <c r="L77" s="42" t="n">
        <v>0.25</v>
      </c>
      <c r="M77" s="42" t="n">
        <v>0</v>
      </c>
      <c r="N77" s="42" t="n">
        <v>0</v>
      </c>
      <c r="O77" s="42" t="n">
        <v>0</v>
      </c>
      <c r="P77" s="42" t="n">
        <v>0</v>
      </c>
    </row>
    <row r="78" customFormat="false" ht="15.75" hidden="false" customHeight="false" outlineLevel="0" collapsed="false">
      <c r="A78" s="12" t="s">
        <v>179</v>
      </c>
      <c r="B78" s="13" t="s">
        <v>180</v>
      </c>
      <c r="E78" s="42" t="n">
        <v>0</v>
      </c>
      <c r="F78" s="42" t="n">
        <v>0</v>
      </c>
      <c r="G78" s="42" t="n">
        <v>0</v>
      </c>
      <c r="H78" s="42" t="n">
        <v>0</v>
      </c>
      <c r="I78" s="42" t="n">
        <v>0.249932809643389</v>
      </c>
      <c r="J78" s="42" t="n">
        <v>0.249932809643389</v>
      </c>
      <c r="K78" s="42" t="n">
        <v>0.25</v>
      </c>
      <c r="L78" s="42" t="n">
        <v>0.25</v>
      </c>
      <c r="M78" s="42" t="n">
        <v>6.7190356611286E-005</v>
      </c>
      <c r="N78" s="42" t="n">
        <v>6.7190356611286E-005</v>
      </c>
      <c r="O78" s="42" t="n">
        <v>0</v>
      </c>
      <c r="P78" s="42" t="n">
        <v>0</v>
      </c>
    </row>
    <row r="79" customFormat="false" ht="15.75" hidden="false" customHeight="false" outlineLevel="0" collapsed="false">
      <c r="A79" s="12" t="s">
        <v>181</v>
      </c>
      <c r="B79" s="13" t="s">
        <v>182</v>
      </c>
      <c r="E79" s="42" t="n">
        <v>0.249100502369427</v>
      </c>
      <c r="F79" s="42" t="n">
        <v>0.241220903125604</v>
      </c>
      <c r="G79" s="42" t="n">
        <v>0.241220903125604</v>
      </c>
      <c r="H79" s="42" t="n">
        <v>0.241220903125604</v>
      </c>
      <c r="I79" s="42" t="n">
        <v>0.000899497630573325</v>
      </c>
      <c r="J79" s="42" t="n">
        <v>0.000899497630573325</v>
      </c>
      <c r="K79" s="42" t="n">
        <v>0.000899497630573325</v>
      </c>
      <c r="L79" s="42" t="n">
        <v>0.000899497630573325</v>
      </c>
      <c r="M79" s="42" t="n">
        <v>0</v>
      </c>
      <c r="N79" s="42" t="n">
        <v>0.00787959924382232</v>
      </c>
      <c r="O79" s="42" t="n">
        <v>0.00787959924382232</v>
      </c>
      <c r="P79" s="42" t="n">
        <v>0.00787959924382232</v>
      </c>
    </row>
    <row r="80" customFormat="false" ht="15.75" hidden="false" customHeight="false" outlineLevel="0" collapsed="false">
      <c r="A80" s="12" t="s">
        <v>183</v>
      </c>
      <c r="B80" s="13" t="s">
        <v>184</v>
      </c>
      <c r="E80" s="42" t="n">
        <v>0.243009367865502</v>
      </c>
      <c r="F80" s="42" t="n">
        <v>0</v>
      </c>
      <c r="G80" s="42" t="n">
        <v>0</v>
      </c>
      <c r="H80" s="42" t="n">
        <v>0</v>
      </c>
      <c r="I80" s="42" t="n">
        <v>0.00523796678319556</v>
      </c>
      <c r="J80" s="42" t="n">
        <v>0.00523796678319556</v>
      </c>
      <c r="K80" s="42" t="n">
        <v>0.00699063213449765</v>
      </c>
      <c r="L80" s="42" t="n">
        <v>0.00699063213449765</v>
      </c>
      <c r="M80" s="42" t="n">
        <v>0.0017526653513021</v>
      </c>
      <c r="N80" s="42" t="n">
        <v>0.244762033216804</v>
      </c>
      <c r="O80" s="42" t="n">
        <v>0.243009367865502</v>
      </c>
      <c r="P80" s="42" t="n">
        <v>0.243009367865502</v>
      </c>
    </row>
    <row r="81" customFormat="false" ht="15.75" hidden="false" customHeight="false" outlineLevel="0" collapsed="false">
      <c r="A81" s="12" t="s">
        <v>185</v>
      </c>
      <c r="B81" s="13" t="s">
        <v>186</v>
      </c>
      <c r="E81" s="42" t="n">
        <v>0.25</v>
      </c>
      <c r="F81" s="42" t="n">
        <v>0</v>
      </c>
      <c r="G81" s="42" t="n">
        <v>0</v>
      </c>
      <c r="H81" s="42" t="n">
        <v>0</v>
      </c>
      <c r="I81" s="42" t="n">
        <v>0</v>
      </c>
      <c r="J81" s="42" t="n">
        <v>0</v>
      </c>
      <c r="K81" s="42" t="n">
        <v>0</v>
      </c>
      <c r="L81" s="42" t="n">
        <v>0</v>
      </c>
      <c r="M81" s="42" t="n">
        <v>0</v>
      </c>
      <c r="N81" s="42" t="n">
        <v>0.25</v>
      </c>
      <c r="O81" s="42" t="n">
        <v>0.25</v>
      </c>
      <c r="P81" s="42" t="n">
        <v>0.25</v>
      </c>
    </row>
    <row r="82" customFormat="false" ht="15.75" hidden="false" customHeight="false" outlineLevel="0" collapsed="false">
      <c r="A82" s="12" t="s">
        <v>187</v>
      </c>
      <c r="B82" s="13" t="s">
        <v>188</v>
      </c>
      <c r="E82" s="42" t="n">
        <v>0</v>
      </c>
      <c r="F82" s="42" t="n">
        <v>0</v>
      </c>
      <c r="G82" s="42" t="n">
        <v>0</v>
      </c>
      <c r="H82" s="42" t="n">
        <v>0</v>
      </c>
      <c r="I82" s="42" t="n">
        <v>0.25</v>
      </c>
      <c r="J82" s="42" t="n">
        <v>0.25</v>
      </c>
      <c r="K82" s="42" t="n">
        <v>0.25</v>
      </c>
      <c r="L82" s="42" t="n">
        <v>0.25</v>
      </c>
      <c r="M82" s="42" t="n">
        <v>0</v>
      </c>
      <c r="N82" s="42" t="n">
        <v>0</v>
      </c>
      <c r="O82" s="42" t="n">
        <v>0</v>
      </c>
      <c r="P82" s="42" t="n">
        <v>0</v>
      </c>
    </row>
    <row r="83" customFormat="false" ht="15.75" hidden="false" customHeight="false" outlineLevel="0" collapsed="false">
      <c r="A83" s="12" t="s">
        <v>189</v>
      </c>
      <c r="B83" s="13" t="s">
        <v>190</v>
      </c>
      <c r="E83" s="42" t="n">
        <v>0.220387391290536</v>
      </c>
      <c r="F83" s="42" t="n">
        <v>0</v>
      </c>
      <c r="G83" s="42" t="n">
        <v>0</v>
      </c>
      <c r="H83" s="42" t="n">
        <v>0</v>
      </c>
      <c r="I83" s="42" t="n">
        <v>0</v>
      </c>
      <c r="J83" s="42" t="n">
        <v>0</v>
      </c>
      <c r="K83" s="42" t="n">
        <v>0.0264189326043748</v>
      </c>
      <c r="L83" s="42" t="n">
        <v>0.0264189326043748</v>
      </c>
      <c r="M83" s="42" t="n">
        <v>0.0296126087094639</v>
      </c>
      <c r="N83" s="42" t="n">
        <v>0.25</v>
      </c>
      <c r="O83" s="42" t="n">
        <v>0.223581067395625</v>
      </c>
      <c r="P83" s="42" t="n">
        <v>0.223581067395625</v>
      </c>
    </row>
    <row r="84" customFormat="false" ht="15.75" hidden="false" customHeight="false" outlineLevel="0" collapsed="false">
      <c r="A84" s="12" t="s">
        <v>191</v>
      </c>
      <c r="B84" s="13" t="s">
        <v>192</v>
      </c>
      <c r="E84" s="42" t="n">
        <v>0</v>
      </c>
      <c r="F84" s="42" t="n">
        <v>0</v>
      </c>
      <c r="G84" s="42" t="n">
        <v>0</v>
      </c>
      <c r="H84" s="42" t="n">
        <v>0</v>
      </c>
      <c r="I84" s="42" t="n">
        <v>0.0122155737830836</v>
      </c>
      <c r="J84" s="42" t="n">
        <v>0.0122155737830836</v>
      </c>
      <c r="K84" s="42" t="n">
        <v>0.25</v>
      </c>
      <c r="L84" s="42" t="n">
        <v>0.25</v>
      </c>
      <c r="M84" s="42" t="n">
        <v>0.237784426216916</v>
      </c>
      <c r="N84" s="42" t="n">
        <v>0.237784426216916</v>
      </c>
      <c r="O84" s="42" t="n">
        <v>0</v>
      </c>
      <c r="P84" s="42" t="n">
        <v>0</v>
      </c>
    </row>
    <row r="85" customFormat="false" ht="15.75" hidden="false" customHeight="false" outlineLevel="0" collapsed="false">
      <c r="A85" s="12" t="s">
        <v>193</v>
      </c>
      <c r="B85" s="13" t="s">
        <v>194</v>
      </c>
      <c r="E85" s="42" t="n">
        <v>0</v>
      </c>
      <c r="F85" s="42" t="n">
        <v>0</v>
      </c>
      <c r="G85" s="42" t="n">
        <v>0</v>
      </c>
      <c r="H85" s="42" t="n">
        <v>0</v>
      </c>
      <c r="I85" s="42" t="n">
        <v>0</v>
      </c>
      <c r="J85" s="42" t="n">
        <v>0</v>
      </c>
      <c r="K85" s="42" t="n">
        <v>0.25</v>
      </c>
      <c r="L85" s="42" t="n">
        <v>0.25</v>
      </c>
      <c r="M85" s="42" t="n">
        <v>0.25</v>
      </c>
      <c r="N85" s="42" t="n">
        <v>0.25</v>
      </c>
      <c r="O85" s="42" t="n">
        <v>0</v>
      </c>
      <c r="P85" s="42" t="n">
        <v>0</v>
      </c>
    </row>
    <row r="86" customFormat="false" ht="15.75" hidden="false" customHeight="false" outlineLevel="0" collapsed="false">
      <c r="A86" s="12" t="s">
        <v>195</v>
      </c>
      <c r="B86" s="13" t="s">
        <v>196</v>
      </c>
      <c r="E86" s="42" t="n">
        <v>0.0191944980384802</v>
      </c>
      <c r="F86" s="42" t="n">
        <v>0</v>
      </c>
      <c r="G86" s="42" t="n">
        <v>0</v>
      </c>
      <c r="H86" s="42" t="n">
        <v>0</v>
      </c>
      <c r="I86" s="42" t="n">
        <v>0</v>
      </c>
      <c r="J86" s="42" t="n">
        <v>0.163735344344776</v>
      </c>
      <c r="K86" s="42" t="n">
        <v>0.23080550196152</v>
      </c>
      <c r="L86" s="42" t="n">
        <v>0.23080550196152</v>
      </c>
      <c r="M86" s="42" t="n">
        <v>0.23080550196152</v>
      </c>
      <c r="N86" s="42" t="n">
        <v>0.0862646556552237</v>
      </c>
      <c r="O86" s="42" t="n">
        <v>0.0191944980384802</v>
      </c>
      <c r="P86" s="42" t="n">
        <v>0.0191944980384802</v>
      </c>
    </row>
    <row r="87" customFormat="false" ht="15.75" hidden="false" customHeight="false" outlineLevel="0" collapsed="false">
      <c r="A87" s="12" t="s">
        <v>197</v>
      </c>
      <c r="B87" s="13" t="s">
        <v>198</v>
      </c>
      <c r="E87" s="42" t="n">
        <v>0</v>
      </c>
      <c r="F87" s="42" t="n">
        <v>0</v>
      </c>
      <c r="G87" s="42" t="n">
        <v>0</v>
      </c>
      <c r="H87" s="42" t="n">
        <v>0</v>
      </c>
      <c r="I87" s="42" t="n">
        <v>0.248016127739666</v>
      </c>
      <c r="J87" s="42" t="n">
        <v>0.248016127739666</v>
      </c>
      <c r="K87" s="42" t="n">
        <v>0.25</v>
      </c>
      <c r="L87" s="42" t="n">
        <v>0.25</v>
      </c>
      <c r="M87" s="42" t="n">
        <v>0.00198387226033446</v>
      </c>
      <c r="N87" s="42" t="n">
        <v>0.00198387226033446</v>
      </c>
      <c r="O87" s="42" t="n">
        <v>0</v>
      </c>
      <c r="P87" s="42" t="n">
        <v>0</v>
      </c>
    </row>
    <row r="88" customFormat="false" ht="15.75" hidden="false" customHeight="false" outlineLevel="0" collapsed="false">
      <c r="A88" s="12" t="s">
        <v>199</v>
      </c>
      <c r="B88" s="13" t="s">
        <v>200</v>
      </c>
      <c r="E88" s="42" t="n">
        <v>0</v>
      </c>
      <c r="F88" s="42" t="n">
        <v>0</v>
      </c>
      <c r="G88" s="42" t="n">
        <v>0</v>
      </c>
      <c r="H88" s="42" t="n">
        <v>0</v>
      </c>
      <c r="I88" s="42" t="n">
        <v>0.220776089604764</v>
      </c>
      <c r="J88" s="42" t="n">
        <v>0.220776089604764</v>
      </c>
      <c r="K88" s="42" t="n">
        <v>0.25</v>
      </c>
      <c r="L88" s="42" t="n">
        <v>0.25</v>
      </c>
      <c r="M88" s="42" t="n">
        <v>0.0292239103952355</v>
      </c>
      <c r="N88" s="42" t="n">
        <v>0.0292239103952355</v>
      </c>
      <c r="O88" s="42" t="n">
        <v>0</v>
      </c>
      <c r="P88" s="42" t="n">
        <v>0</v>
      </c>
    </row>
    <row r="89" customFormat="false" ht="15.75" hidden="false" customHeight="false" outlineLevel="0" collapsed="false">
      <c r="A89" s="12" t="s">
        <v>201</v>
      </c>
      <c r="B89" s="13" t="s">
        <v>202</v>
      </c>
      <c r="E89" s="42" t="n">
        <v>0.188103101393712</v>
      </c>
      <c r="F89" s="42" t="n">
        <v>0</v>
      </c>
      <c r="G89" s="42" t="n">
        <v>0</v>
      </c>
      <c r="H89" s="42" t="n">
        <v>0</v>
      </c>
      <c r="I89" s="42" t="n">
        <v>0.00479910684258835</v>
      </c>
      <c r="J89" s="42" t="n">
        <v>0.00479910684258835</v>
      </c>
      <c r="K89" s="42" t="n">
        <v>0.0618968986062885</v>
      </c>
      <c r="L89" s="42" t="n">
        <v>0.0618968986062885</v>
      </c>
      <c r="M89" s="42" t="n">
        <v>0.0570977917637001</v>
      </c>
      <c r="N89" s="42" t="n">
        <v>0.245200893157412</v>
      </c>
      <c r="O89" s="42" t="n">
        <v>0.188103101393712</v>
      </c>
      <c r="P89" s="42" t="n">
        <v>0.188103101393712</v>
      </c>
    </row>
    <row r="90" customFormat="false" ht="15.75" hidden="false" customHeight="false" outlineLevel="0" collapsed="false">
      <c r="A90" s="12" t="s">
        <v>203</v>
      </c>
      <c r="B90" s="13" t="s">
        <v>204</v>
      </c>
      <c r="E90" s="42" t="n">
        <v>0.151474528106877</v>
      </c>
      <c r="F90" s="42" t="n">
        <v>0.0963179910487211</v>
      </c>
      <c r="G90" s="42" t="n">
        <v>0.0963179910487211</v>
      </c>
      <c r="H90" s="42" t="n">
        <v>0.0963179910487211</v>
      </c>
      <c r="I90" s="42" t="n">
        <v>0</v>
      </c>
      <c r="J90" s="42" t="n">
        <v>0</v>
      </c>
      <c r="K90" s="42" t="n">
        <v>0.0985254718931235</v>
      </c>
      <c r="L90" s="42" t="n">
        <v>0.0985254718931235</v>
      </c>
      <c r="M90" s="42" t="n">
        <v>0.0985254718931235</v>
      </c>
      <c r="N90" s="42" t="n">
        <v>0.153682008951279</v>
      </c>
      <c r="O90" s="42" t="n">
        <v>0.0551565370581554</v>
      </c>
      <c r="P90" s="42" t="n">
        <v>0.0551565370581554</v>
      </c>
    </row>
    <row r="91" customFormat="false" ht="15.75" hidden="false" customHeight="false" outlineLevel="0" collapsed="false">
      <c r="A91" s="12" t="s">
        <v>205</v>
      </c>
      <c r="B91" s="13" t="s">
        <v>206</v>
      </c>
      <c r="E91" s="42" t="n">
        <v>0.183233192233845</v>
      </c>
      <c r="F91" s="42" t="n">
        <v>0</v>
      </c>
      <c r="G91" s="42" t="n">
        <v>0</v>
      </c>
      <c r="H91" s="42" t="n">
        <v>0</v>
      </c>
      <c r="I91" s="42" t="n">
        <v>0</v>
      </c>
      <c r="J91" s="42" t="n">
        <v>0</v>
      </c>
      <c r="K91" s="42" t="n">
        <v>0.0667668077661554</v>
      </c>
      <c r="L91" s="42" t="n">
        <v>0.0667668077661554</v>
      </c>
      <c r="M91" s="42" t="n">
        <v>0.0667668077661554</v>
      </c>
      <c r="N91" s="42" t="n">
        <v>0.25</v>
      </c>
      <c r="O91" s="42" t="n">
        <v>0.183233192233845</v>
      </c>
      <c r="P91" s="42" t="n">
        <v>0.183233192233845</v>
      </c>
    </row>
    <row r="92" customFormat="false" ht="15.75" hidden="false" customHeight="false" outlineLevel="0" collapsed="false">
      <c r="A92" s="12" t="s">
        <v>207</v>
      </c>
      <c r="B92" s="13" t="s">
        <v>208</v>
      </c>
      <c r="E92" s="42" t="n">
        <v>0.208123953098827</v>
      </c>
      <c r="F92" s="42" t="n">
        <v>0</v>
      </c>
      <c r="G92" s="42" t="n">
        <v>0</v>
      </c>
      <c r="H92" s="42" t="n">
        <v>0</v>
      </c>
      <c r="I92" s="42" t="n">
        <v>0.0418760469011725</v>
      </c>
      <c r="J92" s="42" t="n">
        <v>0.0418760469011725</v>
      </c>
      <c r="K92" s="42" t="n">
        <v>0.0418760469011725</v>
      </c>
      <c r="L92" s="42" t="n">
        <v>0.0418760469011725</v>
      </c>
      <c r="M92" s="42" t="n">
        <v>0</v>
      </c>
      <c r="N92" s="42" t="n">
        <v>0.208123953098827</v>
      </c>
      <c r="O92" s="42" t="n">
        <v>0.208123953098827</v>
      </c>
      <c r="P92" s="42" t="n">
        <v>0.208123953098827</v>
      </c>
    </row>
    <row r="93" customFormat="false" ht="15.75" hidden="false" customHeight="false" outlineLevel="0" collapsed="false">
      <c r="A93" s="12" t="s">
        <v>209</v>
      </c>
      <c r="B93" s="13" t="s">
        <v>210</v>
      </c>
      <c r="E93" s="42" t="n">
        <v>0.247777870823004</v>
      </c>
      <c r="F93" s="42" t="n">
        <v>0</v>
      </c>
      <c r="G93" s="42" t="n">
        <v>0</v>
      </c>
      <c r="H93" s="42" t="n">
        <v>0</v>
      </c>
      <c r="I93" s="42" t="n">
        <v>0.00126879853625914</v>
      </c>
      <c r="J93" s="42" t="n">
        <v>0.00126879853625914</v>
      </c>
      <c r="K93" s="42" t="n">
        <v>0.00222212917699623</v>
      </c>
      <c r="L93" s="42" t="n">
        <v>0.00222212917699623</v>
      </c>
      <c r="M93" s="42" t="n">
        <v>0.000953330640737088</v>
      </c>
      <c r="N93" s="42" t="n">
        <v>0.248731201463741</v>
      </c>
      <c r="O93" s="42" t="n">
        <v>0.247777870823004</v>
      </c>
      <c r="P93" s="42" t="n">
        <v>0.247777870823004</v>
      </c>
    </row>
    <row r="94" customFormat="false" ht="15.75" hidden="false" customHeight="false" outlineLevel="0" collapsed="false">
      <c r="A94" s="12" t="s">
        <v>211</v>
      </c>
      <c r="B94" s="13" t="s">
        <v>212</v>
      </c>
      <c r="E94" s="42" t="n">
        <v>0.0730616830585601</v>
      </c>
      <c r="F94" s="42" t="n">
        <v>0</v>
      </c>
      <c r="G94" s="42" t="n">
        <v>0</v>
      </c>
      <c r="H94" s="42" t="n">
        <v>0</v>
      </c>
      <c r="I94" s="42" t="n">
        <v>0.0035437940967035</v>
      </c>
      <c r="J94" s="42" t="n">
        <v>0.0035437940967035</v>
      </c>
      <c r="K94" s="42" t="n">
        <v>0.17693831694144</v>
      </c>
      <c r="L94" s="42" t="n">
        <v>0.17693831694144</v>
      </c>
      <c r="M94" s="42" t="n">
        <v>0.173394522844736</v>
      </c>
      <c r="N94" s="42" t="n">
        <v>0.246456205903296</v>
      </c>
      <c r="O94" s="42" t="n">
        <v>0.0730616830585601</v>
      </c>
      <c r="P94" s="42" t="n">
        <v>0.0730616830585601</v>
      </c>
    </row>
    <row r="95" customFormat="false" ht="15.75" hidden="false" customHeight="false" outlineLevel="0" collapsed="false">
      <c r="A95" s="12" t="s">
        <v>213</v>
      </c>
      <c r="B95" s="13" t="s">
        <v>214</v>
      </c>
      <c r="E95" s="42" t="n">
        <v>0</v>
      </c>
      <c r="F95" s="42" t="n">
        <v>0</v>
      </c>
      <c r="G95" s="42" t="n">
        <v>0</v>
      </c>
      <c r="H95" s="42" t="n">
        <v>0</v>
      </c>
      <c r="I95" s="42" t="n">
        <v>0</v>
      </c>
      <c r="J95" s="42" t="n">
        <v>0</v>
      </c>
      <c r="K95" s="42" t="n">
        <v>0.25</v>
      </c>
      <c r="L95" s="42" t="n">
        <v>0.25</v>
      </c>
      <c r="M95" s="42" t="n">
        <v>0.25</v>
      </c>
      <c r="N95" s="42" t="n">
        <v>0.25</v>
      </c>
      <c r="O95" s="42" t="n">
        <v>0</v>
      </c>
      <c r="P95" s="42" t="n">
        <v>0</v>
      </c>
    </row>
    <row r="96" customFormat="false" ht="15.75" hidden="false" customHeight="false" outlineLevel="0" collapsed="false">
      <c r="A96" s="12" t="s">
        <v>215</v>
      </c>
      <c r="B96" s="13" t="s">
        <v>216</v>
      </c>
      <c r="E96" s="42" t="n">
        <v>0</v>
      </c>
      <c r="F96" s="42" t="n">
        <v>0</v>
      </c>
      <c r="G96" s="42" t="n">
        <v>0</v>
      </c>
      <c r="H96" s="42" t="n">
        <v>0</v>
      </c>
      <c r="I96" s="42" t="n">
        <v>0</v>
      </c>
      <c r="J96" s="42" t="n">
        <v>0</v>
      </c>
      <c r="K96" s="42" t="n">
        <v>0</v>
      </c>
      <c r="L96" s="42" t="n">
        <v>0</v>
      </c>
      <c r="M96" s="42" t="n">
        <v>0</v>
      </c>
      <c r="N96" s="42" t="n">
        <v>0</v>
      </c>
      <c r="O96" s="42" t="n">
        <v>0</v>
      </c>
      <c r="P96" s="42" t="n">
        <v>0</v>
      </c>
    </row>
    <row r="97" customFormat="false" ht="15.75" hidden="false" customHeight="false" outlineLevel="0" collapsed="false">
      <c r="A97" s="12" t="s">
        <v>217</v>
      </c>
      <c r="B97" s="13" t="s">
        <v>218</v>
      </c>
      <c r="E97" s="42" t="n">
        <v>0.0792309107654673</v>
      </c>
      <c r="F97" s="42" t="n">
        <v>0.0404016573227152</v>
      </c>
      <c r="G97" s="42" t="n">
        <v>0</v>
      </c>
      <c r="H97" s="42" t="n">
        <v>0</v>
      </c>
      <c r="I97" s="42" t="n">
        <v>0.136566403731168</v>
      </c>
      <c r="J97" s="42" t="n">
        <v>0.136566403731168</v>
      </c>
      <c r="K97" s="42" t="n">
        <v>0.170769089234533</v>
      </c>
      <c r="L97" s="42" t="n">
        <v>0.170769089234533</v>
      </c>
      <c r="M97" s="42" t="n">
        <v>0.0342026855033646</v>
      </c>
      <c r="N97" s="42" t="n">
        <v>0.0730319389461168</v>
      </c>
      <c r="O97" s="42" t="n">
        <v>0.0792309107654673</v>
      </c>
      <c r="P97" s="42" t="n">
        <v>0.0792309107654673</v>
      </c>
    </row>
    <row r="98" customFormat="false" ht="15.75" hidden="false" customHeight="false" outlineLevel="0" collapsed="false">
      <c r="A98" s="12" t="s">
        <v>219</v>
      </c>
      <c r="B98" s="13" t="s">
        <v>220</v>
      </c>
      <c r="E98" s="42" t="n">
        <v>0.25</v>
      </c>
      <c r="F98" s="42" t="n">
        <v>0</v>
      </c>
      <c r="G98" s="42" t="n">
        <v>0</v>
      </c>
      <c r="H98" s="42" t="n">
        <v>0</v>
      </c>
      <c r="I98" s="42" t="n">
        <v>0</v>
      </c>
      <c r="J98" s="42" t="n">
        <v>0</v>
      </c>
      <c r="K98" s="42" t="n">
        <v>0</v>
      </c>
      <c r="L98" s="42" t="n">
        <v>0</v>
      </c>
      <c r="M98" s="42" t="n">
        <v>0</v>
      </c>
      <c r="N98" s="42" t="n">
        <v>0.25</v>
      </c>
      <c r="O98" s="42" t="n">
        <v>0.25</v>
      </c>
      <c r="P98" s="42" t="n">
        <v>0.25</v>
      </c>
    </row>
    <row r="99" customFormat="false" ht="15.75" hidden="false" customHeight="false" outlineLevel="0" collapsed="false">
      <c r="A99" s="12" t="s">
        <v>221</v>
      </c>
      <c r="B99" s="13" t="s">
        <v>222</v>
      </c>
      <c r="E99" s="42" t="n">
        <v>0</v>
      </c>
      <c r="F99" s="42" t="n">
        <v>0</v>
      </c>
      <c r="G99" s="42" t="n">
        <v>0</v>
      </c>
      <c r="H99" s="42" t="n">
        <v>0</v>
      </c>
      <c r="I99" s="42" t="n">
        <v>0.25</v>
      </c>
      <c r="J99" s="42" t="n">
        <v>0.25</v>
      </c>
      <c r="K99" s="42" t="n">
        <v>0.25</v>
      </c>
      <c r="L99" s="42" t="n">
        <v>0.25</v>
      </c>
      <c r="M99" s="42" t="n">
        <v>0</v>
      </c>
      <c r="N99" s="42" t="n">
        <v>0</v>
      </c>
      <c r="O99" s="42" t="n">
        <v>0</v>
      </c>
      <c r="P99" s="42" t="n">
        <v>0</v>
      </c>
    </row>
    <row r="100" customFormat="false" ht="15.75" hidden="false" customHeight="false" outlineLevel="0" collapsed="false">
      <c r="A100" s="12" t="s">
        <v>223</v>
      </c>
      <c r="B100" s="13" t="s">
        <v>224</v>
      </c>
      <c r="E100" s="42" t="n">
        <v>0.173955483129006</v>
      </c>
      <c r="F100" s="42" t="n">
        <v>0.173955483129006</v>
      </c>
      <c r="G100" s="42" t="n">
        <v>0.173955483129006</v>
      </c>
      <c r="H100" s="42" t="n">
        <v>0.173955483129006</v>
      </c>
      <c r="I100" s="42" t="n">
        <v>0.00202520874723215</v>
      </c>
      <c r="J100" s="42" t="n">
        <v>0.0612741593103407</v>
      </c>
      <c r="K100" s="42" t="n">
        <v>0.0612741593103407</v>
      </c>
      <c r="L100" s="42" t="n">
        <v>0.0612741593103407</v>
      </c>
      <c r="M100" s="42" t="n">
        <v>0.0740193081237616</v>
      </c>
      <c r="N100" s="42" t="n">
        <v>0.0147703575606531</v>
      </c>
      <c r="O100" s="42" t="n">
        <v>0.0147703575606531</v>
      </c>
      <c r="P100" s="42" t="n">
        <v>0.0147703575606531</v>
      </c>
    </row>
    <row r="101" customFormat="false" ht="15.75" hidden="false" customHeight="false" outlineLevel="0" collapsed="false">
      <c r="A101" s="12" t="s">
        <v>225</v>
      </c>
      <c r="B101" s="13" t="s">
        <v>226</v>
      </c>
      <c r="E101" s="42" t="n">
        <v>0.0820974541139326</v>
      </c>
      <c r="F101" s="42" t="n">
        <v>0.00959563861012304</v>
      </c>
      <c r="G101" s="42" t="n">
        <v>0.00959563861012304</v>
      </c>
      <c r="H101" s="42" t="n">
        <v>0.107377201493085</v>
      </c>
      <c r="I101" s="42" t="n">
        <v>0.159628285519204</v>
      </c>
      <c r="J101" s="42" t="n">
        <v>0.159628285519204</v>
      </c>
      <c r="K101" s="42" t="n">
        <v>0.167902545886067</v>
      </c>
      <c r="L101" s="42" t="n">
        <v>0.0701209830031056</v>
      </c>
      <c r="M101" s="42" t="n">
        <v>0.00827426036686342</v>
      </c>
      <c r="N101" s="42" t="n">
        <v>0.080776075870673</v>
      </c>
      <c r="O101" s="42" t="n">
        <v>0.0725018155038096</v>
      </c>
      <c r="P101" s="42" t="n">
        <v>0.0725018155038096</v>
      </c>
    </row>
    <row r="102" customFormat="false" ht="15.75" hidden="false" customHeight="false" outlineLevel="0" collapsed="false">
      <c r="A102" s="12" t="s">
        <v>227</v>
      </c>
      <c r="B102" s="13" t="s">
        <v>228</v>
      </c>
      <c r="E102" s="42" t="n">
        <v>0.0291919523738354</v>
      </c>
      <c r="F102" s="42" t="n">
        <v>0.0291919523738354</v>
      </c>
      <c r="G102" s="42" t="n">
        <v>0.0291919523738354</v>
      </c>
      <c r="H102" s="42" t="n">
        <v>1.41584299101213E-005</v>
      </c>
      <c r="I102" s="42" t="n">
        <v>0</v>
      </c>
      <c r="J102" s="42" t="n">
        <v>0</v>
      </c>
      <c r="K102" s="42" t="n">
        <v>0.220808047626165</v>
      </c>
      <c r="L102" s="42" t="n">
        <v>0.220808047626165</v>
      </c>
      <c r="M102" s="42" t="n">
        <v>0.220808047626165</v>
      </c>
      <c r="N102" s="42" t="n">
        <v>0.220808047626165</v>
      </c>
      <c r="O102" s="42" t="n">
        <v>0</v>
      </c>
      <c r="P102" s="42" t="n">
        <v>0.0291777939439253</v>
      </c>
    </row>
    <row r="103" customFormat="false" ht="15.75" hidden="false" customHeight="false" outlineLevel="0" collapsed="false">
      <c r="A103" s="12" t="s">
        <v>229</v>
      </c>
      <c r="B103" s="13" t="s">
        <v>230</v>
      </c>
      <c r="E103" s="42" t="n">
        <v>0</v>
      </c>
      <c r="F103" s="42" t="n">
        <v>0</v>
      </c>
      <c r="G103" s="42" t="n">
        <v>0</v>
      </c>
      <c r="H103" s="42" t="n">
        <v>0</v>
      </c>
      <c r="I103" s="42" t="n">
        <v>0</v>
      </c>
      <c r="J103" s="42" t="n">
        <v>0</v>
      </c>
      <c r="K103" s="42" t="n">
        <v>0</v>
      </c>
      <c r="L103" s="42" t="n">
        <v>0</v>
      </c>
      <c r="M103" s="42" t="n">
        <v>0</v>
      </c>
      <c r="N103" s="42" t="n">
        <v>0</v>
      </c>
      <c r="O103" s="42" t="n">
        <v>0</v>
      </c>
      <c r="P103" s="42" t="n">
        <v>0</v>
      </c>
    </row>
    <row r="104" customFormat="false" ht="15.75" hidden="false" customHeight="false" outlineLevel="0" collapsed="false">
      <c r="A104" s="12" t="s">
        <v>231</v>
      </c>
      <c r="B104" s="13" t="s">
        <v>232</v>
      </c>
      <c r="E104" s="42" t="n">
        <v>0.0466636839689717</v>
      </c>
      <c r="F104" s="42" t="n">
        <v>0.00160179700666056</v>
      </c>
      <c r="G104" s="42" t="n">
        <v>0.00160179700666056</v>
      </c>
      <c r="H104" s="42" t="n">
        <v>0.00160179700666056</v>
      </c>
      <c r="I104" s="42" t="n">
        <v>0</v>
      </c>
      <c r="J104" s="42" t="n">
        <v>0</v>
      </c>
      <c r="K104" s="42" t="n">
        <v>0.194020157003411</v>
      </c>
      <c r="L104" s="42" t="n">
        <v>0.194020157003411</v>
      </c>
      <c r="M104" s="42" t="n">
        <v>0.203336316031028</v>
      </c>
      <c r="N104" s="42" t="n">
        <v>0.248398202993339</v>
      </c>
      <c r="O104" s="42" t="n">
        <v>0.0543780459899282</v>
      </c>
      <c r="P104" s="42" t="n">
        <v>0.0543780459899282</v>
      </c>
    </row>
    <row r="105" customFormat="false" ht="15.75" hidden="false" customHeight="false" outlineLevel="0" collapsed="false">
      <c r="A105" s="12" t="s">
        <v>233</v>
      </c>
      <c r="B105" s="13" t="s">
        <v>234</v>
      </c>
      <c r="E105" s="42" t="n">
        <v>0.209274785929006</v>
      </c>
      <c r="F105" s="42" t="n">
        <v>0.209274785929006</v>
      </c>
      <c r="G105" s="42" t="n">
        <v>0.209274785929006</v>
      </c>
      <c r="H105" s="42" t="n">
        <v>0.209274785929006</v>
      </c>
      <c r="I105" s="42" t="n">
        <v>0.00623986022713091</v>
      </c>
      <c r="J105" s="42" t="n">
        <v>0.00623986022713091</v>
      </c>
      <c r="K105" s="42" t="n">
        <v>0.0407252140709943</v>
      </c>
      <c r="L105" s="42" t="n">
        <v>0.0407252140709943</v>
      </c>
      <c r="M105" s="42" t="n">
        <v>0.0344853538438634</v>
      </c>
      <c r="N105" s="42" t="n">
        <v>0.0344853538438634</v>
      </c>
      <c r="O105" s="42" t="n">
        <v>0</v>
      </c>
      <c r="P105" s="42" t="n">
        <v>0</v>
      </c>
    </row>
    <row r="106" customFormat="false" ht="15.75" hidden="false" customHeight="false" outlineLevel="0" collapsed="false">
      <c r="A106" s="12" t="s">
        <v>235</v>
      </c>
      <c r="B106" s="13" t="s">
        <v>236</v>
      </c>
      <c r="E106" s="42" t="n">
        <v>0.0175144543706582</v>
      </c>
      <c r="F106" s="42" t="n">
        <v>0</v>
      </c>
      <c r="G106" s="42" t="n">
        <v>0</v>
      </c>
      <c r="H106" s="42" t="n">
        <v>0</v>
      </c>
      <c r="I106" s="42" t="n">
        <v>0</v>
      </c>
      <c r="J106" s="42" t="n">
        <v>0</v>
      </c>
      <c r="K106" s="42" t="n">
        <v>0.232485545629342</v>
      </c>
      <c r="L106" s="42" t="n">
        <v>0.232485545629342</v>
      </c>
      <c r="M106" s="42" t="n">
        <v>0.232485545629342</v>
      </c>
      <c r="N106" s="42" t="n">
        <v>0.25</v>
      </c>
      <c r="O106" s="42" t="n">
        <v>0.0175144543706582</v>
      </c>
      <c r="P106" s="42" t="n">
        <v>0.0175144543706582</v>
      </c>
    </row>
    <row r="107" customFormat="false" ht="15.75" hidden="false" customHeight="false" outlineLevel="0" collapsed="false">
      <c r="A107" s="12" t="s">
        <v>237</v>
      </c>
      <c r="B107" s="13" t="s">
        <v>238</v>
      </c>
      <c r="E107" s="42" t="n">
        <v>0.225092495057417</v>
      </c>
      <c r="F107" s="42" t="n">
        <v>0</v>
      </c>
      <c r="G107" s="42" t="n">
        <v>0</v>
      </c>
      <c r="H107" s="42" t="n">
        <v>0</v>
      </c>
      <c r="I107" s="42" t="n">
        <v>0.024907504942583</v>
      </c>
      <c r="J107" s="42" t="n">
        <v>0.024907504942583</v>
      </c>
      <c r="K107" s="42" t="n">
        <v>0.024907504942583</v>
      </c>
      <c r="L107" s="42" t="n">
        <v>0.024907504942583</v>
      </c>
      <c r="M107" s="42" t="n">
        <v>0</v>
      </c>
      <c r="N107" s="42" t="n">
        <v>0.225092495057417</v>
      </c>
      <c r="O107" s="42" t="n">
        <v>0.225092495057417</v>
      </c>
      <c r="P107" s="42" t="n">
        <v>0.225092495057417</v>
      </c>
    </row>
    <row r="108" customFormat="false" ht="15.75" hidden="false" customHeight="false" outlineLevel="0" collapsed="false">
      <c r="A108" s="12" t="s">
        <v>239</v>
      </c>
      <c r="B108" s="13" t="s">
        <v>240</v>
      </c>
      <c r="E108" s="42" t="n">
        <v>0.183519875295515</v>
      </c>
      <c r="F108" s="42" t="n">
        <v>0</v>
      </c>
      <c r="G108" s="42" t="n">
        <v>0</v>
      </c>
      <c r="H108" s="42" t="n">
        <v>0</v>
      </c>
      <c r="I108" s="42" t="n">
        <v>0</v>
      </c>
      <c r="J108" s="42" t="n">
        <v>0</v>
      </c>
      <c r="K108" s="42" t="n">
        <v>0.066480124704485</v>
      </c>
      <c r="L108" s="42" t="n">
        <v>0.066480124704485</v>
      </c>
      <c r="M108" s="42" t="n">
        <v>0.066480124704485</v>
      </c>
      <c r="N108" s="42" t="n">
        <v>0.25</v>
      </c>
      <c r="O108" s="42" t="n">
        <v>0.183519875295515</v>
      </c>
      <c r="P108" s="42" t="n">
        <v>0.183519875295515</v>
      </c>
    </row>
    <row r="109" customFormat="false" ht="15.75" hidden="false" customHeight="false" outlineLevel="0" collapsed="false">
      <c r="A109" s="12" t="s">
        <v>241</v>
      </c>
      <c r="B109" s="13" t="s">
        <v>242</v>
      </c>
      <c r="E109" s="42" t="n">
        <v>0.247480378447157</v>
      </c>
      <c r="F109" s="42" t="n">
        <v>0</v>
      </c>
      <c r="G109" s="42" t="n">
        <v>0</v>
      </c>
      <c r="H109" s="42" t="n">
        <v>0</v>
      </c>
      <c r="I109" s="42" t="n">
        <v>0.00251962155284276</v>
      </c>
      <c r="J109" s="42" t="n">
        <v>0.00251962155284276</v>
      </c>
      <c r="K109" s="42" t="n">
        <v>0.00251962155284276</v>
      </c>
      <c r="L109" s="42" t="n">
        <v>0.00251962155284276</v>
      </c>
      <c r="M109" s="42" t="n">
        <v>0</v>
      </c>
      <c r="N109" s="42" t="n">
        <v>0.247480378447157</v>
      </c>
      <c r="O109" s="42" t="n">
        <v>0.247480378447157</v>
      </c>
      <c r="P109" s="42" t="n">
        <v>0.247480378447157</v>
      </c>
    </row>
    <row r="110" customFormat="false" ht="15.75" hidden="false" customHeight="false" outlineLevel="0" collapsed="false">
      <c r="A110" s="12" t="s">
        <v>243</v>
      </c>
      <c r="B110" s="13" t="s">
        <v>244</v>
      </c>
      <c r="E110" s="42" t="n">
        <v>0</v>
      </c>
      <c r="F110" s="42" t="n">
        <v>0</v>
      </c>
      <c r="G110" s="42" t="n">
        <v>0</v>
      </c>
      <c r="H110" s="42" t="n">
        <v>0</v>
      </c>
      <c r="I110" s="42" t="n">
        <v>0</v>
      </c>
      <c r="J110" s="42" t="n">
        <v>0</v>
      </c>
      <c r="K110" s="42" t="n">
        <v>0</v>
      </c>
      <c r="L110" s="42" t="n">
        <v>0</v>
      </c>
      <c r="M110" s="42" t="n">
        <v>0</v>
      </c>
      <c r="N110" s="42" t="n">
        <v>0</v>
      </c>
      <c r="O110" s="42" t="n">
        <v>0</v>
      </c>
      <c r="P110" s="42" t="n">
        <v>0</v>
      </c>
    </row>
    <row r="111" customFormat="false" ht="15.75" hidden="false" customHeight="false" outlineLevel="0" collapsed="false">
      <c r="A111" s="12" t="s">
        <v>245</v>
      </c>
      <c r="B111" s="13" t="s">
        <v>246</v>
      </c>
      <c r="E111" s="42" t="n">
        <v>0.199266001174398</v>
      </c>
      <c r="F111" s="42" t="n">
        <v>0</v>
      </c>
      <c r="G111" s="42" t="n">
        <v>0</v>
      </c>
      <c r="H111" s="42" t="n">
        <v>0</v>
      </c>
      <c r="I111" s="42" t="n">
        <v>0.0507339988256019</v>
      </c>
      <c r="J111" s="42" t="n">
        <v>0.0507339988256019</v>
      </c>
      <c r="K111" s="42" t="n">
        <v>0.0507339988256019</v>
      </c>
      <c r="L111" s="42" t="n">
        <v>0.0507339988256019</v>
      </c>
      <c r="M111" s="42" t="n">
        <v>0</v>
      </c>
      <c r="N111" s="42" t="n">
        <v>0.199266001174398</v>
      </c>
      <c r="O111" s="42" t="n">
        <v>0.199266001174398</v>
      </c>
      <c r="P111" s="42" t="n">
        <v>0.199266001174398</v>
      </c>
    </row>
    <row r="112" customFormat="false" ht="15.75" hidden="false" customHeight="false" outlineLevel="0" collapsed="false">
      <c r="A112" s="12" t="s">
        <v>247</v>
      </c>
      <c r="B112" s="13" t="s">
        <v>248</v>
      </c>
      <c r="E112" s="42" t="n">
        <v>0.0262704984096503</v>
      </c>
      <c r="F112" s="42" t="n">
        <v>0.00466951053069075</v>
      </c>
      <c r="G112" s="42" t="n">
        <v>0</v>
      </c>
      <c r="H112" s="42" t="n">
        <v>0</v>
      </c>
      <c r="I112" s="42" t="n">
        <v>0.203658920893487</v>
      </c>
      <c r="J112" s="42" t="n">
        <v>0.22372950159035</v>
      </c>
      <c r="K112" s="42" t="n">
        <v>0.22372950159035</v>
      </c>
      <c r="L112" s="42" t="n">
        <v>0.22372950159035</v>
      </c>
      <c r="M112" s="42" t="n">
        <v>0.0200705806968629</v>
      </c>
      <c r="N112" s="42" t="n">
        <v>0.0216009878789595</v>
      </c>
      <c r="O112" s="42" t="n">
        <v>0.0262704984096503</v>
      </c>
      <c r="P112" s="42" t="n">
        <v>0.0262704984096503</v>
      </c>
    </row>
    <row r="113" customFormat="false" ht="15.75" hidden="false" customHeight="false" outlineLevel="0" collapsed="false">
      <c r="A113" s="12" t="s">
        <v>249</v>
      </c>
      <c r="B113" s="13" t="s">
        <v>250</v>
      </c>
      <c r="E113" s="42" t="n">
        <v>0.25</v>
      </c>
      <c r="F113" s="42" t="n">
        <v>0</v>
      </c>
      <c r="G113" s="42" t="n">
        <v>0</v>
      </c>
      <c r="H113" s="42" t="n">
        <v>0</v>
      </c>
      <c r="I113" s="42" t="n">
        <v>0</v>
      </c>
      <c r="J113" s="42" t="n">
        <v>0</v>
      </c>
      <c r="K113" s="42" t="n">
        <v>0</v>
      </c>
      <c r="L113" s="42" t="n">
        <v>0</v>
      </c>
      <c r="M113" s="42" t="n">
        <v>0</v>
      </c>
      <c r="N113" s="42" t="n">
        <v>0.25</v>
      </c>
      <c r="O113" s="42" t="n">
        <v>0.25</v>
      </c>
      <c r="P113" s="42" t="n">
        <v>0.25</v>
      </c>
    </row>
    <row r="114" customFormat="false" ht="15.75" hidden="false" customHeight="false" outlineLevel="0" collapsed="false">
      <c r="A114" s="12" t="s">
        <v>251</v>
      </c>
      <c r="B114" s="13" t="s">
        <v>252</v>
      </c>
      <c r="E114" s="42" t="n">
        <v>0.223112508473784</v>
      </c>
      <c r="F114" s="42" t="n">
        <v>0</v>
      </c>
      <c r="G114" s="42" t="n">
        <v>0</v>
      </c>
      <c r="H114" s="42" t="n">
        <v>0</v>
      </c>
      <c r="I114" s="42" t="n">
        <v>0.0268874915262161</v>
      </c>
      <c r="J114" s="42" t="n">
        <v>0.0268874915262161</v>
      </c>
      <c r="K114" s="42" t="n">
        <v>0.0268874915262161</v>
      </c>
      <c r="L114" s="42" t="n">
        <v>0.0268874915262161</v>
      </c>
      <c r="M114" s="42" t="n">
        <v>0</v>
      </c>
      <c r="N114" s="42" t="n">
        <v>0.223112508473784</v>
      </c>
      <c r="O114" s="42" t="n">
        <v>0.223112508473784</v>
      </c>
      <c r="P114" s="42" t="n">
        <v>0.223112508473784</v>
      </c>
    </row>
    <row r="115" customFormat="false" ht="15.75" hidden="false" customHeight="false" outlineLevel="0" collapsed="false">
      <c r="A115" s="12" t="s">
        <v>253</v>
      </c>
      <c r="B115" s="13" t="s">
        <v>254</v>
      </c>
      <c r="E115" s="42" t="n">
        <v>0.145156993372757</v>
      </c>
      <c r="F115" s="42" t="n">
        <v>0</v>
      </c>
      <c r="G115" s="42" t="n">
        <v>0</v>
      </c>
      <c r="H115" s="42" t="n">
        <v>0</v>
      </c>
      <c r="I115" s="42" t="n">
        <v>0</v>
      </c>
      <c r="J115" s="42" t="n">
        <v>0</v>
      </c>
      <c r="K115" s="42" t="n">
        <v>0.104843006627242</v>
      </c>
      <c r="L115" s="42" t="n">
        <v>0.104843006627242</v>
      </c>
      <c r="M115" s="42" t="n">
        <v>0.104843006627242</v>
      </c>
      <c r="N115" s="42" t="n">
        <v>0.25</v>
      </c>
      <c r="O115" s="42" t="n">
        <v>0.145156993372757</v>
      </c>
      <c r="P115" s="42" t="n">
        <v>0.145156993372757</v>
      </c>
    </row>
    <row r="116" customFormat="false" ht="15.75" hidden="false" customHeight="false" outlineLevel="0" collapsed="false">
      <c r="A116" s="12" t="s">
        <v>255</v>
      </c>
      <c r="B116" s="13" t="s">
        <v>256</v>
      </c>
      <c r="E116" s="42" t="n">
        <v>0.248715952682856</v>
      </c>
      <c r="F116" s="42" t="n">
        <v>0.248715952682856</v>
      </c>
      <c r="G116" s="42" t="n">
        <v>0.248715952682856</v>
      </c>
      <c r="H116" s="42" t="n">
        <v>0.248715952682856</v>
      </c>
      <c r="I116" s="42" t="n">
        <v>0.00128404731714364</v>
      </c>
      <c r="J116" s="42" t="n">
        <v>0.00128404731714364</v>
      </c>
      <c r="K116" s="42" t="n">
        <v>0.00128404731714364</v>
      </c>
      <c r="L116" s="42" t="n">
        <v>0.00128404731714364</v>
      </c>
      <c r="M116" s="42" t="n">
        <v>0</v>
      </c>
      <c r="N116" s="42" t="n">
        <v>0</v>
      </c>
      <c r="O116" s="42" t="n">
        <v>0</v>
      </c>
      <c r="P116" s="42" t="n">
        <v>0</v>
      </c>
    </row>
    <row r="117" customFormat="false" ht="15.75" hidden="false" customHeight="false" outlineLevel="0" collapsed="false">
      <c r="A117" s="12" t="s">
        <v>257</v>
      </c>
      <c r="B117" s="13" t="s">
        <v>258</v>
      </c>
      <c r="E117" s="42" t="n">
        <v>0.000816590581744501</v>
      </c>
      <c r="F117" s="42" t="n">
        <v>0</v>
      </c>
      <c r="G117" s="42" t="n">
        <v>0</v>
      </c>
      <c r="H117" s="42" t="n">
        <v>0</v>
      </c>
      <c r="I117" s="42" t="n">
        <v>0.067866123086688</v>
      </c>
      <c r="J117" s="42" t="n">
        <v>0.067866123086688</v>
      </c>
      <c r="K117" s="42" t="n">
        <v>0.249183409418255</v>
      </c>
      <c r="L117" s="42" t="n">
        <v>0.249183409418255</v>
      </c>
      <c r="M117" s="42" t="n">
        <v>0.181317286331568</v>
      </c>
      <c r="N117" s="42" t="n">
        <v>0.182133876913312</v>
      </c>
      <c r="O117" s="42" t="n">
        <v>0.000816590581744501</v>
      </c>
      <c r="P117" s="42" t="n">
        <v>0.000816590581744501</v>
      </c>
    </row>
    <row r="118" customFormat="false" ht="15.75" hidden="false" customHeight="false" outlineLevel="0" collapsed="false">
      <c r="A118" s="12" t="s">
        <v>259</v>
      </c>
      <c r="B118" s="13" t="s">
        <v>260</v>
      </c>
      <c r="E118" s="42" t="n">
        <v>0.000197468576816516</v>
      </c>
      <c r="F118" s="42" t="n">
        <v>0.000197468576816516</v>
      </c>
      <c r="G118" s="42" t="n">
        <v>0.000197468576816516</v>
      </c>
      <c r="H118" s="42" t="n">
        <v>0.000197468576816516</v>
      </c>
      <c r="I118" s="42" t="n">
        <v>0.00681842171070482</v>
      </c>
      <c r="J118" s="42" t="n">
        <v>0.00681842171070482</v>
      </c>
      <c r="K118" s="42" t="n">
        <v>0.249802531423183</v>
      </c>
      <c r="L118" s="42" t="n">
        <v>0.249802531423183</v>
      </c>
      <c r="M118" s="42" t="n">
        <v>0.242984109712479</v>
      </c>
      <c r="N118" s="42" t="n">
        <v>0.242984109712479</v>
      </c>
      <c r="O118" s="42" t="n">
        <v>0</v>
      </c>
      <c r="P118" s="42" t="n">
        <v>0</v>
      </c>
    </row>
    <row r="119" customFormat="false" ht="15.75" hidden="false" customHeight="false" outlineLevel="0" collapsed="false">
      <c r="A119" s="12" t="s">
        <v>261</v>
      </c>
      <c r="B119" s="13" t="s">
        <v>262</v>
      </c>
      <c r="E119" s="42" t="n">
        <v>0.130888938745237</v>
      </c>
      <c r="F119" s="42" t="n">
        <v>0</v>
      </c>
      <c r="G119" s="42" t="n">
        <v>0</v>
      </c>
      <c r="H119" s="42" t="n">
        <v>0</v>
      </c>
      <c r="I119" s="42" t="n">
        <v>0</v>
      </c>
      <c r="J119" s="42" t="n">
        <v>0</v>
      </c>
      <c r="K119" s="42" t="n">
        <v>0.119111061254763</v>
      </c>
      <c r="L119" s="42" t="n">
        <v>0.119111061254763</v>
      </c>
      <c r="M119" s="42" t="n">
        <v>0.119111061254763</v>
      </c>
      <c r="N119" s="42" t="n">
        <v>0.25</v>
      </c>
      <c r="O119" s="42" t="n">
        <v>0.130888938745237</v>
      </c>
      <c r="P119" s="42" t="n">
        <v>0.130888938745237</v>
      </c>
    </row>
    <row r="120" customFormat="false" ht="15.75" hidden="false" customHeight="false" outlineLevel="0" collapsed="false">
      <c r="A120" s="12" t="s">
        <v>263</v>
      </c>
      <c r="B120" s="13" t="s">
        <v>264</v>
      </c>
      <c r="E120" s="42" t="n">
        <v>0</v>
      </c>
      <c r="F120" s="42" t="n">
        <v>0</v>
      </c>
      <c r="G120" s="42" t="n">
        <v>0</v>
      </c>
      <c r="H120" s="42" t="n">
        <v>0</v>
      </c>
      <c r="I120" s="42" t="n">
        <v>0</v>
      </c>
      <c r="J120" s="42" t="n">
        <v>0</v>
      </c>
      <c r="K120" s="42" t="n">
        <v>0.25</v>
      </c>
      <c r="L120" s="42" t="n">
        <v>0.25</v>
      </c>
      <c r="M120" s="42" t="n">
        <v>0.25</v>
      </c>
      <c r="N120" s="42" t="n">
        <v>0.25</v>
      </c>
      <c r="O120" s="42" t="n">
        <v>0</v>
      </c>
      <c r="P120" s="42" t="n">
        <v>0</v>
      </c>
    </row>
    <row r="121" customFormat="false" ht="15.75" hidden="false" customHeight="false" outlineLevel="0" collapsed="false">
      <c r="A121" s="12" t="s">
        <v>265</v>
      </c>
      <c r="B121" s="13" t="s">
        <v>266</v>
      </c>
      <c r="E121" s="42" t="n">
        <v>0</v>
      </c>
      <c r="F121" s="42" t="n">
        <v>0</v>
      </c>
      <c r="G121" s="42" t="n">
        <v>0</v>
      </c>
      <c r="H121" s="42" t="n">
        <v>0</v>
      </c>
      <c r="I121" s="42" t="n">
        <v>0.06479707060178</v>
      </c>
      <c r="J121" s="42" t="n">
        <v>0.06479707060178</v>
      </c>
      <c r="K121" s="42" t="n">
        <v>0.25</v>
      </c>
      <c r="L121" s="42" t="n">
        <v>0.25</v>
      </c>
      <c r="M121" s="42" t="n">
        <v>0.18520292939822</v>
      </c>
      <c r="N121" s="42" t="n">
        <v>0.18520292939822</v>
      </c>
      <c r="O121" s="42" t="n">
        <v>0</v>
      </c>
      <c r="P121" s="42" t="n">
        <v>0</v>
      </c>
    </row>
    <row r="122" customFormat="false" ht="15.75" hidden="false" customHeight="false" outlineLevel="0" collapsed="false">
      <c r="A122" s="12" t="s">
        <v>267</v>
      </c>
      <c r="B122" s="13" t="s">
        <v>268</v>
      </c>
      <c r="E122" s="42" t="n">
        <v>0.214333221164329</v>
      </c>
      <c r="F122" s="42" t="n">
        <v>0.214333221164329</v>
      </c>
      <c r="G122" s="42" t="n">
        <v>0.214333221164329</v>
      </c>
      <c r="H122" s="42" t="n">
        <v>0.128050622609604</v>
      </c>
      <c r="I122" s="42" t="n">
        <v>0</v>
      </c>
      <c r="J122" s="42" t="n">
        <v>0</v>
      </c>
      <c r="K122" s="42" t="n">
        <v>0.0351858553113126</v>
      </c>
      <c r="L122" s="42" t="n">
        <v>0.0351858553113126</v>
      </c>
      <c r="M122" s="42" t="n">
        <v>0.0356667788356705</v>
      </c>
      <c r="N122" s="42" t="n">
        <v>0.0356667788356705</v>
      </c>
      <c r="O122" s="42" t="n">
        <v>0.000480923524357924</v>
      </c>
      <c r="P122" s="42" t="n">
        <v>0.0867635220790833</v>
      </c>
    </row>
    <row r="123" customFormat="false" ht="15.75" hidden="false" customHeight="false" outlineLevel="0" collapsed="false">
      <c r="A123" s="12" t="s">
        <v>269</v>
      </c>
      <c r="B123" s="13" t="s">
        <v>270</v>
      </c>
      <c r="E123" s="42" t="n">
        <v>0.24853481570912</v>
      </c>
      <c r="F123" s="42" t="n">
        <v>0</v>
      </c>
      <c r="G123" s="42" t="n">
        <v>0</v>
      </c>
      <c r="H123" s="42" t="n">
        <v>0</v>
      </c>
      <c r="I123" s="42" t="n">
        <v>0.00146518429088011</v>
      </c>
      <c r="J123" s="42" t="n">
        <v>0.00146518429088011</v>
      </c>
      <c r="K123" s="42" t="n">
        <v>0.00146518429088011</v>
      </c>
      <c r="L123" s="42" t="n">
        <v>0.00146518429088011</v>
      </c>
      <c r="M123" s="42" t="n">
        <v>0</v>
      </c>
      <c r="N123" s="42" t="n">
        <v>0.24853481570912</v>
      </c>
      <c r="O123" s="42" t="n">
        <v>0.24853481570912</v>
      </c>
      <c r="P123" s="42" t="n">
        <v>0.24853481570912</v>
      </c>
    </row>
    <row r="124" customFormat="false" ht="15.75" hidden="false" customHeight="false" outlineLevel="0" collapsed="false">
      <c r="A124" s="12" t="s">
        <v>271</v>
      </c>
      <c r="B124" s="13" t="s">
        <v>272</v>
      </c>
      <c r="E124" s="42" t="n">
        <v>0.25</v>
      </c>
      <c r="F124" s="42" t="n">
        <v>0.0839701601164483</v>
      </c>
      <c r="G124" s="42" t="n">
        <v>0.0839701601164483</v>
      </c>
      <c r="H124" s="42" t="n">
        <v>0.0839701601164483</v>
      </c>
      <c r="I124" s="42" t="n">
        <v>0</v>
      </c>
      <c r="J124" s="42" t="n">
        <v>0</v>
      </c>
      <c r="K124" s="42" t="n">
        <v>0</v>
      </c>
      <c r="L124" s="42" t="n">
        <v>0</v>
      </c>
      <c r="M124" s="42" t="n">
        <v>0</v>
      </c>
      <c r="N124" s="42" t="n">
        <v>0.166029839883552</v>
      </c>
      <c r="O124" s="42" t="n">
        <v>0.166029839883552</v>
      </c>
      <c r="P124" s="42" t="n">
        <v>0.166029839883552</v>
      </c>
    </row>
    <row r="125" customFormat="false" ht="15.75" hidden="false" customHeight="false" outlineLevel="0" collapsed="false">
      <c r="A125" s="12" t="s">
        <v>273</v>
      </c>
      <c r="B125" s="13" t="s">
        <v>274</v>
      </c>
      <c r="E125" s="42" t="n">
        <v>0</v>
      </c>
      <c r="F125" s="42" t="n">
        <v>0</v>
      </c>
      <c r="G125" s="42" t="n">
        <v>0</v>
      </c>
      <c r="H125" s="42" t="n">
        <v>0</v>
      </c>
      <c r="I125" s="42" t="n">
        <v>0.00211107963683289</v>
      </c>
      <c r="J125" s="42" t="n">
        <v>0.00211107963683289</v>
      </c>
      <c r="K125" s="42" t="n">
        <v>0.25</v>
      </c>
      <c r="L125" s="42" t="n">
        <v>0.25</v>
      </c>
      <c r="M125" s="42" t="n">
        <v>0.247888920363167</v>
      </c>
      <c r="N125" s="42" t="n">
        <v>0.247888920363167</v>
      </c>
      <c r="O125" s="42" t="n">
        <v>0</v>
      </c>
      <c r="P125" s="42" t="n">
        <v>0</v>
      </c>
    </row>
    <row r="126" customFormat="false" ht="15.75" hidden="false" customHeight="false" outlineLevel="0" collapsed="false">
      <c r="A126" s="12" t="s">
        <v>275</v>
      </c>
      <c r="B126" s="13" t="s">
        <v>276</v>
      </c>
      <c r="E126" s="42" t="n">
        <v>0.0211608165676634</v>
      </c>
      <c r="F126" s="42" t="n">
        <v>0</v>
      </c>
      <c r="G126" s="42" t="n">
        <v>0</v>
      </c>
      <c r="H126" s="42" t="n">
        <v>0</v>
      </c>
      <c r="I126" s="42" t="n">
        <v>0</v>
      </c>
      <c r="J126" s="42" t="n">
        <v>0.180271547382495</v>
      </c>
      <c r="K126" s="42" t="n">
        <v>0.180271547382495</v>
      </c>
      <c r="L126" s="42" t="n">
        <v>0.180271547382495</v>
      </c>
      <c r="M126" s="42" t="n">
        <v>0.228839183432337</v>
      </c>
      <c r="N126" s="42" t="n">
        <v>0.0697284526175048</v>
      </c>
      <c r="O126" s="42" t="n">
        <v>0.0697284526175048</v>
      </c>
      <c r="P126" s="42" t="n">
        <v>0.0697284526175048</v>
      </c>
    </row>
    <row r="127" customFormat="false" ht="15.75" hidden="false" customHeight="false" outlineLevel="0" collapsed="false">
      <c r="A127" s="12" t="s">
        <v>277</v>
      </c>
      <c r="B127" s="13" t="s">
        <v>278</v>
      </c>
      <c r="E127" s="42" t="n">
        <v>0.0178167057463142</v>
      </c>
      <c r="F127" s="42" t="n">
        <v>0.0178167057463142</v>
      </c>
      <c r="G127" s="42" t="n">
        <v>0.0178167057463142</v>
      </c>
      <c r="H127" s="42" t="n">
        <v>0.0178167057463142</v>
      </c>
      <c r="I127" s="42" t="n">
        <v>0.00283414043354791</v>
      </c>
      <c r="J127" s="42" t="n">
        <v>0.00283414043354791</v>
      </c>
      <c r="K127" s="42" t="n">
        <v>0.232183294253686</v>
      </c>
      <c r="L127" s="42" t="n">
        <v>0.232183294253686</v>
      </c>
      <c r="M127" s="42" t="n">
        <v>0.229349153820138</v>
      </c>
      <c r="N127" s="42" t="n">
        <v>0.229349153820138</v>
      </c>
      <c r="O127" s="42" t="n">
        <v>0</v>
      </c>
      <c r="P127" s="42" t="n">
        <v>0</v>
      </c>
    </row>
    <row r="128" customFormat="false" ht="15.75" hidden="false" customHeight="false" outlineLevel="0" collapsed="false">
      <c r="A128" s="12" t="s">
        <v>279</v>
      </c>
      <c r="B128" s="13" t="s">
        <v>280</v>
      </c>
      <c r="E128" s="42" t="n">
        <v>0.211475746564211</v>
      </c>
      <c r="F128" s="42" t="n">
        <v>0</v>
      </c>
      <c r="G128" s="42" t="n">
        <v>0</v>
      </c>
      <c r="H128" s="42" t="n">
        <v>0</v>
      </c>
      <c r="I128" s="42" t="n">
        <v>0.0370347469131865</v>
      </c>
      <c r="J128" s="42" t="n">
        <v>0.0370347469131865</v>
      </c>
      <c r="K128" s="42" t="n">
        <v>0.0385242534357885</v>
      </c>
      <c r="L128" s="42" t="n">
        <v>0.0385242534357885</v>
      </c>
      <c r="M128" s="42" t="n">
        <v>0.00148950652260205</v>
      </c>
      <c r="N128" s="42" t="n">
        <v>0.212965253086813</v>
      </c>
      <c r="O128" s="42" t="n">
        <v>0.211475746564211</v>
      </c>
      <c r="P128" s="42" t="n">
        <v>0.211475746564211</v>
      </c>
    </row>
    <row r="129" customFormat="false" ht="15.75" hidden="false" customHeight="false" outlineLevel="0" collapsed="false">
      <c r="A129" s="12" t="s">
        <v>281</v>
      </c>
      <c r="B129" s="13" t="s">
        <v>282</v>
      </c>
      <c r="E129" s="42" t="n">
        <v>0.111344520219373</v>
      </c>
      <c r="F129" s="42" t="n">
        <v>0.000146929423981854</v>
      </c>
      <c r="G129" s="42" t="n">
        <v>0.000146929423981854</v>
      </c>
      <c r="H129" s="42" t="n">
        <v>0.000146929423981854</v>
      </c>
      <c r="I129" s="42" t="n">
        <v>0</v>
      </c>
      <c r="J129" s="42" t="n">
        <v>0</v>
      </c>
      <c r="K129" s="42" t="n">
        <v>0.119619665300787</v>
      </c>
      <c r="L129" s="42" t="n">
        <v>0.119619665300787</v>
      </c>
      <c r="M129" s="42" t="n">
        <v>0.138655479780627</v>
      </c>
      <c r="N129" s="42" t="n">
        <v>0.249853070576018</v>
      </c>
      <c r="O129" s="42" t="n">
        <v>0.130233405275231</v>
      </c>
      <c r="P129" s="42" t="n">
        <v>0.130233405275231</v>
      </c>
    </row>
    <row r="130" customFormat="false" ht="15.75" hidden="false" customHeight="false" outlineLevel="0" collapsed="false">
      <c r="A130" s="12" t="s">
        <v>283</v>
      </c>
      <c r="B130" s="13" t="s">
        <v>284</v>
      </c>
      <c r="E130" s="42" t="n">
        <v>0</v>
      </c>
      <c r="F130" s="42" t="n">
        <v>0</v>
      </c>
      <c r="G130" s="42" t="n">
        <v>0</v>
      </c>
      <c r="H130" s="42" t="n">
        <v>0</v>
      </c>
      <c r="I130" s="42" t="n">
        <v>0</v>
      </c>
      <c r="J130" s="42" t="n">
        <v>0</v>
      </c>
      <c r="K130" s="42" t="n">
        <v>0</v>
      </c>
      <c r="L130" s="42" t="n">
        <v>0</v>
      </c>
      <c r="M130" s="42" t="n">
        <v>0</v>
      </c>
      <c r="N130" s="42" t="n">
        <v>0</v>
      </c>
      <c r="O130" s="42" t="n">
        <v>0</v>
      </c>
      <c r="P130" s="42" t="n">
        <v>0</v>
      </c>
    </row>
    <row r="131" customFormat="false" ht="15.75" hidden="false" customHeight="false" outlineLevel="0" collapsed="false">
      <c r="A131" s="12" t="s">
        <v>285</v>
      </c>
      <c r="B131" s="13" t="s">
        <v>286</v>
      </c>
      <c r="E131" s="42" t="n">
        <v>0.0647425840012301</v>
      </c>
      <c r="F131" s="42" t="n">
        <v>0</v>
      </c>
      <c r="G131" s="42" t="n">
        <v>0</v>
      </c>
      <c r="H131" s="42" t="n">
        <v>0</v>
      </c>
      <c r="I131" s="42" t="n">
        <v>0</v>
      </c>
      <c r="J131" s="42" t="n">
        <v>0.0230907876132781</v>
      </c>
      <c r="K131" s="42" t="n">
        <v>0.0230907876132781</v>
      </c>
      <c r="L131" s="42" t="n">
        <v>0.0259008121341788</v>
      </c>
      <c r="M131" s="42" t="n">
        <v>0.18525741599877</v>
      </c>
      <c r="N131" s="42" t="n">
        <v>0.226909212386722</v>
      </c>
      <c r="O131" s="42" t="n">
        <v>0.226909212386722</v>
      </c>
      <c r="P131" s="42" t="n">
        <v>0.224099187865821</v>
      </c>
    </row>
    <row r="132" customFormat="false" ht="15.75" hidden="false" customHeight="false" outlineLevel="0" collapsed="false">
      <c r="A132" s="12" t="s">
        <v>287</v>
      </c>
      <c r="B132" s="13" t="s">
        <v>288</v>
      </c>
      <c r="E132" s="42" t="n">
        <v>0.0523143154194529</v>
      </c>
      <c r="F132" s="42" t="n">
        <v>0.0523143154194529</v>
      </c>
      <c r="G132" s="42" t="n">
        <v>0.0523143154194529</v>
      </c>
      <c r="H132" s="42" t="n">
        <v>0.196605173810676</v>
      </c>
      <c r="I132" s="42" t="n">
        <v>0.197685684580547</v>
      </c>
      <c r="J132" s="42" t="n">
        <v>0.197685684580547</v>
      </c>
      <c r="K132" s="42" t="n">
        <v>0.197685684580547</v>
      </c>
      <c r="L132" s="42" t="n">
        <v>0.00108051076987157</v>
      </c>
      <c r="M132" s="42" t="n">
        <v>0</v>
      </c>
      <c r="N132" s="42" t="n">
        <v>0</v>
      </c>
      <c r="O132" s="42" t="n">
        <v>0</v>
      </c>
      <c r="P132" s="42" t="n">
        <v>0.0523143154194529</v>
      </c>
    </row>
    <row r="133" customFormat="false" ht="15.75" hidden="false" customHeight="false" outlineLevel="0" collapsed="false">
      <c r="A133" s="12" t="s">
        <v>289</v>
      </c>
      <c r="B133" s="13" t="s">
        <v>290</v>
      </c>
      <c r="E133" s="42" t="n">
        <v>0.0049980570131077</v>
      </c>
      <c r="F133" s="42" t="n">
        <v>0.0049980570131077</v>
      </c>
      <c r="G133" s="42" t="n">
        <v>0.0049980570131077</v>
      </c>
      <c r="H133" s="42" t="n">
        <v>0.0049980570131077</v>
      </c>
      <c r="I133" s="42" t="n">
        <v>0</v>
      </c>
      <c r="J133" s="42" t="n">
        <v>0</v>
      </c>
      <c r="K133" s="42" t="n">
        <v>0.245001942986892</v>
      </c>
      <c r="L133" s="42" t="n">
        <v>0.245001942986892</v>
      </c>
      <c r="M133" s="42" t="n">
        <v>0.245001942986892</v>
      </c>
      <c r="N133" s="42" t="n">
        <v>0.245001942986892</v>
      </c>
      <c r="O133" s="42" t="n">
        <v>0</v>
      </c>
      <c r="P133" s="42" t="n">
        <v>0</v>
      </c>
    </row>
    <row r="134" customFormat="false" ht="15.75" hidden="false" customHeight="false" outlineLevel="0" collapsed="false">
      <c r="A134" s="12" t="s">
        <v>291</v>
      </c>
      <c r="B134" s="13" t="s">
        <v>292</v>
      </c>
      <c r="E134" s="42" t="n">
        <v>0.20816129137135</v>
      </c>
      <c r="F134" s="42" t="n">
        <v>0</v>
      </c>
      <c r="G134" s="42" t="n">
        <v>0</v>
      </c>
      <c r="H134" s="42" t="n">
        <v>0.0418387086286495</v>
      </c>
      <c r="I134" s="42" t="n">
        <v>0.0418387086286495</v>
      </c>
      <c r="J134" s="42" t="n">
        <v>0.0418387086286495</v>
      </c>
      <c r="K134" s="42" t="n">
        <v>0.0418387086286495</v>
      </c>
      <c r="L134" s="42" t="n">
        <v>0</v>
      </c>
      <c r="M134" s="42" t="n">
        <v>0</v>
      </c>
      <c r="N134" s="42" t="n">
        <v>0.20816129137135</v>
      </c>
      <c r="O134" s="42" t="n">
        <v>0.20816129137135</v>
      </c>
      <c r="P134" s="42" t="n">
        <v>0.20816129137135</v>
      </c>
    </row>
    <row r="135" customFormat="false" ht="15.75" hidden="false" customHeight="false" outlineLevel="0" collapsed="false">
      <c r="A135" s="12" t="s">
        <v>293</v>
      </c>
      <c r="B135" s="13" t="s">
        <v>294</v>
      </c>
      <c r="E135" s="42" t="n">
        <v>0.211983038696146</v>
      </c>
      <c r="F135" s="42" t="n">
        <v>0.199631717622332</v>
      </c>
      <c r="G135" s="42" t="n">
        <v>0.199631717622332</v>
      </c>
      <c r="H135" s="42" t="n">
        <v>0.199631717622332</v>
      </c>
      <c r="I135" s="42" t="n">
        <v>0.0380169613038537</v>
      </c>
      <c r="J135" s="42" t="n">
        <v>0.0380169613038537</v>
      </c>
      <c r="K135" s="42" t="n">
        <v>0.0380169613038537</v>
      </c>
      <c r="L135" s="42" t="n">
        <v>0.0380169613038537</v>
      </c>
      <c r="M135" s="42" t="n">
        <v>0</v>
      </c>
      <c r="N135" s="42" t="n">
        <v>0.0123513210738143</v>
      </c>
      <c r="O135" s="42" t="n">
        <v>0.0123513210738143</v>
      </c>
      <c r="P135" s="42" t="n">
        <v>0.0123513210738143</v>
      </c>
    </row>
    <row r="136" customFormat="false" ht="15.75" hidden="false" customHeight="false" outlineLevel="0" collapsed="false">
      <c r="A136" s="12" t="s">
        <v>295</v>
      </c>
      <c r="B136" s="13" t="s">
        <v>296</v>
      </c>
      <c r="E136" s="42" t="n">
        <v>0.0567006005726518</v>
      </c>
      <c r="F136" s="42" t="n">
        <v>0</v>
      </c>
      <c r="G136" s="42" t="n">
        <v>0</v>
      </c>
      <c r="H136" s="42" t="n">
        <v>0</v>
      </c>
      <c r="I136" s="42" t="n">
        <v>0.0260156904395622</v>
      </c>
      <c r="J136" s="42" t="n">
        <v>0.0260156904395622</v>
      </c>
      <c r="K136" s="42" t="n">
        <v>0.193299399427348</v>
      </c>
      <c r="L136" s="42" t="n">
        <v>0.193299399427348</v>
      </c>
      <c r="M136" s="42" t="n">
        <v>0.167283708987786</v>
      </c>
      <c r="N136" s="42" t="n">
        <v>0.223984309560438</v>
      </c>
      <c r="O136" s="42" t="n">
        <v>0.0567006005726518</v>
      </c>
      <c r="P136" s="42" t="n">
        <v>0.0567006005726518</v>
      </c>
    </row>
    <row r="137" customFormat="false" ht="15.75" hidden="false" customHeight="false" outlineLevel="0" collapsed="false">
      <c r="A137" s="12" t="s">
        <v>297</v>
      </c>
      <c r="B137" s="13" t="s">
        <v>298</v>
      </c>
      <c r="E137" s="42" t="n">
        <v>0</v>
      </c>
      <c r="F137" s="42" t="n">
        <v>0</v>
      </c>
      <c r="G137" s="42" t="n">
        <v>0</v>
      </c>
      <c r="H137" s="42" t="n">
        <v>0</v>
      </c>
      <c r="I137" s="42" t="n">
        <v>0.218713621218766</v>
      </c>
      <c r="J137" s="42" t="n">
        <v>0.218713621218766</v>
      </c>
      <c r="K137" s="42" t="n">
        <v>0.25</v>
      </c>
      <c r="L137" s="42" t="n">
        <v>0.25</v>
      </c>
      <c r="M137" s="42" t="n">
        <v>0.0312863787812338</v>
      </c>
      <c r="N137" s="42" t="n">
        <v>0.0312863787812338</v>
      </c>
      <c r="O137" s="42" t="n">
        <v>0</v>
      </c>
      <c r="P137" s="42" t="n">
        <v>0</v>
      </c>
    </row>
    <row r="138" customFormat="false" ht="15.75" hidden="false" customHeight="false" outlineLevel="0" collapsed="false">
      <c r="A138" s="12" t="s">
        <v>299</v>
      </c>
      <c r="B138" s="13" t="s">
        <v>300</v>
      </c>
      <c r="E138" s="42" t="n">
        <v>0</v>
      </c>
      <c r="F138" s="42" t="n">
        <v>0</v>
      </c>
      <c r="G138" s="42" t="n">
        <v>0</v>
      </c>
      <c r="H138" s="42" t="n">
        <v>0.00784610995259833</v>
      </c>
      <c r="I138" s="42" t="n">
        <v>0.231913943735707</v>
      </c>
      <c r="J138" s="42" t="n">
        <v>0.231913943735707</v>
      </c>
      <c r="K138" s="42" t="n">
        <v>0.25</v>
      </c>
      <c r="L138" s="42" t="n">
        <v>0.242153890047402</v>
      </c>
      <c r="M138" s="42" t="n">
        <v>0.0180860562642928</v>
      </c>
      <c r="N138" s="42" t="n">
        <v>0.0180860562642928</v>
      </c>
      <c r="O138" s="42" t="n">
        <v>0</v>
      </c>
      <c r="P138" s="42"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B6D7A8"/>
    <pageSetUpPr fitToPage="false"/>
  </sheetPr>
  <dimension ref="A1:V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5" min="3" style="0" width="28.3316326530612"/>
    <col collapsed="false" hidden="false" max="6" min="6" style="0" width="6.22959183673469"/>
    <col collapsed="false" hidden="false" max="7" min="7" style="0" width="17.6581632653061"/>
    <col collapsed="false" hidden="false" max="8" min="8" style="0" width="5.96428571428571"/>
    <col collapsed="false" hidden="false" max="9" min="9" style="0" width="20.8316326530612"/>
    <col collapsed="false" hidden="false" max="1025" min="10" style="0" width="13.3469387755102"/>
  </cols>
  <sheetData>
    <row r="1" customFormat="false" ht="15.75" hidden="false" customHeight="false" outlineLevel="0" collapsed="false">
      <c r="A1" s="43" t="s">
        <v>24</v>
      </c>
      <c r="B1" s="8" t="s">
        <v>25</v>
      </c>
      <c r="C1" s="9" t="s">
        <v>336</v>
      </c>
      <c r="D1" s="9" t="s">
        <v>337</v>
      </c>
      <c r="E1" s="9" t="s">
        <v>338</v>
      </c>
      <c r="F1" s="3"/>
      <c r="G1" s="40" t="s">
        <v>339</v>
      </c>
      <c r="H1" s="3"/>
      <c r="I1" s="9" t="s">
        <v>340</v>
      </c>
      <c r="J1" s="9" t="s">
        <v>341</v>
      </c>
      <c r="K1" s="9" t="s">
        <v>342</v>
      </c>
      <c r="L1" s="9" t="s">
        <v>343</v>
      </c>
      <c r="M1" s="9" t="s">
        <v>344</v>
      </c>
      <c r="N1" s="9" t="s">
        <v>328</v>
      </c>
      <c r="O1" s="9" t="s">
        <v>345</v>
      </c>
      <c r="P1" s="9" t="s">
        <v>346</v>
      </c>
      <c r="Q1" s="9" t="s">
        <v>347</v>
      </c>
      <c r="R1" s="9" t="s">
        <v>348</v>
      </c>
      <c r="S1" s="9" t="s">
        <v>349</v>
      </c>
      <c r="T1" s="9" t="s">
        <v>350</v>
      </c>
      <c r="U1" s="9" t="s">
        <v>351</v>
      </c>
      <c r="V1" s="9"/>
    </row>
    <row r="2" customFormat="false" ht="15.75" hidden="false" customHeight="false" outlineLevel="0" collapsed="false">
      <c r="A2" s="12" t="s">
        <v>27</v>
      </c>
      <c r="B2" s="13" t="s">
        <v>28</v>
      </c>
      <c r="C2" s="44" t="n">
        <v>0.432732416666667</v>
      </c>
      <c r="D2" s="45" t="n">
        <v>0.0298186266666667</v>
      </c>
      <c r="E2" s="44" t="n">
        <v>0.0692039166666667</v>
      </c>
      <c r="F2" s="46"/>
      <c r="G2" s="47" t="n">
        <f aca="false">C2/(((2100*(1+'Food waste'!N2)*(365/12)/(4*10^6)))*Population!C2)</f>
        <v>0.6961175971</v>
      </c>
      <c r="H2" s="46"/>
      <c r="I2" s="46"/>
      <c r="J2" s="46" t="n">
        <v>0.569531416666667</v>
      </c>
      <c r="K2" s="46" t="n">
        <v>0.535206666666667</v>
      </c>
      <c r="L2" s="46" t="n">
        <v>0.500881916666667</v>
      </c>
      <c r="M2" s="46" t="n">
        <v>0.466557166666667</v>
      </c>
      <c r="N2" s="46" t="n">
        <v>0.432732416666667</v>
      </c>
      <c r="O2" s="46" t="n">
        <v>0.398907666666667</v>
      </c>
      <c r="P2" s="46" t="n">
        <v>0.467557166666667</v>
      </c>
      <c r="Q2" s="46" t="n">
        <v>0.536206666666667</v>
      </c>
      <c r="R2" s="46" t="n">
        <v>0.604356166666667</v>
      </c>
      <c r="S2" s="46" t="n">
        <v>0.672505666666667</v>
      </c>
      <c r="T2" s="46" t="n">
        <v>0.638180916666667</v>
      </c>
      <c r="U2" s="46" t="n">
        <v>0.603856166666667</v>
      </c>
    </row>
    <row r="3" customFormat="false" ht="15.75" hidden="false" customHeight="false" outlineLevel="0" collapsed="false">
      <c r="A3" s="12" t="s">
        <v>29</v>
      </c>
      <c r="B3" s="13" t="s">
        <v>30</v>
      </c>
      <c r="C3" s="44" t="n">
        <v>0.220339208333333</v>
      </c>
      <c r="D3" s="45" t="n">
        <v>0.00433722666666667</v>
      </c>
      <c r="E3" s="44" t="n">
        <v>0.02503058</v>
      </c>
      <c r="F3" s="46"/>
      <c r="G3" s="47" t="n">
        <f aca="false">C3/(((2100*(1+'Food waste'!N3)*(365/12)/(4*10^6)))*Population!C3)</f>
        <v>4.027448567</v>
      </c>
      <c r="H3" s="46"/>
      <c r="I3" s="46"/>
      <c r="J3" s="46" t="n">
        <v>0.145901708333333</v>
      </c>
      <c r="K3" s="46" t="n">
        <v>0.186569333333333</v>
      </c>
      <c r="L3" s="46" t="n">
        <v>0.227236958333333</v>
      </c>
      <c r="M3" s="46" t="n">
        <v>0.267904583333333</v>
      </c>
      <c r="N3" s="46" t="n">
        <v>0.220339208333333</v>
      </c>
      <c r="O3" s="46" t="n">
        <v>0.172773833333333</v>
      </c>
      <c r="P3" s="46" t="n">
        <v>0.180521583333333</v>
      </c>
      <c r="Q3" s="46" t="n">
        <v>0.188269333333333</v>
      </c>
      <c r="R3" s="46" t="n">
        <v>0.195167083333333</v>
      </c>
      <c r="S3" s="46" t="n">
        <v>0.202064833333333</v>
      </c>
      <c r="T3" s="46" t="n">
        <v>0.153649458333333</v>
      </c>
      <c r="U3" s="46" t="n">
        <v>0.194317083333333</v>
      </c>
    </row>
    <row r="4" customFormat="false" ht="15.75" hidden="false" customHeight="false" outlineLevel="0" collapsed="false">
      <c r="A4" s="12" t="s">
        <v>31</v>
      </c>
      <c r="B4" s="13" t="s">
        <v>32</v>
      </c>
      <c r="C4" s="44" t="n">
        <v>5.97144920833333</v>
      </c>
      <c r="D4" s="45" t="n">
        <v>0.342210683333333</v>
      </c>
      <c r="E4" s="44" t="n">
        <v>0.856740576666667</v>
      </c>
      <c r="F4" s="46"/>
      <c r="G4" s="47" t="n">
        <f aca="false">C4/(((2100*(1+'Food waste'!N4)*(365/12)/(4*10^6)))*Population!C4)</f>
        <v>7.154512974</v>
      </c>
      <c r="H4" s="46"/>
      <c r="I4" s="46"/>
      <c r="J4" s="46" t="n">
        <v>7.06368604166666</v>
      </c>
      <c r="K4" s="46" t="n">
        <v>6.79062683333333</v>
      </c>
      <c r="L4" s="46" t="n">
        <v>6.517567625</v>
      </c>
      <c r="M4" s="46" t="n">
        <v>6.24450841666666</v>
      </c>
      <c r="N4" s="46" t="n">
        <v>5.97144920833333</v>
      </c>
      <c r="O4" s="46" t="n">
        <v>5.69839</v>
      </c>
      <c r="P4" s="46" t="n">
        <v>6.24450841666667</v>
      </c>
      <c r="Q4" s="46" t="n">
        <v>6.79062683333333</v>
      </c>
      <c r="R4" s="46" t="n">
        <v>7.33674525</v>
      </c>
      <c r="S4" s="46" t="n">
        <v>7.88286366666667</v>
      </c>
      <c r="T4" s="46" t="n">
        <v>7.60980445833333</v>
      </c>
      <c r="U4" s="46" t="n">
        <v>7.33674525</v>
      </c>
    </row>
    <row r="5" customFormat="false" ht="15.75" hidden="false" customHeight="false" outlineLevel="0" collapsed="false">
      <c r="A5" s="12" t="s">
        <v>33</v>
      </c>
      <c r="B5" s="13" t="s">
        <v>34</v>
      </c>
      <c r="C5" s="44" t="n">
        <v>1.170343875</v>
      </c>
      <c r="D5" s="45" t="n">
        <v>0.0692894933333333</v>
      </c>
      <c r="E5" s="44" t="n">
        <v>0.0763562966666667</v>
      </c>
      <c r="F5" s="46"/>
      <c r="G5" s="47" t="n">
        <f aca="false">C5/(((2100*(1+'Food waste'!N5)*(365/12)/(4*10^6)))*Population!C5)</f>
        <v>1.973842388</v>
      </c>
      <c r="H5" s="46"/>
      <c r="I5" s="46"/>
      <c r="J5" s="46" t="n">
        <v>1.34177145833333</v>
      </c>
      <c r="K5" s="46" t="n">
        <v>1.171043</v>
      </c>
      <c r="L5" s="46" t="n">
        <v>1.00031454166667</v>
      </c>
      <c r="M5" s="46" t="n">
        <v>0.829586083333333</v>
      </c>
      <c r="N5" s="46" t="n">
        <v>1.170343875</v>
      </c>
      <c r="O5" s="46" t="n">
        <v>1.51110166666667</v>
      </c>
      <c r="P5" s="46" t="n">
        <v>1.85255858333333</v>
      </c>
      <c r="Q5" s="46" t="n">
        <v>2.1940155</v>
      </c>
      <c r="R5" s="46" t="n">
        <v>2.02398616666667</v>
      </c>
      <c r="S5" s="46" t="n">
        <v>1.85395683333333</v>
      </c>
      <c r="T5" s="46" t="n">
        <v>1.683228375</v>
      </c>
      <c r="U5" s="46" t="n">
        <v>1.51249991666667</v>
      </c>
    </row>
    <row r="6" customFormat="false" ht="15.75" hidden="false" customHeight="false" outlineLevel="0" collapsed="false">
      <c r="A6" s="12" t="s">
        <v>35</v>
      </c>
      <c r="B6" s="13" t="s">
        <v>36</v>
      </c>
      <c r="C6" s="44" t="n">
        <v>78.46533675</v>
      </c>
      <c r="D6" s="45" t="n">
        <v>10.3402345866667</v>
      </c>
      <c r="E6" s="44" t="n">
        <v>18.6872912133333</v>
      </c>
      <c r="F6" s="46"/>
      <c r="G6" s="47" t="n">
        <f aca="false">C6/(((2100*(1+'Food waste'!N6)*(365/12)/(4*10^6)))*Population!C6)</f>
        <v>87.09360232</v>
      </c>
      <c r="H6" s="46"/>
      <c r="I6" s="46"/>
      <c r="J6" s="46" t="n">
        <v>81.688643</v>
      </c>
      <c r="K6" s="46" t="n">
        <v>76.506818</v>
      </c>
      <c r="L6" s="46" t="n">
        <v>79.68577425</v>
      </c>
      <c r="M6" s="46" t="n">
        <v>78.8278055</v>
      </c>
      <c r="N6" s="46" t="n">
        <v>78.46533675</v>
      </c>
      <c r="O6" s="46" t="n">
        <v>78.102868</v>
      </c>
      <c r="P6" s="46" t="n">
        <v>69.379618</v>
      </c>
      <c r="Q6" s="46" t="n">
        <v>60.45889925</v>
      </c>
      <c r="R6" s="46" t="n">
        <v>51.0426805</v>
      </c>
      <c r="S6" s="46" t="n">
        <v>56.58697425</v>
      </c>
      <c r="T6" s="46" t="n">
        <v>66.36566175</v>
      </c>
      <c r="U6" s="46" t="n">
        <v>76.14434925</v>
      </c>
    </row>
    <row r="7" customFormat="false" ht="15.75" hidden="false" customHeight="false" outlineLevel="0" collapsed="false">
      <c r="A7" s="12" t="s">
        <v>37</v>
      </c>
      <c r="B7" s="13" t="s">
        <v>38</v>
      </c>
      <c r="C7" s="44" t="n">
        <v>0.144387708333333</v>
      </c>
      <c r="D7" s="45" t="n">
        <v>0.00261381333333333</v>
      </c>
      <c r="E7" s="44" t="n">
        <v>0.02142258</v>
      </c>
      <c r="F7" s="46"/>
      <c r="G7" s="47" t="n">
        <f aca="false">C7/(((2100*(1+'Food waste'!N7)*(365/12)/(4*10^6)))*Population!C7)</f>
        <v>2.527406765</v>
      </c>
      <c r="H7" s="46"/>
      <c r="I7" s="46"/>
      <c r="J7" s="46" t="n">
        <v>0.165008541666667</v>
      </c>
      <c r="K7" s="46" t="n">
        <v>0.168525333333333</v>
      </c>
      <c r="L7" s="46" t="n">
        <v>0.172042125</v>
      </c>
      <c r="M7" s="46" t="n">
        <v>0.175558916666667</v>
      </c>
      <c r="N7" s="46" t="n">
        <v>0.144387708333333</v>
      </c>
      <c r="O7" s="46" t="n">
        <v>0.1132165</v>
      </c>
      <c r="P7" s="46" t="n">
        <v>0.141470916666667</v>
      </c>
      <c r="Q7" s="46" t="n">
        <v>0.169725333333333</v>
      </c>
      <c r="R7" s="46" t="n">
        <v>0.19737975</v>
      </c>
      <c r="S7" s="46" t="n">
        <v>0.225034166666667</v>
      </c>
      <c r="T7" s="46" t="n">
        <v>0.193262958333333</v>
      </c>
      <c r="U7" s="46" t="n">
        <v>0.19677975</v>
      </c>
    </row>
    <row r="8" customFormat="false" ht="15.75" hidden="false" customHeight="false" outlineLevel="0" collapsed="false">
      <c r="A8" s="12" t="s">
        <v>39</v>
      </c>
      <c r="B8" s="13" t="s">
        <v>40</v>
      </c>
      <c r="C8" s="44" t="n">
        <v>16.5429474166667</v>
      </c>
      <c r="D8" s="45" t="n">
        <v>0.425785793333333</v>
      </c>
      <c r="E8" s="44" t="n">
        <v>2.51643729</v>
      </c>
      <c r="F8" s="46"/>
      <c r="G8" s="47" t="n">
        <f aca="false">C8/(((2100*(1+'Food waste'!N8)*(365/12)/(4*10^6)))*Population!C8)</f>
        <v>31.31406895</v>
      </c>
      <c r="H8" s="46"/>
      <c r="I8" s="46"/>
      <c r="J8" s="46" t="n">
        <v>24.9231440416667</v>
      </c>
      <c r="K8" s="46" t="n">
        <v>24.3182206666667</v>
      </c>
      <c r="L8" s="46" t="n">
        <v>21.7199959166667</v>
      </c>
      <c r="M8" s="46" t="n">
        <v>19.1314716666667</v>
      </c>
      <c r="N8" s="46" t="n">
        <v>16.5429474166667</v>
      </c>
      <c r="O8" s="46" t="n">
        <v>13.9544231666667</v>
      </c>
      <c r="P8" s="46" t="n">
        <v>12.3716082916667</v>
      </c>
      <c r="Q8" s="46" t="n">
        <v>10.7790929166667</v>
      </c>
      <c r="R8" s="46" t="n">
        <v>9.18657754166667</v>
      </c>
      <c r="S8" s="46" t="n">
        <v>12.3800251666667</v>
      </c>
      <c r="T8" s="46" t="n">
        <v>16.5610647916667</v>
      </c>
      <c r="U8" s="46" t="n">
        <v>20.7421044166667</v>
      </c>
    </row>
    <row r="9" customFormat="false" ht="15.75" hidden="false" customHeight="false" outlineLevel="0" collapsed="false">
      <c r="A9" s="12" t="s">
        <v>41</v>
      </c>
      <c r="B9" s="13" t="s">
        <v>42</v>
      </c>
      <c r="C9" s="44" t="n">
        <v>0.655920375</v>
      </c>
      <c r="D9" s="45" t="n">
        <v>0.01209368</v>
      </c>
      <c r="E9" s="44" t="n">
        <v>0.0938805483333333</v>
      </c>
      <c r="F9" s="46"/>
      <c r="G9" s="47" t="n">
        <f aca="false">C9/(((2100*(1+'Food waste'!N9)*(365/12)/(4*10^6)))*Population!C9)</f>
        <v>3.352080872</v>
      </c>
      <c r="H9" s="46"/>
      <c r="I9" s="46"/>
      <c r="J9" s="46" t="n">
        <v>1.473035</v>
      </c>
      <c r="K9" s="46" t="n">
        <v>1.266993375</v>
      </c>
      <c r="L9" s="46" t="n">
        <v>1.06095175</v>
      </c>
      <c r="M9" s="46" t="n">
        <v>0.854910125</v>
      </c>
      <c r="N9" s="46" t="n">
        <v>0.655920375</v>
      </c>
      <c r="O9" s="46" t="n">
        <v>0.456930625</v>
      </c>
      <c r="P9" s="46" t="n">
        <v>0.870212</v>
      </c>
      <c r="Q9" s="46" t="n">
        <v>1.283493375</v>
      </c>
      <c r="R9" s="46" t="n">
        <v>1.68852475</v>
      </c>
      <c r="S9" s="46" t="n">
        <v>2.093556125</v>
      </c>
      <c r="T9" s="46" t="n">
        <v>1.886316375</v>
      </c>
      <c r="U9" s="46" t="n">
        <v>1.68027475</v>
      </c>
    </row>
    <row r="10" customFormat="false" ht="15.75" hidden="false" customHeight="false" outlineLevel="0" collapsed="false">
      <c r="A10" s="12" t="s">
        <v>43</v>
      </c>
      <c r="B10" s="13" t="s">
        <v>44</v>
      </c>
      <c r="C10" s="44" t="n">
        <v>0.0417295</v>
      </c>
      <c r="D10" s="45" t="n">
        <v>0.00070016</v>
      </c>
      <c r="E10" s="44" t="n">
        <v>0.0052668</v>
      </c>
      <c r="F10" s="46"/>
      <c r="G10" s="47" t="n">
        <f aca="false">C10/(((2100*(1+'Food waste'!N10)*(365/12)/(4*10^6)))*Population!C10)</f>
        <v>1.196940648</v>
      </c>
      <c r="H10" s="46"/>
      <c r="I10" s="46"/>
      <c r="J10" s="46" t="n">
        <v>0.0417295</v>
      </c>
      <c r="K10" s="46" t="n">
        <v>0.0417295</v>
      </c>
      <c r="L10" s="46" t="n">
        <v>0.0417295</v>
      </c>
      <c r="M10" s="46" t="n">
        <v>0.0417295</v>
      </c>
      <c r="N10" s="46" t="n">
        <v>0.0417295</v>
      </c>
      <c r="O10" s="46" t="n">
        <v>0.0417295</v>
      </c>
      <c r="P10" s="46" t="n">
        <v>0.0417295</v>
      </c>
      <c r="Q10" s="46" t="n">
        <v>0.0417295</v>
      </c>
      <c r="R10" s="46" t="n">
        <v>0.0417295</v>
      </c>
      <c r="S10" s="46" t="n">
        <v>0.0417295</v>
      </c>
      <c r="T10" s="46" t="n">
        <v>0.0417295</v>
      </c>
      <c r="U10" s="46" t="n">
        <v>0.0417295</v>
      </c>
    </row>
    <row r="11" customFormat="false" ht="15.75" hidden="false" customHeight="false" outlineLevel="0" collapsed="false">
      <c r="A11" s="12" t="s">
        <v>45</v>
      </c>
      <c r="B11" s="13" t="s">
        <v>46</v>
      </c>
      <c r="C11" s="44" t="n">
        <v>9.60177370833334</v>
      </c>
      <c r="D11" s="45" t="n">
        <v>0.430395866666667</v>
      </c>
      <c r="E11" s="44" t="n">
        <v>0.874350638333334</v>
      </c>
      <c r="F11" s="46"/>
      <c r="G11" s="47" t="n">
        <f aca="false">C11/(((2100*(1+'Food waste'!N11)*(365/12)/(4*10^6)))*Population!C11)</f>
        <v>3.384566635</v>
      </c>
      <c r="H11" s="46"/>
      <c r="I11" s="46"/>
      <c r="J11" s="46" t="n">
        <v>12.7550490416667</v>
      </c>
      <c r="K11" s="46" t="n">
        <v>9.89570083333333</v>
      </c>
      <c r="L11" s="46" t="n">
        <v>7.036352625</v>
      </c>
      <c r="M11" s="46" t="n">
        <v>4.17700441666667</v>
      </c>
      <c r="N11" s="46" t="n">
        <v>9.60177370833334</v>
      </c>
      <c r="O11" s="46" t="n">
        <v>15.026543</v>
      </c>
      <c r="P11" s="46" t="n">
        <v>20.7452394166667</v>
      </c>
      <c r="Q11" s="46" t="n">
        <v>26.4639358333333</v>
      </c>
      <c r="R11" s="46" t="n">
        <v>23.89851475</v>
      </c>
      <c r="S11" s="46" t="n">
        <v>21.3330936666667</v>
      </c>
      <c r="T11" s="46" t="n">
        <v>18.4737454583333</v>
      </c>
      <c r="U11" s="46" t="n">
        <v>15.61439725</v>
      </c>
    </row>
    <row r="12" customFormat="false" ht="15.75" hidden="false" customHeight="false" outlineLevel="0" collapsed="false">
      <c r="A12" s="12" t="s">
        <v>47</v>
      </c>
      <c r="B12" s="13" t="s">
        <v>48</v>
      </c>
      <c r="C12" s="44" t="n">
        <v>0.00940933333333333</v>
      </c>
      <c r="D12" s="45" t="n">
        <v>0.000499146666666667</v>
      </c>
      <c r="E12" s="44" t="n">
        <v>0.000876</v>
      </c>
      <c r="F12" s="46"/>
      <c r="G12" s="47" t="n">
        <f aca="false">C12/(((2100*(1+'Food waste'!N12)*(365/12)/(4*10^6)))*Population!C12)</f>
        <v>1.682770532</v>
      </c>
      <c r="H12" s="46"/>
      <c r="I12" s="46"/>
      <c r="J12" s="46" t="n">
        <v>0.0133426666666667</v>
      </c>
      <c r="K12" s="46" t="n">
        <v>0.0123593333333333</v>
      </c>
      <c r="L12" s="46" t="n">
        <v>0.011376</v>
      </c>
      <c r="M12" s="46" t="n">
        <v>0.0103926666666667</v>
      </c>
      <c r="N12" s="46" t="n">
        <v>0.00940933333333333</v>
      </c>
      <c r="O12" s="46" t="n">
        <v>0.008426</v>
      </c>
      <c r="P12" s="46" t="n">
        <v>0.00744266666666666</v>
      </c>
      <c r="Q12" s="46" t="n">
        <v>0.00645933333333333</v>
      </c>
      <c r="R12" s="46" t="n">
        <v>0.005476</v>
      </c>
      <c r="S12" s="46" t="n">
        <v>0.00744266666666667</v>
      </c>
      <c r="T12" s="46" t="n">
        <v>0.00940933333333333</v>
      </c>
      <c r="U12" s="46" t="n">
        <v>0.011376</v>
      </c>
    </row>
    <row r="13" customFormat="false" ht="15.75" hidden="false" customHeight="false" outlineLevel="0" collapsed="false">
      <c r="A13" s="12" t="s">
        <v>49</v>
      </c>
      <c r="B13" s="13" t="s">
        <v>50</v>
      </c>
      <c r="C13" s="44" t="n">
        <v>1.76819720833333</v>
      </c>
      <c r="D13" s="45" t="n">
        <v>0.123251566666667</v>
      </c>
      <c r="E13" s="44" t="n">
        <v>0.189816883333333</v>
      </c>
      <c r="F13" s="46"/>
      <c r="G13" s="47" t="n">
        <f aca="false">C13/(((2100*(1+'Food waste'!N13)*(365/12)/(4*10^6)))*Population!C13)</f>
        <v>9.545911909</v>
      </c>
      <c r="H13" s="46"/>
      <c r="I13" s="46"/>
      <c r="J13" s="46" t="n">
        <v>3.30892604166667</v>
      </c>
      <c r="K13" s="46" t="n">
        <v>2.92374383333333</v>
      </c>
      <c r="L13" s="46" t="n">
        <v>2.538561625</v>
      </c>
      <c r="M13" s="46" t="n">
        <v>2.15337941666667</v>
      </c>
      <c r="N13" s="46" t="n">
        <v>1.76819720833333</v>
      </c>
      <c r="O13" s="46" t="n">
        <v>1.383015</v>
      </c>
      <c r="P13" s="46" t="n">
        <v>1.99862941666667</v>
      </c>
      <c r="Q13" s="46" t="n">
        <v>2.61424383333333</v>
      </c>
      <c r="R13" s="46" t="n">
        <v>3.22985825</v>
      </c>
      <c r="S13" s="46" t="n">
        <v>4.00022266666667</v>
      </c>
      <c r="T13" s="46" t="n">
        <v>3.76979045833333</v>
      </c>
      <c r="U13" s="46" t="n">
        <v>3.53935825</v>
      </c>
    </row>
    <row r="14" customFormat="false" ht="15.75" hidden="false" customHeight="false" outlineLevel="0" collapsed="false">
      <c r="A14" s="12" t="s">
        <v>51</v>
      </c>
      <c r="B14" s="13" t="s">
        <v>52</v>
      </c>
      <c r="C14" s="44" t="n">
        <v>0.704613833333334</v>
      </c>
      <c r="D14" s="45" t="n">
        <v>0.0495502933333333</v>
      </c>
      <c r="E14" s="44" t="n">
        <v>0.0392712133333333</v>
      </c>
      <c r="F14" s="46"/>
      <c r="G14" s="47" t="n">
        <f aca="false">C14/(((2100*(1+'Food waste'!N14)*(365/12)/(4*10^6)))*Population!C14)</f>
        <v>3.639678683</v>
      </c>
      <c r="H14" s="46"/>
      <c r="I14" s="46"/>
      <c r="J14" s="46" t="n">
        <v>1.18538633333333</v>
      </c>
      <c r="K14" s="46" t="n">
        <v>1.06456820833333</v>
      </c>
      <c r="L14" s="46" t="n">
        <v>0.943750083333334</v>
      </c>
      <c r="M14" s="46" t="n">
        <v>0.822931958333334</v>
      </c>
      <c r="N14" s="46" t="n">
        <v>0.704613833333334</v>
      </c>
      <c r="O14" s="46" t="n">
        <v>0.586295708333334</v>
      </c>
      <c r="P14" s="46" t="n">
        <v>0.467977583333334</v>
      </c>
      <c r="Q14" s="46" t="n">
        <v>0.349659458333334</v>
      </c>
      <c r="R14" s="46" t="n">
        <v>0.228841333333333</v>
      </c>
      <c r="S14" s="46" t="n">
        <v>0.467977583333333</v>
      </c>
      <c r="T14" s="46" t="n">
        <v>0.707113833333333</v>
      </c>
      <c r="U14" s="46" t="n">
        <v>0.946250083333334</v>
      </c>
    </row>
    <row r="15" customFormat="false" ht="15.75" hidden="false" customHeight="false" outlineLevel="0" collapsed="false">
      <c r="A15" s="12" t="s">
        <v>53</v>
      </c>
      <c r="B15" s="13" t="s">
        <v>54</v>
      </c>
      <c r="C15" s="44" t="n">
        <v>0.022991375</v>
      </c>
      <c r="D15" s="45" t="n">
        <v>0.00042144</v>
      </c>
      <c r="E15" s="44" t="n">
        <v>0.00165546666666667</v>
      </c>
      <c r="F15" s="46"/>
      <c r="G15" s="47" t="n">
        <f aca="false">C15/(((2100*(1+'Food waste'!N15)*(365/12)/(4*10^6)))*Population!C15)</f>
        <v>1.562079465</v>
      </c>
      <c r="H15" s="46"/>
      <c r="I15" s="46"/>
      <c r="J15" s="46" t="n">
        <v>0.046681875</v>
      </c>
      <c r="K15" s="46" t="n">
        <v>0.04075925</v>
      </c>
      <c r="L15" s="46" t="n">
        <v>0.034836625</v>
      </c>
      <c r="M15" s="46" t="n">
        <v>0.028914</v>
      </c>
      <c r="N15" s="46" t="n">
        <v>0.022991375</v>
      </c>
      <c r="O15" s="46" t="n">
        <v>0.01706875</v>
      </c>
      <c r="P15" s="46" t="n">
        <v>0.01184525</v>
      </c>
      <c r="Q15" s="46" t="n">
        <v>0.00662175</v>
      </c>
      <c r="R15" s="46" t="n">
        <v>0.00139825</v>
      </c>
      <c r="S15" s="46" t="n">
        <v>0.0132435</v>
      </c>
      <c r="T15" s="46" t="n">
        <v>0.024389625</v>
      </c>
      <c r="U15" s="46" t="n">
        <v>0.03553575</v>
      </c>
    </row>
    <row r="16" customFormat="false" ht="15.75" hidden="false" customHeight="false" outlineLevel="0" collapsed="false">
      <c r="A16" s="12" t="s">
        <v>55</v>
      </c>
      <c r="B16" s="13" t="s">
        <v>56</v>
      </c>
      <c r="C16" s="44" t="n">
        <v>3.24764208333333</v>
      </c>
      <c r="D16" s="45" t="n">
        <v>0.501233326666667</v>
      </c>
      <c r="E16" s="44" t="n">
        <v>0.826887205</v>
      </c>
      <c r="F16" s="46"/>
      <c r="G16" s="47" t="n">
        <f aca="false">C16/(((2100*(1+'Food waste'!N16)*(365/12)/(4*10^6)))*Population!C16)</f>
        <v>14.978274</v>
      </c>
      <c r="H16" s="46"/>
      <c r="I16" s="46"/>
      <c r="J16" s="46" t="n">
        <v>2.37024358333333</v>
      </c>
      <c r="K16" s="46" t="n">
        <v>1.92684320833333</v>
      </c>
      <c r="L16" s="46" t="n">
        <v>2.31495408333333</v>
      </c>
      <c r="M16" s="46" t="n">
        <v>2.78129808333333</v>
      </c>
      <c r="N16" s="46" t="n">
        <v>3.24764208333333</v>
      </c>
      <c r="O16" s="46" t="n">
        <v>3.71398608333333</v>
      </c>
      <c r="P16" s="46" t="n">
        <v>3.65452558333333</v>
      </c>
      <c r="Q16" s="46" t="n">
        <v>3.51683195833333</v>
      </c>
      <c r="R16" s="46" t="n">
        <v>3.37913833333333</v>
      </c>
      <c r="S16" s="46" t="n">
        <v>3.35619470833333</v>
      </c>
      <c r="T16" s="46" t="n">
        <v>3.02754433333333</v>
      </c>
      <c r="U16" s="46" t="n">
        <v>2.69889395833333</v>
      </c>
    </row>
    <row r="17" customFormat="false" ht="15.75" hidden="false" customHeight="false" outlineLevel="0" collapsed="false">
      <c r="A17" s="12" t="s">
        <v>57</v>
      </c>
      <c r="B17" s="13" t="s">
        <v>58</v>
      </c>
      <c r="C17" s="44" t="n">
        <v>0.717374791666667</v>
      </c>
      <c r="D17" s="45" t="n">
        <v>0.02120612</v>
      </c>
      <c r="E17" s="44" t="n">
        <v>0.0693706733333333</v>
      </c>
      <c r="F17" s="46"/>
      <c r="G17" s="47" t="n">
        <f aca="false">C17/(((2100*(1+'Food waste'!N17)*(365/12)/(4*10^6)))*Population!C17)</f>
        <v>11.25839316</v>
      </c>
      <c r="H17" s="46"/>
      <c r="I17" s="46"/>
      <c r="J17" s="46" t="n">
        <v>1.09838345833333</v>
      </c>
      <c r="K17" s="46" t="n">
        <v>1.00313129166667</v>
      </c>
      <c r="L17" s="46" t="n">
        <v>0.907879125</v>
      </c>
      <c r="M17" s="46" t="n">
        <v>0.812626958333333</v>
      </c>
      <c r="N17" s="46" t="n">
        <v>0.717374791666667</v>
      </c>
      <c r="O17" s="46" t="n">
        <v>0.622122625</v>
      </c>
      <c r="P17" s="46" t="n">
        <v>0.594276333333334</v>
      </c>
      <c r="Q17" s="46" t="n">
        <v>0.566430041666667</v>
      </c>
      <c r="R17" s="46" t="n">
        <v>0.53858375</v>
      </c>
      <c r="S17" s="46" t="n">
        <v>0.729088083333333</v>
      </c>
      <c r="T17" s="46" t="n">
        <v>0.852186541666667</v>
      </c>
      <c r="U17" s="46" t="n">
        <v>0.975285</v>
      </c>
    </row>
    <row r="18" customFormat="false" ht="15.75" hidden="false" customHeight="false" outlineLevel="0" collapsed="false">
      <c r="A18" s="12" t="s">
        <v>59</v>
      </c>
      <c r="B18" s="13" t="s">
        <v>60</v>
      </c>
      <c r="C18" s="44" t="n">
        <v>0.00649416666666667</v>
      </c>
      <c r="D18" s="45" t="n">
        <v>5.92666666666667E-005</v>
      </c>
      <c r="E18" s="44" t="n">
        <v>0.000169466666666667</v>
      </c>
      <c r="F18" s="46"/>
      <c r="G18" s="47" t="n">
        <f aca="false">C18/(((2100*(1+'Food waste'!N18)*(365/12)/(4*10^6)))*Population!C18)</f>
        <v>0.1407952698</v>
      </c>
      <c r="H18" s="46"/>
      <c r="I18" s="46"/>
      <c r="J18" s="46" t="n">
        <v>0.00774125</v>
      </c>
      <c r="K18" s="46" t="n">
        <v>0.00649416666666667</v>
      </c>
      <c r="L18" s="46" t="n">
        <v>0.00524708333333334</v>
      </c>
      <c r="M18" s="46" t="n">
        <v>0.004</v>
      </c>
      <c r="N18" s="46" t="n">
        <v>0.00649416666666667</v>
      </c>
      <c r="O18" s="46" t="n">
        <v>0.00898833333333333</v>
      </c>
      <c r="P18" s="46" t="n">
        <v>0.0114825</v>
      </c>
      <c r="Q18" s="46" t="n">
        <v>0.0139766666666667</v>
      </c>
      <c r="R18" s="46" t="n">
        <v>0.0127295833333333</v>
      </c>
      <c r="S18" s="46" t="n">
        <v>0.0114825</v>
      </c>
      <c r="T18" s="46" t="n">
        <v>0.0102354166666667</v>
      </c>
      <c r="U18" s="46" t="n">
        <v>0.00898833333333333</v>
      </c>
    </row>
    <row r="19" customFormat="false" ht="15.75" hidden="false" customHeight="false" outlineLevel="0" collapsed="false">
      <c r="A19" s="12" t="s">
        <v>61</v>
      </c>
      <c r="B19" s="13" t="s">
        <v>62</v>
      </c>
      <c r="C19" s="44" t="n">
        <v>141.113490166667</v>
      </c>
      <c r="D19" s="45" t="n">
        <v>14.8501903</v>
      </c>
      <c r="E19" s="44" t="n">
        <v>27.8906323983333</v>
      </c>
      <c r="F19" s="46"/>
      <c r="G19" s="47" t="n">
        <f aca="false">C19/(((2100*(1+'Food waste'!N19)*(365/12)/(4*10^6)))*Population!C19)</f>
        <v>34.17850903</v>
      </c>
      <c r="H19" s="46"/>
      <c r="I19" s="46"/>
      <c r="J19" s="46" t="n">
        <v>143.1995175</v>
      </c>
      <c r="K19" s="46" t="n">
        <v>122.344188666667</v>
      </c>
      <c r="L19" s="46" t="n">
        <v>121.267297333333</v>
      </c>
      <c r="M19" s="46" t="n">
        <v>131.19039375</v>
      </c>
      <c r="N19" s="46" t="n">
        <v>141.113490166667</v>
      </c>
      <c r="O19" s="46" t="n">
        <v>151.036586583333</v>
      </c>
      <c r="P19" s="46" t="n">
        <v>141.1812455</v>
      </c>
      <c r="Q19" s="46" t="n">
        <v>120.256440666667</v>
      </c>
      <c r="R19" s="46" t="n">
        <v>99.3316358333333</v>
      </c>
      <c r="S19" s="46" t="n">
        <v>110.26386825</v>
      </c>
      <c r="T19" s="46" t="n">
        <v>121.265576666667</v>
      </c>
      <c r="U19" s="46" t="n">
        <v>132.267285083333</v>
      </c>
    </row>
    <row r="20" customFormat="false" ht="15.75" hidden="false" customHeight="false" outlineLevel="0" collapsed="false">
      <c r="A20" s="12" t="s">
        <v>63</v>
      </c>
      <c r="B20" s="13" t="s">
        <v>64</v>
      </c>
      <c r="C20" s="44" t="n">
        <v>0.000895833333333333</v>
      </c>
      <c r="D20" s="45" t="n">
        <v>4.12E-006</v>
      </c>
      <c r="E20" s="44" t="n">
        <v>2.37666666666667E-005</v>
      </c>
      <c r="F20" s="46"/>
      <c r="G20" s="47" t="n">
        <f aca="false">C20/(((2100*(1+'Food waste'!N20)*(365/12)/(4*10^6)))*Population!C20)</f>
        <v>0.09885571717</v>
      </c>
      <c r="H20" s="46"/>
      <c r="I20" s="46"/>
      <c r="J20" s="46" t="n">
        <v>0.000526041666666667</v>
      </c>
      <c r="K20" s="46" t="n">
        <v>0.000673958333333333</v>
      </c>
      <c r="L20" s="46" t="n">
        <v>0.000821875</v>
      </c>
      <c r="M20" s="46" t="n">
        <v>0.000969791666666667</v>
      </c>
      <c r="N20" s="46" t="n">
        <v>0.000895833333333333</v>
      </c>
      <c r="O20" s="46" t="n">
        <v>0.000821875</v>
      </c>
      <c r="P20" s="46" t="n">
        <v>0.000747916666666667</v>
      </c>
      <c r="Q20" s="46" t="n">
        <v>0.000673958333333333</v>
      </c>
      <c r="R20" s="46" t="n">
        <v>0.0006</v>
      </c>
      <c r="S20" s="46" t="n">
        <v>0.000526041666666667</v>
      </c>
      <c r="T20" s="46" t="n">
        <v>0.000452083333333333</v>
      </c>
      <c r="U20" s="46" t="n">
        <v>0.0006</v>
      </c>
    </row>
    <row r="21" customFormat="false" ht="15.75" hidden="false" customHeight="false" outlineLevel="0" collapsed="false">
      <c r="A21" s="12" t="s">
        <v>65</v>
      </c>
      <c r="B21" s="13" t="s">
        <v>66</v>
      </c>
      <c r="C21" s="44" t="n">
        <v>0.002</v>
      </c>
      <c r="D21" s="45" t="n">
        <v>0.01309328</v>
      </c>
      <c r="E21" s="44" t="n">
        <v>0.0535100333333333</v>
      </c>
      <c r="F21" s="46"/>
      <c r="G21" s="47" t="n">
        <f aca="false">C21/(((2100*(1+'Food waste'!N21)*(365/12)/(4*10^6)))*Population!C21)</f>
        <v>0.005991625734</v>
      </c>
      <c r="H21" s="46"/>
      <c r="I21" s="46"/>
      <c r="J21" s="46" t="n">
        <v>1.3089065</v>
      </c>
      <c r="K21" s="46" t="n">
        <v>1.17220566666667</v>
      </c>
      <c r="L21" s="46" t="n">
        <v>1.03550483333333</v>
      </c>
      <c r="M21" s="46" t="n">
        <v>0.898804</v>
      </c>
      <c r="N21" s="46" t="n">
        <v>0.769103166666667</v>
      </c>
      <c r="O21" s="46" t="n">
        <v>0.639402333333334</v>
      </c>
      <c r="P21" s="46" t="n">
        <v>0.5097015</v>
      </c>
      <c r="Q21" s="46" t="n">
        <v>0.380000666666667</v>
      </c>
      <c r="R21" s="46" t="n">
        <v>0.243299833333333</v>
      </c>
      <c r="S21" s="46" t="n">
        <v>0.5097015</v>
      </c>
      <c r="T21" s="46" t="n">
        <v>0.776103166666667</v>
      </c>
      <c r="U21" s="46" t="n">
        <v>1.04250483333333</v>
      </c>
    </row>
    <row r="22" customFormat="false" ht="15.75" hidden="false" customHeight="false" outlineLevel="0" collapsed="false">
      <c r="A22" s="12" t="s">
        <v>67</v>
      </c>
      <c r="B22" s="13" t="s">
        <v>68</v>
      </c>
      <c r="C22" s="44" t="n">
        <v>5.84070070833333</v>
      </c>
      <c r="D22" s="45" t="n">
        <v>0.158292253333333</v>
      </c>
      <c r="E22" s="44" t="n">
        <v>0.451648346666667</v>
      </c>
      <c r="F22" s="46"/>
      <c r="G22" s="47" t="n">
        <f aca="false">C22/(((2100*(1+'Food waste'!N22)*(365/12)/(4*10^6)))*Population!C22)</f>
        <v>6.176637501</v>
      </c>
      <c r="H22" s="46"/>
      <c r="I22" s="46"/>
      <c r="J22" s="46" t="n">
        <v>1.82282429166667</v>
      </c>
      <c r="K22" s="46" t="n">
        <v>3.49133333333333</v>
      </c>
      <c r="L22" s="46" t="n">
        <v>5.159842375</v>
      </c>
      <c r="M22" s="46" t="n">
        <v>6.87105591666667</v>
      </c>
      <c r="N22" s="46" t="n">
        <v>5.84070070833333</v>
      </c>
      <c r="O22" s="46" t="n">
        <v>4.8103455</v>
      </c>
      <c r="P22" s="46" t="n">
        <v>3.81260241666667</v>
      </c>
      <c r="Q22" s="46" t="n">
        <v>2.77215483333334</v>
      </c>
      <c r="R22" s="46" t="n">
        <v>1.64170725</v>
      </c>
      <c r="S22" s="46" t="n">
        <v>1.00355341666667</v>
      </c>
      <c r="T22" s="46" t="n">
        <v>0.332787458333334</v>
      </c>
      <c r="U22" s="46" t="n">
        <v>2.49359025</v>
      </c>
    </row>
    <row r="23" customFormat="false" ht="15.75" hidden="false" customHeight="false" outlineLevel="0" collapsed="false">
      <c r="A23" s="12" t="s">
        <v>69</v>
      </c>
      <c r="B23" s="13" t="s">
        <v>70</v>
      </c>
      <c r="C23" s="44" t="n">
        <v>0.0701025</v>
      </c>
      <c r="D23" s="45" t="n">
        <v>0.00121086666666667</v>
      </c>
      <c r="E23" s="44" t="n">
        <v>0.00434413333333333</v>
      </c>
      <c r="F23" s="46"/>
      <c r="G23" s="47" t="n">
        <f aca="false">C23/(((2100*(1+'Food waste'!N23)*(365/12)/(4*10^6)))*Population!C23)</f>
        <v>0.3691919337</v>
      </c>
      <c r="H23" s="46"/>
      <c r="I23" s="46"/>
      <c r="J23" s="46" t="n">
        <v>-0.00823395833333333</v>
      </c>
      <c r="K23" s="46" t="n">
        <v>0.022150625</v>
      </c>
      <c r="L23" s="46" t="n">
        <v>0.0525352083333333</v>
      </c>
      <c r="M23" s="46" t="n">
        <v>0.0829197916666667</v>
      </c>
      <c r="N23" s="46" t="n">
        <v>0.0701025</v>
      </c>
      <c r="O23" s="46" t="n">
        <v>0.0572852083333333</v>
      </c>
      <c r="P23" s="46" t="n">
        <v>0.0444679166666666</v>
      </c>
      <c r="Q23" s="46" t="n">
        <v>0.031650625</v>
      </c>
      <c r="R23" s="46" t="n">
        <v>0.0140833333333333</v>
      </c>
      <c r="S23" s="46" t="n">
        <v>-0.00348395833333336</v>
      </c>
      <c r="T23" s="46" t="n">
        <v>-0.02105125</v>
      </c>
      <c r="U23" s="46" t="n">
        <v>0.00933333333333333</v>
      </c>
    </row>
    <row r="24" customFormat="false" ht="15.75" hidden="false" customHeight="false" outlineLevel="0" collapsed="false">
      <c r="A24" s="12" t="s">
        <v>71</v>
      </c>
      <c r="B24" s="13" t="s">
        <v>72</v>
      </c>
      <c r="C24" s="44" t="n">
        <v>0.002495</v>
      </c>
      <c r="D24" s="45" t="n">
        <v>2.488E-005</v>
      </c>
      <c r="E24" s="44" t="n">
        <v>7.44E-005</v>
      </c>
      <c r="F24" s="46"/>
      <c r="G24" s="47" t="n">
        <f aca="false">C24/(((2100*(1+'Food waste'!N24)*(365/12)/(4*10^6)))*Population!C24)</f>
        <v>0.2466340229</v>
      </c>
      <c r="H24" s="46"/>
      <c r="I24" s="46"/>
      <c r="J24" s="46" t="n">
        <v>0.00359</v>
      </c>
      <c r="K24" s="46" t="n">
        <v>0.00331625</v>
      </c>
      <c r="L24" s="46" t="n">
        <v>0.0030425</v>
      </c>
      <c r="M24" s="46" t="n">
        <v>0.00276875</v>
      </c>
      <c r="N24" s="46" t="n">
        <v>0.002495</v>
      </c>
      <c r="O24" s="46" t="n">
        <v>0.00222125</v>
      </c>
      <c r="P24" s="46" t="n">
        <v>0.0019475</v>
      </c>
      <c r="Q24" s="46" t="n">
        <v>0.00167375</v>
      </c>
      <c r="R24" s="46" t="n">
        <v>0.0014</v>
      </c>
      <c r="S24" s="46" t="n">
        <v>0.0019475</v>
      </c>
      <c r="T24" s="46" t="n">
        <v>0.002495</v>
      </c>
      <c r="U24" s="46" t="n">
        <v>0.0030425</v>
      </c>
    </row>
    <row r="25" customFormat="false" ht="15.75" hidden="false" customHeight="false" outlineLevel="0" collapsed="false">
      <c r="A25" s="12" t="s">
        <v>73</v>
      </c>
      <c r="B25" s="13" t="s">
        <v>74</v>
      </c>
      <c r="C25" s="44" t="n">
        <v>2.28508395833333</v>
      </c>
      <c r="D25" s="45" t="n">
        <v>0.01892093</v>
      </c>
      <c r="E25" s="44" t="n">
        <v>0.165757206666667</v>
      </c>
      <c r="F25" s="46"/>
      <c r="G25" s="47" t="n">
        <f aca="false">C25/(((2100*(1+'Food waste'!N25)*(365/12)/(4*10^6)))*Population!C25)</f>
        <v>8.060077283</v>
      </c>
      <c r="H25" s="46"/>
      <c r="I25" s="46"/>
      <c r="J25" s="46" t="n">
        <v>0.609494791666667</v>
      </c>
      <c r="K25" s="46" t="n">
        <v>1.30991833333333</v>
      </c>
      <c r="L25" s="46" t="n">
        <v>2.010341875</v>
      </c>
      <c r="M25" s="46" t="n">
        <v>2.71076541666667</v>
      </c>
      <c r="N25" s="46" t="n">
        <v>2.28508395833333</v>
      </c>
      <c r="O25" s="46" t="n">
        <v>1.8594025</v>
      </c>
      <c r="P25" s="46" t="n">
        <v>1.63041041666667</v>
      </c>
      <c r="Q25" s="46" t="n">
        <v>1.40141833333333</v>
      </c>
      <c r="R25" s="46" t="n">
        <v>1.12667625</v>
      </c>
      <c r="S25" s="46" t="n">
        <v>0.851934166666666</v>
      </c>
      <c r="T25" s="46" t="n">
        <v>0.380502708333333</v>
      </c>
      <c r="U25" s="46" t="n">
        <v>1.08092625</v>
      </c>
    </row>
    <row r="26" customFormat="false" ht="15.75" hidden="false" customHeight="false" outlineLevel="0" collapsed="false">
      <c r="A26" s="12" t="s">
        <v>75</v>
      </c>
      <c r="B26" s="13" t="s">
        <v>76</v>
      </c>
      <c r="C26" s="44" t="n">
        <v>1.1984575</v>
      </c>
      <c r="D26" s="45" t="n">
        <v>0.0512883466666667</v>
      </c>
      <c r="E26" s="44" t="n">
        <v>0.0755619733333333</v>
      </c>
      <c r="F26" s="46"/>
      <c r="G26" s="47" t="n">
        <f aca="false">C26/(((2100*(1+'Food waste'!N26)*(365/12)/(4*10^6)))*Population!C26)</f>
        <v>2.763721242</v>
      </c>
      <c r="H26" s="46"/>
      <c r="I26" s="46"/>
      <c r="J26" s="46" t="n">
        <v>1.91065916666667</v>
      </c>
      <c r="K26" s="46" t="n">
        <v>1.72673375</v>
      </c>
      <c r="L26" s="46" t="n">
        <v>1.54280833333333</v>
      </c>
      <c r="M26" s="46" t="n">
        <v>1.35888291666667</v>
      </c>
      <c r="N26" s="46" t="n">
        <v>1.1984575</v>
      </c>
      <c r="O26" s="46" t="n">
        <v>1.03803208333333</v>
      </c>
      <c r="P26" s="46" t="n">
        <v>0.877606666666667</v>
      </c>
      <c r="Q26" s="46" t="n">
        <v>0.71718125</v>
      </c>
      <c r="R26" s="46" t="n">
        <v>0.533255833333333</v>
      </c>
      <c r="S26" s="46" t="n">
        <v>0.877606666666667</v>
      </c>
      <c r="T26" s="46" t="n">
        <v>1.2219575</v>
      </c>
      <c r="U26" s="46" t="n">
        <v>1.56630833333333</v>
      </c>
    </row>
    <row r="27" customFormat="false" ht="15.75" hidden="false" customHeight="false" outlineLevel="0" collapsed="false">
      <c r="A27" s="12" t="s">
        <v>77</v>
      </c>
      <c r="B27" s="13" t="s">
        <v>78</v>
      </c>
      <c r="C27" s="44" t="n">
        <v>32.8254849166667</v>
      </c>
      <c r="D27" s="45" t="n">
        <v>1.63702102666667</v>
      </c>
      <c r="E27" s="44" t="n">
        <v>5.17140976666667</v>
      </c>
      <c r="F27" s="46"/>
      <c r="G27" s="47" t="n">
        <f aca="false">C27/(((2100*(1+'Food waste'!N27)*(365/12)/(4*10^6)))*Population!C27)</f>
        <v>42.04032605</v>
      </c>
      <c r="H27" s="46"/>
      <c r="I27" s="46"/>
      <c r="J27" s="46" t="n">
        <v>50.1720785833333</v>
      </c>
      <c r="K27" s="46" t="n">
        <v>45.8284801666667</v>
      </c>
      <c r="L27" s="46" t="n">
        <v>41.48488175</v>
      </c>
      <c r="M27" s="46" t="n">
        <v>37.1412833333333</v>
      </c>
      <c r="N27" s="46" t="n">
        <v>32.8254849166667</v>
      </c>
      <c r="O27" s="46" t="n">
        <v>28.5096865</v>
      </c>
      <c r="P27" s="46" t="n">
        <v>14.2548853333333</v>
      </c>
      <c r="Q27" s="46" t="n">
        <v>16.8140971666667</v>
      </c>
      <c r="R27" s="46" t="n">
        <v>25.473494</v>
      </c>
      <c r="S27" s="46" t="n">
        <v>34.1328908333333</v>
      </c>
      <c r="T27" s="46" t="n">
        <v>42.7922876666667</v>
      </c>
      <c r="U27" s="46" t="n">
        <v>41.51268175</v>
      </c>
    </row>
    <row r="28" customFormat="false" ht="15.75" hidden="false" customHeight="false" outlineLevel="0" collapsed="false">
      <c r="A28" s="12" t="s">
        <v>79</v>
      </c>
      <c r="B28" s="13" t="s">
        <v>80</v>
      </c>
      <c r="C28" s="44" t="n">
        <v>0.0288133333333333</v>
      </c>
      <c r="D28" s="45" t="n">
        <v>0.000497706666666667</v>
      </c>
      <c r="E28" s="44" t="n">
        <v>0.0017856</v>
      </c>
      <c r="F28" s="46"/>
      <c r="G28" s="47" t="n">
        <f aca="false">C28/(((2100*(1+'Food waste'!N28)*(365/12)/(4*10^6)))*Population!C28)</f>
        <v>0.3735912291</v>
      </c>
      <c r="H28" s="46"/>
      <c r="I28" s="46"/>
      <c r="J28" s="46" t="n">
        <v>0.05576</v>
      </c>
      <c r="K28" s="46" t="n">
        <v>0.0485233333333333</v>
      </c>
      <c r="L28" s="46" t="n">
        <v>0.0412866666666667</v>
      </c>
      <c r="M28" s="46" t="n">
        <v>0.03405</v>
      </c>
      <c r="N28" s="46" t="n">
        <v>0.0288133333333333</v>
      </c>
      <c r="O28" s="46" t="n">
        <v>0.0235766666666667</v>
      </c>
      <c r="P28" s="46" t="n">
        <v>0.01834</v>
      </c>
      <c r="Q28" s="46" t="n">
        <v>0.0131033333333333</v>
      </c>
      <c r="R28" s="46" t="n">
        <v>0.00586666666666667</v>
      </c>
      <c r="S28" s="46" t="n">
        <v>0.01834</v>
      </c>
      <c r="T28" s="46" t="n">
        <v>0.0308133333333333</v>
      </c>
      <c r="U28" s="46" t="n">
        <v>0.0432866666666667</v>
      </c>
    </row>
    <row r="29" customFormat="false" ht="15.75" hidden="false" customHeight="false" outlineLevel="0" collapsed="false">
      <c r="A29" s="12" t="s">
        <v>81</v>
      </c>
      <c r="B29" s="13" t="s">
        <v>82</v>
      </c>
      <c r="C29" s="44" t="n">
        <v>0.194528</v>
      </c>
      <c r="D29" s="45" t="n">
        <v>0.00297258666666667</v>
      </c>
      <c r="E29" s="44" t="n">
        <v>0.0132606333333333</v>
      </c>
      <c r="F29" s="46"/>
      <c r="G29" s="47" t="n">
        <f aca="false">C29/(((2100*(1+'Food waste'!N29)*(365/12)/(4*10^6)))*Population!C29)</f>
        <v>0.7416228621</v>
      </c>
      <c r="H29" s="46"/>
      <c r="I29" s="46"/>
      <c r="J29" s="46" t="n">
        <v>0.363025833333333</v>
      </c>
      <c r="K29" s="46" t="n">
        <v>0.319651375</v>
      </c>
      <c r="L29" s="46" t="n">
        <v>0.276276916666667</v>
      </c>
      <c r="M29" s="46" t="n">
        <v>0.232902458333333</v>
      </c>
      <c r="N29" s="46" t="n">
        <v>0.194528</v>
      </c>
      <c r="O29" s="46" t="n">
        <v>0.156153541666667</v>
      </c>
      <c r="P29" s="46" t="n">
        <v>0.118108083333333</v>
      </c>
      <c r="Q29" s="46" t="n">
        <v>0.080062625</v>
      </c>
      <c r="R29" s="46" t="n">
        <v>0.0370171666666667</v>
      </c>
      <c r="S29" s="46" t="n">
        <v>0.118766083333333</v>
      </c>
      <c r="T29" s="46" t="n">
        <v>0.200186</v>
      </c>
      <c r="U29" s="46" t="n">
        <v>0.281605916666667</v>
      </c>
    </row>
    <row r="30" customFormat="false" ht="15.75" hidden="false" customHeight="false" outlineLevel="0" collapsed="false">
      <c r="A30" s="12" t="s">
        <v>83</v>
      </c>
      <c r="B30" s="13" t="s">
        <v>84</v>
      </c>
      <c r="C30" s="44" t="n">
        <v>1.93553491666667</v>
      </c>
      <c r="D30" s="45" t="n">
        <v>0.0927865733333333</v>
      </c>
      <c r="E30" s="44" t="n">
        <v>0.203479805</v>
      </c>
      <c r="F30" s="46"/>
      <c r="G30" s="47" t="n">
        <f aca="false">C30/(((2100*(1+'Food waste'!N30)*(365/12)/(4*10^6)))*Population!C30)</f>
        <v>5.067979994</v>
      </c>
      <c r="H30" s="46"/>
      <c r="I30" s="46"/>
      <c r="J30" s="46" t="n">
        <v>1.27390529166667</v>
      </c>
      <c r="K30" s="46" t="n">
        <v>1.37720491666667</v>
      </c>
      <c r="L30" s="46" t="n">
        <v>1.74782141666667</v>
      </c>
      <c r="M30" s="46" t="n">
        <v>1.80855316666667</v>
      </c>
      <c r="N30" s="46" t="n">
        <v>1.93553491666667</v>
      </c>
      <c r="O30" s="46" t="n">
        <v>2.06251666666667</v>
      </c>
      <c r="P30" s="46" t="n">
        <v>1.92218154166667</v>
      </c>
      <c r="Q30" s="46" t="n">
        <v>1.75815016666667</v>
      </c>
      <c r="R30" s="46" t="n">
        <v>1.52786879166667</v>
      </c>
      <c r="S30" s="46" t="n">
        <v>1.29758741666667</v>
      </c>
      <c r="T30" s="46" t="n">
        <v>1.40088704166667</v>
      </c>
      <c r="U30" s="46" t="n">
        <v>1.50418666666667</v>
      </c>
    </row>
    <row r="31" customFormat="false" ht="15.75" hidden="false" customHeight="false" outlineLevel="0" collapsed="false">
      <c r="A31" s="12" t="s">
        <v>85</v>
      </c>
      <c r="B31" s="13" t="s">
        <v>86</v>
      </c>
      <c r="C31" s="44" t="n">
        <v>511.730149875</v>
      </c>
      <c r="D31" s="45" t="n">
        <v>15.5039924466667</v>
      </c>
      <c r="E31" s="44" t="n">
        <v>53.6205759566667</v>
      </c>
      <c r="F31" s="46"/>
      <c r="G31" s="47" t="n">
        <f aca="false">C31/(((2100*(1+'Food waste'!N31)*(365/12)/(4*10^6)))*Population!C31)</f>
        <v>18.75092912</v>
      </c>
      <c r="H31" s="46"/>
      <c r="I31" s="46"/>
      <c r="J31" s="46" t="n">
        <v>679.628083375</v>
      </c>
      <c r="K31" s="46" t="n">
        <v>637.6536</v>
      </c>
      <c r="L31" s="46" t="n">
        <v>595.679116625</v>
      </c>
      <c r="M31" s="46" t="n">
        <v>553.70463325</v>
      </c>
      <c r="N31" s="46" t="n">
        <v>511.730149875</v>
      </c>
      <c r="O31" s="46" t="n">
        <v>469.7556665</v>
      </c>
      <c r="P31" s="46" t="n">
        <v>487.77668625</v>
      </c>
      <c r="Q31" s="46" t="n">
        <v>505.797706</v>
      </c>
      <c r="R31" s="46" t="n">
        <v>523.81872575</v>
      </c>
      <c r="S31" s="46" t="n">
        <v>607.7676925</v>
      </c>
      <c r="T31" s="46" t="n">
        <v>631.721156125</v>
      </c>
      <c r="U31" s="46" t="n">
        <v>655.67461975</v>
      </c>
    </row>
    <row r="32" customFormat="false" ht="15.75" hidden="false" customHeight="false" outlineLevel="0" collapsed="false">
      <c r="A32" s="12" t="s">
        <v>87</v>
      </c>
      <c r="B32" s="13" t="s">
        <v>88</v>
      </c>
      <c r="C32" s="44" t="n">
        <v>4.14665970833333</v>
      </c>
      <c r="D32" s="45" t="n">
        <v>0.546180906666667</v>
      </c>
      <c r="E32" s="44" t="n">
        <v>0.230935766666667</v>
      </c>
      <c r="F32" s="46"/>
      <c r="G32" s="47" t="n">
        <f aca="false">C32/(((2100*(1+'Food waste'!N32)*(365/12)/(4*10^6)))*Population!C32)</f>
        <v>4.200039156</v>
      </c>
      <c r="H32" s="46"/>
      <c r="I32" s="46"/>
      <c r="J32" s="46" t="n">
        <v>5.15863804166667</v>
      </c>
      <c r="K32" s="46" t="n">
        <v>4.73275845833333</v>
      </c>
      <c r="L32" s="46" t="n">
        <v>4.306878875</v>
      </c>
      <c r="M32" s="46" t="n">
        <v>4.22676929166667</v>
      </c>
      <c r="N32" s="46" t="n">
        <v>4.14665970833333</v>
      </c>
      <c r="O32" s="46" t="n">
        <v>4.066550125</v>
      </c>
      <c r="P32" s="46" t="n">
        <v>3.98812666666667</v>
      </c>
      <c r="Q32" s="46" t="n">
        <v>3.56393320833333</v>
      </c>
      <c r="R32" s="46" t="n">
        <v>3.13973975</v>
      </c>
      <c r="S32" s="46" t="n">
        <v>3.64572891666667</v>
      </c>
      <c r="T32" s="46" t="n">
        <v>4.15003195833333</v>
      </c>
      <c r="U32" s="46" t="n">
        <v>4.654335</v>
      </c>
    </row>
    <row r="33" customFormat="false" ht="15.75" hidden="false" customHeight="false" outlineLevel="0" collapsed="false">
      <c r="A33" s="12" t="s">
        <v>89</v>
      </c>
      <c r="B33" s="13" t="s">
        <v>90</v>
      </c>
      <c r="C33" s="44" t="n">
        <v>0.0501858333333333</v>
      </c>
      <c r="D33" s="45" t="n">
        <v>0.000471066666666667</v>
      </c>
      <c r="E33" s="44" t="n">
        <v>0.0025828</v>
      </c>
      <c r="F33" s="46"/>
      <c r="G33" s="47" t="n">
        <f aca="false">C33/(((2100*(1+'Food waste'!N33)*(365/12)/(4*10^6)))*Population!C33)</f>
        <v>0.5503581555</v>
      </c>
      <c r="H33" s="46"/>
      <c r="I33" s="46"/>
      <c r="J33" s="46" t="n">
        <v>0.0601175</v>
      </c>
      <c r="K33" s="46" t="n">
        <v>0.0531970833333334</v>
      </c>
      <c r="L33" s="46" t="n">
        <v>0.0462766666666667</v>
      </c>
      <c r="M33" s="46" t="n">
        <v>0.03935625</v>
      </c>
      <c r="N33" s="46" t="n">
        <v>0.0501858333333333</v>
      </c>
      <c r="O33" s="46" t="n">
        <v>0.0610154166666667</v>
      </c>
      <c r="P33" s="46" t="n">
        <v>0.071845</v>
      </c>
      <c r="Q33" s="46" t="n">
        <v>0.0826745833333333</v>
      </c>
      <c r="R33" s="46" t="n">
        <v>0.0757541666666667</v>
      </c>
      <c r="S33" s="46" t="n">
        <v>0.071845</v>
      </c>
      <c r="T33" s="46" t="n">
        <v>0.0679358333333333</v>
      </c>
      <c r="U33" s="46" t="n">
        <v>0.0640266666666667</v>
      </c>
    </row>
    <row r="34" customFormat="false" ht="15.75" hidden="false" customHeight="false" outlineLevel="0" collapsed="false">
      <c r="A34" s="12" t="s">
        <v>91</v>
      </c>
      <c r="B34" s="18" t="s">
        <v>92</v>
      </c>
      <c r="C34" s="44" t="n">
        <v>0.539426458333333</v>
      </c>
      <c r="D34" s="45" t="n">
        <v>0.0431397</v>
      </c>
      <c r="E34" s="44" t="n">
        <v>0.0329269666666667</v>
      </c>
      <c r="F34" s="46"/>
      <c r="G34" s="47" t="n">
        <f aca="false">C34/(((2100*(1+'Food waste'!N34)*(365/12)/(4*10^6)))*Population!C34)</f>
        <v>0.3771728552</v>
      </c>
      <c r="H34" s="46"/>
      <c r="I34" s="46"/>
      <c r="J34" s="46" t="n">
        <v>1.20448645833333</v>
      </c>
      <c r="K34" s="46" t="n">
        <v>1.02043083333333</v>
      </c>
      <c r="L34" s="46" t="n">
        <v>0.836375208333333</v>
      </c>
      <c r="M34" s="46" t="n">
        <v>0.652319583333333</v>
      </c>
      <c r="N34" s="46" t="n">
        <v>0.539426458333333</v>
      </c>
      <c r="O34" s="46" t="n">
        <v>0.426533333333333</v>
      </c>
      <c r="P34" s="46" t="n">
        <v>0.794644583333333</v>
      </c>
      <c r="Q34" s="46" t="n">
        <v>1.16275583333333</v>
      </c>
      <c r="R34" s="46" t="n">
        <v>1.45970458333333</v>
      </c>
      <c r="S34" s="46" t="n">
        <v>1.75665333333333</v>
      </c>
      <c r="T34" s="46" t="n">
        <v>1.57259770833333</v>
      </c>
      <c r="U34" s="46" t="n">
        <v>1.38854208333333</v>
      </c>
    </row>
    <row r="35" customFormat="false" ht="15.75" hidden="false" customHeight="false" outlineLevel="0" collapsed="false">
      <c r="A35" s="12" t="s">
        <v>93</v>
      </c>
      <c r="B35" s="13" t="s">
        <v>94</v>
      </c>
      <c r="C35" s="44" t="n">
        <v>0.684832333333334</v>
      </c>
      <c r="D35" s="45" t="n">
        <v>0.0359645466666667</v>
      </c>
      <c r="E35" s="44" t="n">
        <v>0.02876784</v>
      </c>
      <c r="F35" s="46"/>
      <c r="G35" s="47" t="n">
        <f aca="false">C35/(((2100*(1+'Food waste'!N35)*(365/12)/(4*10^6)))*Population!C35)</f>
        <v>6.79068453</v>
      </c>
      <c r="H35" s="46"/>
      <c r="I35" s="46"/>
      <c r="J35" s="46" t="n">
        <v>0.873078166666667</v>
      </c>
      <c r="K35" s="46" t="n">
        <v>0.826016708333333</v>
      </c>
      <c r="L35" s="46" t="n">
        <v>0.77895525</v>
      </c>
      <c r="M35" s="46" t="n">
        <v>0.731893791666667</v>
      </c>
      <c r="N35" s="46" t="n">
        <v>0.684832333333334</v>
      </c>
      <c r="O35" s="46" t="n">
        <v>0.637770875</v>
      </c>
      <c r="P35" s="46" t="n">
        <v>0.590709416666667</v>
      </c>
      <c r="Q35" s="46" t="n">
        <v>0.543647958333333</v>
      </c>
      <c r="R35" s="46" t="n">
        <v>0.4965865</v>
      </c>
      <c r="S35" s="46" t="n">
        <v>0.590709416666667</v>
      </c>
      <c r="T35" s="46" t="n">
        <v>0.684832333333334</v>
      </c>
      <c r="U35" s="46" t="n">
        <v>0.77895525</v>
      </c>
    </row>
    <row r="36" customFormat="false" ht="15.75" hidden="false" customHeight="false" outlineLevel="0" collapsed="false">
      <c r="A36" s="12" t="s">
        <v>95</v>
      </c>
      <c r="B36" s="13" t="s">
        <v>96</v>
      </c>
      <c r="C36" s="44" t="n">
        <v>1.67014516666667</v>
      </c>
      <c r="D36" s="45" t="n">
        <v>0.11827168</v>
      </c>
      <c r="E36" s="44" t="n">
        <v>0.111791973333333</v>
      </c>
      <c r="F36" s="46"/>
      <c r="G36" s="47" t="n">
        <f aca="false">C36/(((2100*(1+'Food waste'!N36)*(365/12)/(4*10^6)))*Population!C36)</f>
        <v>3.628990109</v>
      </c>
      <c r="H36" s="46"/>
      <c r="I36" s="46"/>
      <c r="J36" s="46" t="n">
        <v>2.37482766666667</v>
      </c>
      <c r="K36" s="46" t="n">
        <v>2.18653204166667</v>
      </c>
      <c r="L36" s="46" t="n">
        <v>1.99823641666667</v>
      </c>
      <c r="M36" s="46" t="n">
        <v>1.80994079166667</v>
      </c>
      <c r="N36" s="46" t="n">
        <v>1.67014516666667</v>
      </c>
      <c r="O36" s="46" t="n">
        <v>1.53034954166667</v>
      </c>
      <c r="P36" s="46" t="n">
        <v>1.39055391666667</v>
      </c>
      <c r="Q36" s="46" t="n">
        <v>1.25075829166667</v>
      </c>
      <c r="R36" s="46" t="n">
        <v>1.06246266666667</v>
      </c>
      <c r="S36" s="46" t="n">
        <v>1.39055391666667</v>
      </c>
      <c r="T36" s="46" t="n">
        <v>1.71864516666667</v>
      </c>
      <c r="U36" s="46" t="n">
        <v>2.04673641666667</v>
      </c>
    </row>
    <row r="37" customFormat="false" ht="15.75" hidden="false" customHeight="false" outlineLevel="0" collapsed="false">
      <c r="A37" s="12" t="s">
        <v>97</v>
      </c>
      <c r="B37" s="13" t="s">
        <v>98</v>
      </c>
      <c r="C37" s="44" t="n">
        <v>0.935625125</v>
      </c>
      <c r="D37" s="45" t="n">
        <v>0.0170007233333333</v>
      </c>
      <c r="E37" s="44" t="n">
        <v>0.0167744616666667</v>
      </c>
      <c r="F37" s="46"/>
      <c r="G37" s="47" t="n">
        <f aca="false">C37/(((2100*(1+'Food waste'!N37)*(365/12)/(4*10^6)))*Population!C37)</f>
        <v>5.172860621</v>
      </c>
      <c r="H37" s="46"/>
      <c r="I37" s="46"/>
      <c r="J37" s="46" t="n">
        <v>1.682602625</v>
      </c>
      <c r="K37" s="46" t="n">
        <v>1.49585825</v>
      </c>
      <c r="L37" s="46" t="n">
        <v>1.309113875</v>
      </c>
      <c r="M37" s="46" t="n">
        <v>1.1223695</v>
      </c>
      <c r="N37" s="46" t="n">
        <v>0.935625125</v>
      </c>
      <c r="O37" s="46" t="n">
        <v>0.74888075</v>
      </c>
      <c r="P37" s="46" t="n">
        <v>0.63087325</v>
      </c>
      <c r="Q37" s="46" t="n">
        <v>0.51286575</v>
      </c>
      <c r="R37" s="46" t="n">
        <v>0.39485825</v>
      </c>
      <c r="S37" s="46" t="n">
        <v>0.768347</v>
      </c>
      <c r="T37" s="46" t="n">
        <v>1.073098875</v>
      </c>
      <c r="U37" s="46" t="n">
        <v>1.37785075</v>
      </c>
    </row>
    <row r="38" customFormat="false" ht="15.75" hidden="false" customHeight="false" outlineLevel="0" collapsed="false">
      <c r="A38" s="12" t="s">
        <v>99</v>
      </c>
      <c r="B38" s="13" t="s">
        <v>100</v>
      </c>
      <c r="C38" s="44" t="n">
        <v>0.041</v>
      </c>
      <c r="D38" s="45" t="n">
        <v>0.0001312</v>
      </c>
      <c r="E38" s="44" t="n">
        <v>0</v>
      </c>
      <c r="F38" s="46"/>
      <c r="G38" s="47" t="n">
        <f aca="false">C38/(((2100*(1+'Food waste'!N38)*(365/12)/(4*10^6)))*Population!C38)</f>
        <v>2.357550801</v>
      </c>
      <c r="H38" s="46"/>
      <c r="I38" s="46"/>
      <c r="J38" s="46" t="n">
        <v>0.041</v>
      </c>
      <c r="K38" s="46" t="n">
        <v>0.041</v>
      </c>
      <c r="L38" s="46" t="n">
        <v>0.041</v>
      </c>
      <c r="M38" s="46" t="n">
        <v>0.041</v>
      </c>
      <c r="N38" s="46" t="n">
        <v>0.041</v>
      </c>
      <c r="O38" s="46" t="n">
        <v>0.041</v>
      </c>
      <c r="P38" s="46" t="n">
        <v>0.041</v>
      </c>
      <c r="Q38" s="46" t="n">
        <v>0.041</v>
      </c>
      <c r="R38" s="46" t="n">
        <v>0.041</v>
      </c>
      <c r="S38" s="46" t="n">
        <v>0.041</v>
      </c>
      <c r="T38" s="46" t="n">
        <v>0.041</v>
      </c>
      <c r="U38" s="46" t="n">
        <v>0.041</v>
      </c>
    </row>
    <row r="39" customFormat="false" ht="15.75" hidden="false" customHeight="false" outlineLevel="0" collapsed="false">
      <c r="A39" s="12" t="s">
        <v>101</v>
      </c>
      <c r="B39" s="13" t="s">
        <v>102</v>
      </c>
      <c r="C39" s="44" t="n">
        <v>0.741722791666667</v>
      </c>
      <c r="D39" s="45" t="n">
        <v>0.03673291</v>
      </c>
      <c r="E39" s="44" t="n">
        <v>0.0412849483333333</v>
      </c>
      <c r="F39" s="46"/>
      <c r="G39" s="47" t="n">
        <f aca="false">C39/(((2100*(1+'Food waste'!N39)*(365/12)/(4*10^6)))*Population!C39)</f>
        <v>3.478732952</v>
      </c>
      <c r="H39" s="46"/>
      <c r="I39" s="46"/>
      <c r="J39" s="46" t="n">
        <v>1.09824195833333</v>
      </c>
      <c r="K39" s="46" t="n">
        <v>1.00911216666667</v>
      </c>
      <c r="L39" s="46" t="n">
        <v>0.919982375</v>
      </c>
      <c r="M39" s="46" t="n">
        <v>0.830852583333333</v>
      </c>
      <c r="N39" s="46" t="n">
        <v>0.741722791666667</v>
      </c>
      <c r="O39" s="46" t="n">
        <v>0.652593</v>
      </c>
      <c r="P39" s="46" t="n">
        <v>0.691662583333333</v>
      </c>
      <c r="Q39" s="46" t="n">
        <v>0.730732166666667</v>
      </c>
      <c r="R39" s="46" t="n">
        <v>0.76980175</v>
      </c>
      <c r="S39" s="46" t="n">
        <v>0.948061333333333</v>
      </c>
      <c r="T39" s="46" t="n">
        <v>0.998121541666667</v>
      </c>
      <c r="U39" s="46" t="n">
        <v>1.04818175</v>
      </c>
    </row>
    <row r="40" customFormat="false" ht="15.75" hidden="false" customHeight="false" outlineLevel="0" collapsed="false">
      <c r="A40" s="12" t="s">
        <v>103</v>
      </c>
      <c r="B40" s="13" t="s">
        <v>104</v>
      </c>
      <c r="C40" s="44" t="n">
        <v>1.57370020833333</v>
      </c>
      <c r="D40" s="45" t="n">
        <v>0.1162565</v>
      </c>
      <c r="E40" s="44" t="n">
        <v>0.0815968133333334</v>
      </c>
      <c r="F40" s="46"/>
      <c r="G40" s="47" t="n">
        <f aca="false">C40/(((2100*(1+'Food waste'!N40)*(365/12)/(4*10^6)))*Population!C40)</f>
        <v>4.690863981</v>
      </c>
      <c r="H40" s="46"/>
      <c r="I40" s="46"/>
      <c r="J40" s="46" t="n">
        <v>1.61726608333333</v>
      </c>
      <c r="K40" s="46" t="n">
        <v>1.38513758333333</v>
      </c>
      <c r="L40" s="46" t="n">
        <v>1.15300908333333</v>
      </c>
      <c r="M40" s="46" t="n">
        <v>1.12331933333333</v>
      </c>
      <c r="N40" s="46" t="n">
        <v>1.57370020833333</v>
      </c>
      <c r="O40" s="46" t="n">
        <v>2.03350283333333</v>
      </c>
      <c r="P40" s="46" t="n">
        <v>2.49775983333333</v>
      </c>
      <c r="Q40" s="46" t="n">
        <v>2.75957808333333</v>
      </c>
      <c r="R40" s="46" t="n">
        <v>2.54132570833333</v>
      </c>
      <c r="S40" s="46" t="n">
        <v>2.31365158333333</v>
      </c>
      <c r="T40" s="46" t="n">
        <v>2.08152308333333</v>
      </c>
      <c r="U40" s="46" t="n">
        <v>1.84939458333333</v>
      </c>
    </row>
    <row r="41" customFormat="false" ht="15.75" hidden="false" customHeight="false" outlineLevel="0" collapsed="false">
      <c r="A41" s="12" t="s">
        <v>105</v>
      </c>
      <c r="B41" s="13" t="s">
        <v>106</v>
      </c>
      <c r="C41" s="44" t="n">
        <v>12.0828593333333</v>
      </c>
      <c r="D41" s="45" t="n">
        <v>0.591566</v>
      </c>
      <c r="E41" s="44" t="n">
        <v>1.25880604666667</v>
      </c>
      <c r="F41" s="46"/>
      <c r="G41" s="47" t="n">
        <f aca="false">C41/(((2100*(1+'Food waste'!N41)*(365/12)/(4*10^6)))*Population!C41)</f>
        <v>6.21305354</v>
      </c>
      <c r="H41" s="46"/>
      <c r="I41" s="46"/>
      <c r="J41" s="46" t="n">
        <v>18.1471726666667</v>
      </c>
      <c r="K41" s="46" t="n">
        <v>16.6369573333333</v>
      </c>
      <c r="L41" s="46" t="n">
        <v>15.126742</v>
      </c>
      <c r="M41" s="46" t="n">
        <v>13.6165266666667</v>
      </c>
      <c r="N41" s="46" t="n">
        <v>12.0828593333333</v>
      </c>
      <c r="O41" s="46" t="n">
        <v>10.549192</v>
      </c>
      <c r="P41" s="46" t="n">
        <v>10.7180996666667</v>
      </c>
      <c r="Q41" s="46" t="n">
        <v>10.8870073333333</v>
      </c>
      <c r="R41" s="46" t="n">
        <v>11.055915</v>
      </c>
      <c r="S41" s="46" t="n">
        <v>14.0997976666667</v>
      </c>
      <c r="T41" s="46" t="n">
        <v>15.4411053333333</v>
      </c>
      <c r="U41" s="46" t="n">
        <v>16.805865</v>
      </c>
    </row>
    <row r="42" customFormat="false" ht="15.75" hidden="false" customHeight="false" outlineLevel="0" collapsed="false">
      <c r="A42" s="12" t="s">
        <v>107</v>
      </c>
      <c r="B42" s="13" t="s">
        <v>108</v>
      </c>
      <c r="C42" s="44" t="n">
        <v>0.854398666666667</v>
      </c>
      <c r="D42" s="45" t="n">
        <v>0.0214654133333333</v>
      </c>
      <c r="E42" s="44" t="n">
        <v>0.04550844</v>
      </c>
      <c r="F42" s="46"/>
      <c r="G42" s="47" t="n">
        <f aca="false">C42/(((2100*(1+'Food waste'!N42)*(365/12)/(4*10^6)))*Population!C42)</f>
        <v>7.086023716</v>
      </c>
      <c r="H42" s="46"/>
      <c r="I42" s="46"/>
      <c r="J42" s="46" t="n">
        <v>1.35967783333333</v>
      </c>
      <c r="K42" s="46" t="n">
        <v>1.23335804166667</v>
      </c>
      <c r="L42" s="46" t="n">
        <v>1.10703825</v>
      </c>
      <c r="M42" s="46" t="n">
        <v>0.980718458333334</v>
      </c>
      <c r="N42" s="46" t="n">
        <v>0.854398666666667</v>
      </c>
      <c r="O42" s="46" t="n">
        <v>0.728078875</v>
      </c>
      <c r="P42" s="46" t="n">
        <v>0.601759083333334</v>
      </c>
      <c r="Q42" s="46" t="n">
        <v>0.475439291666667</v>
      </c>
      <c r="R42" s="46" t="n">
        <v>0.3491195</v>
      </c>
      <c r="S42" s="46" t="n">
        <v>0.601759083333333</v>
      </c>
      <c r="T42" s="46" t="n">
        <v>0.854398666666667</v>
      </c>
      <c r="U42" s="46" t="n">
        <v>1.10703825</v>
      </c>
    </row>
    <row r="43" customFormat="false" ht="15.75" hidden="false" customHeight="false" outlineLevel="0" collapsed="false">
      <c r="A43" s="12" t="s">
        <v>109</v>
      </c>
      <c r="B43" s="13" t="s">
        <v>110</v>
      </c>
      <c r="C43" s="44" t="n">
        <v>0.0268104166666667</v>
      </c>
      <c r="D43" s="45" t="n">
        <v>0.000404</v>
      </c>
      <c r="E43" s="44" t="n">
        <v>0.0028859</v>
      </c>
      <c r="F43" s="46"/>
      <c r="G43" s="47" t="n">
        <f aca="false">C43/(((2100*(1+'Food waste'!N43)*(365/12)/(4*10^6)))*Population!C43)</f>
        <v>0.4663695006</v>
      </c>
      <c r="H43" s="46"/>
      <c r="I43" s="46"/>
      <c r="J43" s="46" t="n">
        <v>0.0589670833333333</v>
      </c>
      <c r="K43" s="46" t="n">
        <v>0.0509279166666667</v>
      </c>
      <c r="L43" s="46" t="n">
        <v>0.04288875</v>
      </c>
      <c r="M43" s="46" t="n">
        <v>0.0348495833333333</v>
      </c>
      <c r="N43" s="46" t="n">
        <v>0.0268104166666667</v>
      </c>
      <c r="O43" s="46" t="n">
        <v>0.01877125</v>
      </c>
      <c r="P43" s="46" t="n">
        <v>0.0160783333333334</v>
      </c>
      <c r="Q43" s="46" t="n">
        <v>0.0133854166666667</v>
      </c>
      <c r="R43" s="46" t="n">
        <v>0.0106925</v>
      </c>
      <c r="S43" s="46" t="n">
        <v>0.0267708333333333</v>
      </c>
      <c r="T43" s="46" t="n">
        <v>0.0375029166666667</v>
      </c>
      <c r="U43" s="46" t="n">
        <v>0.048235</v>
      </c>
    </row>
    <row r="44" customFormat="false" ht="15.75" hidden="false" customHeight="false" outlineLevel="0" collapsed="false">
      <c r="A44" s="12" t="s">
        <v>111</v>
      </c>
      <c r="B44" s="13" t="s">
        <v>112</v>
      </c>
      <c r="C44" s="44" t="n">
        <v>0.163</v>
      </c>
      <c r="D44" s="45" t="n">
        <v>0.000709333333333333</v>
      </c>
      <c r="E44" s="44" t="n">
        <v>0.000826666666666667</v>
      </c>
      <c r="F44" s="46"/>
      <c r="G44" s="47" t="n">
        <f aca="false">C44/(((2100*(1+'Food waste'!N44)*(365/12)/(4*10^6)))*Population!C44)</f>
        <v>7.572663226</v>
      </c>
      <c r="H44" s="46"/>
      <c r="I44" s="46"/>
      <c r="J44" s="46" t="n">
        <v>0.224</v>
      </c>
      <c r="K44" s="46" t="n">
        <v>0.163</v>
      </c>
      <c r="L44" s="46" t="n">
        <v>0.102</v>
      </c>
      <c r="M44" s="46" t="n">
        <v>0.041</v>
      </c>
      <c r="N44" s="46" t="n">
        <v>0.163</v>
      </c>
      <c r="O44" s="46" t="n">
        <v>0.285</v>
      </c>
      <c r="P44" s="46" t="n">
        <v>0.407</v>
      </c>
      <c r="Q44" s="46" t="n">
        <v>0.529</v>
      </c>
      <c r="R44" s="46" t="n">
        <v>0.468</v>
      </c>
      <c r="S44" s="46" t="n">
        <v>0.407</v>
      </c>
      <c r="T44" s="46" t="n">
        <v>0.346</v>
      </c>
      <c r="U44" s="46" t="n">
        <v>0.285</v>
      </c>
    </row>
    <row r="45" customFormat="false" ht="15.75" hidden="false" customHeight="false" outlineLevel="0" collapsed="false">
      <c r="A45" s="12" t="s">
        <v>113</v>
      </c>
      <c r="B45" s="13" t="s">
        <v>114</v>
      </c>
      <c r="C45" s="44" t="n">
        <v>6.32335616666667</v>
      </c>
      <c r="D45" s="45" t="n">
        <v>0.16759088</v>
      </c>
      <c r="E45" s="44" t="n">
        <v>0.680178933333333</v>
      </c>
      <c r="F45" s="46"/>
      <c r="G45" s="47" t="n">
        <f aca="false">C45/(((2100*(1+'Food waste'!N45)*(365/12)/(4*10^6)))*Population!C45)</f>
        <v>3.44333187</v>
      </c>
      <c r="H45" s="46"/>
      <c r="I45" s="46"/>
      <c r="J45" s="46" t="n">
        <v>10.6013658333333</v>
      </c>
      <c r="K45" s="46" t="n">
        <v>9.51048841666667</v>
      </c>
      <c r="L45" s="46" t="n">
        <v>8.419611</v>
      </c>
      <c r="M45" s="46" t="n">
        <v>7.32873358333333</v>
      </c>
      <c r="N45" s="46" t="n">
        <v>6.32335616666667</v>
      </c>
      <c r="O45" s="46" t="n">
        <v>5.31797875</v>
      </c>
      <c r="P45" s="46" t="n">
        <v>4.31260133333333</v>
      </c>
      <c r="Q45" s="46" t="n">
        <v>3.30722391666667</v>
      </c>
      <c r="R45" s="46" t="n">
        <v>2.2163465</v>
      </c>
      <c r="S45" s="46" t="n">
        <v>4.31260133333333</v>
      </c>
      <c r="T45" s="46" t="n">
        <v>6.40885616666667</v>
      </c>
      <c r="U45" s="46" t="n">
        <v>8.505111</v>
      </c>
    </row>
    <row r="46" customFormat="false" ht="15.75" hidden="false" customHeight="false" outlineLevel="0" collapsed="false">
      <c r="A46" s="12" t="s">
        <v>115</v>
      </c>
      <c r="B46" s="13" t="s">
        <v>116</v>
      </c>
      <c r="C46" s="44" t="n">
        <v>76.2952672916666</v>
      </c>
      <c r="D46" s="45" t="n">
        <v>3.66736000666667</v>
      </c>
      <c r="E46" s="44" t="n">
        <v>8.14943164833333</v>
      </c>
      <c r="F46" s="46"/>
      <c r="G46" s="47" t="n">
        <f aca="false">C46/(((2100*(1+'Food waste'!N46)*(365/12)/(4*10^6)))*Population!C46)</f>
        <v>7.239905622</v>
      </c>
      <c r="H46" s="46"/>
      <c r="I46" s="46"/>
      <c r="J46" s="46" t="n">
        <v>158.060757958333</v>
      </c>
      <c r="K46" s="46" t="n">
        <v>137.619385291667</v>
      </c>
      <c r="L46" s="46" t="n">
        <v>117.178012625</v>
      </c>
      <c r="M46" s="46" t="n">
        <v>96.7366399583333</v>
      </c>
      <c r="N46" s="46" t="n">
        <v>76.2952672916666</v>
      </c>
      <c r="O46" s="46" t="n">
        <v>55.853894625</v>
      </c>
      <c r="P46" s="46" t="n">
        <v>76.7186958333333</v>
      </c>
      <c r="Q46" s="46" t="n">
        <v>97.1359307916667</v>
      </c>
      <c r="R46" s="46" t="n">
        <v>118.44829825</v>
      </c>
      <c r="S46" s="46" t="n">
        <v>159.331043583333</v>
      </c>
      <c r="T46" s="46" t="n">
        <v>158.907615041667</v>
      </c>
      <c r="U46" s="46" t="n">
        <v>158.4841865</v>
      </c>
    </row>
    <row r="47" customFormat="false" ht="15.75" hidden="false" customHeight="false" outlineLevel="0" collapsed="false">
      <c r="A47" s="12" t="s">
        <v>117</v>
      </c>
      <c r="B47" s="13" t="s">
        <v>118</v>
      </c>
      <c r="C47" s="44" t="n">
        <v>0.0650538333333333</v>
      </c>
      <c r="D47" s="45" t="n">
        <v>0.000635626666666667</v>
      </c>
      <c r="E47" s="44" t="n">
        <v>0.0039732</v>
      </c>
      <c r="F47" s="46"/>
      <c r="G47" s="47" t="n">
        <f aca="false">C47/(((2100*(1+'Food waste'!N47)*(365/12)/(4*10^6)))*Population!C47)</f>
        <v>3.763498321</v>
      </c>
      <c r="H47" s="46"/>
      <c r="I47" s="46"/>
      <c r="J47" s="46" t="n">
        <v>0.0824705</v>
      </c>
      <c r="K47" s="46" t="n">
        <v>0.0650538333333333</v>
      </c>
      <c r="L47" s="46" t="n">
        <v>0.0476371666666667</v>
      </c>
      <c r="M47" s="46" t="n">
        <v>0.0302205</v>
      </c>
      <c r="N47" s="46" t="n">
        <v>0.0650538333333333</v>
      </c>
      <c r="O47" s="46" t="n">
        <v>0.0998871666666667</v>
      </c>
      <c r="P47" s="46" t="n">
        <v>0.1347205</v>
      </c>
      <c r="Q47" s="46" t="n">
        <v>0.169553833333333</v>
      </c>
      <c r="R47" s="46" t="n">
        <v>0.152137166666667</v>
      </c>
      <c r="S47" s="46" t="n">
        <v>0.1347205</v>
      </c>
      <c r="T47" s="46" t="n">
        <v>0.117303833333333</v>
      </c>
      <c r="U47" s="46" t="n">
        <v>0.0998871666666667</v>
      </c>
    </row>
    <row r="48" customFormat="false" ht="15.75" hidden="false" customHeight="false" outlineLevel="0" collapsed="false">
      <c r="A48" s="12" t="s">
        <v>119</v>
      </c>
      <c r="B48" s="13" t="s">
        <v>120</v>
      </c>
      <c r="C48" s="44" t="n">
        <v>0.012</v>
      </c>
      <c r="D48" s="45" t="n">
        <v>3.84E-005</v>
      </c>
      <c r="E48" s="44" t="n">
        <v>0</v>
      </c>
      <c r="F48" s="46"/>
      <c r="G48" s="47" t="n">
        <f aca="false">C48/(((2100*(1+'Food waste'!N48)*(365/12)/(4*10^6)))*Population!C48)</f>
        <v>0.2779124088</v>
      </c>
      <c r="H48" s="46"/>
      <c r="I48" s="46"/>
      <c r="J48" s="46" t="n">
        <v>0.0145</v>
      </c>
      <c r="K48" s="46" t="n">
        <v>0.012</v>
      </c>
      <c r="L48" s="46" t="n">
        <v>0.0095</v>
      </c>
      <c r="M48" s="46" t="n">
        <v>0.007</v>
      </c>
      <c r="N48" s="46" t="n">
        <v>0.012</v>
      </c>
      <c r="O48" s="46" t="n">
        <v>0.017</v>
      </c>
      <c r="P48" s="46" t="n">
        <v>0.022</v>
      </c>
      <c r="Q48" s="46" t="n">
        <v>0.027</v>
      </c>
      <c r="R48" s="46" t="n">
        <v>0.0245</v>
      </c>
      <c r="S48" s="46" t="n">
        <v>0.022</v>
      </c>
      <c r="T48" s="46" t="n">
        <v>0.0195</v>
      </c>
      <c r="U48" s="46" t="n">
        <v>0.017</v>
      </c>
    </row>
    <row r="49" customFormat="false" ht="15.75" hidden="false" customHeight="false" outlineLevel="0" collapsed="false">
      <c r="A49" s="12" t="s">
        <v>121</v>
      </c>
      <c r="B49" s="13" t="s">
        <v>122</v>
      </c>
      <c r="C49" s="44" t="n">
        <v>0.0636933333333333</v>
      </c>
      <c r="D49" s="45" t="n">
        <v>0.00141217333333333</v>
      </c>
      <c r="E49" s="44" t="n">
        <v>0.00258705333333333</v>
      </c>
      <c r="F49" s="46"/>
      <c r="G49" s="47" t="n">
        <f aca="false">C49/(((2100*(1+'Food waste'!N49)*(365/12)/(4*10^6)))*Population!C49)</f>
        <v>1.650466765</v>
      </c>
      <c r="H49" s="46"/>
      <c r="I49" s="46"/>
      <c r="J49" s="46" t="n">
        <v>0.0806641666666667</v>
      </c>
      <c r="K49" s="46" t="n">
        <v>0.0764214583333333</v>
      </c>
      <c r="L49" s="46" t="n">
        <v>0.07217875</v>
      </c>
      <c r="M49" s="46" t="n">
        <v>0.0679360416666667</v>
      </c>
      <c r="N49" s="46" t="n">
        <v>0.0636933333333333</v>
      </c>
      <c r="O49" s="46" t="n">
        <v>0.059450625</v>
      </c>
      <c r="P49" s="46" t="n">
        <v>0.0552079166666667</v>
      </c>
      <c r="Q49" s="46" t="n">
        <v>0.0509652083333333</v>
      </c>
      <c r="R49" s="46" t="n">
        <v>0.0467225</v>
      </c>
      <c r="S49" s="46" t="n">
        <v>0.0552079166666667</v>
      </c>
      <c r="T49" s="46" t="n">
        <v>0.0636933333333333</v>
      </c>
      <c r="U49" s="46" t="n">
        <v>0.07217875</v>
      </c>
    </row>
    <row r="50" customFormat="false" ht="15.75" hidden="false" customHeight="false" outlineLevel="0" collapsed="false">
      <c r="A50" s="12" t="s">
        <v>123</v>
      </c>
      <c r="B50" s="13" t="s">
        <v>124</v>
      </c>
      <c r="C50" s="44" t="n">
        <v>0.1792595</v>
      </c>
      <c r="D50" s="45" t="n">
        <v>0.00332984</v>
      </c>
      <c r="E50" s="44" t="n">
        <v>0.0209000116666667</v>
      </c>
      <c r="F50" s="46"/>
      <c r="G50" s="47" t="n">
        <f aca="false">C50/(((2100*(1+'Food waste'!N50)*(365/12)/(4*10^6)))*Population!C50)</f>
        <v>2.487500173</v>
      </c>
      <c r="H50" s="46"/>
      <c r="I50" s="46"/>
      <c r="J50" s="46" t="n">
        <v>0.2840975</v>
      </c>
      <c r="K50" s="46" t="n">
        <v>0.257888</v>
      </c>
      <c r="L50" s="46" t="n">
        <v>0.2316785</v>
      </c>
      <c r="M50" s="46" t="n">
        <v>0.205469</v>
      </c>
      <c r="N50" s="46" t="n">
        <v>0.1792595</v>
      </c>
      <c r="O50" s="46" t="n">
        <v>0.15305</v>
      </c>
      <c r="P50" s="46" t="n">
        <v>0.205469</v>
      </c>
      <c r="Q50" s="46" t="n">
        <v>0.257888</v>
      </c>
      <c r="R50" s="46" t="n">
        <v>0.310307</v>
      </c>
      <c r="S50" s="46" t="n">
        <v>0.362726</v>
      </c>
      <c r="T50" s="46" t="n">
        <v>0.3365165</v>
      </c>
      <c r="U50" s="46" t="n">
        <v>0.310307</v>
      </c>
    </row>
    <row r="51" customFormat="false" ht="15.75" hidden="false" customHeight="false" outlineLevel="0" collapsed="false">
      <c r="A51" s="12" t="s">
        <v>125</v>
      </c>
      <c r="B51" s="13" t="s">
        <v>126</v>
      </c>
      <c r="C51" s="44" t="n">
        <v>1.16769470833333</v>
      </c>
      <c r="D51" s="45" t="n">
        <v>0.136477803333333</v>
      </c>
      <c r="E51" s="44" t="n">
        <v>0.0757013533333334</v>
      </c>
      <c r="F51" s="46"/>
      <c r="G51" s="47" t="n">
        <f aca="false">C51/(((2100*(1+'Food waste'!N51)*(365/12)/(4*10^6)))*Population!C51)</f>
        <v>2.142751548</v>
      </c>
      <c r="H51" s="46"/>
      <c r="I51" s="46"/>
      <c r="J51" s="46" t="n">
        <v>1.88505554166667</v>
      </c>
      <c r="K51" s="46" t="n">
        <v>1.70571533333333</v>
      </c>
      <c r="L51" s="46" t="n">
        <v>1.526375125</v>
      </c>
      <c r="M51" s="46" t="n">
        <v>1.34703491666667</v>
      </c>
      <c r="N51" s="46" t="n">
        <v>1.16769470833333</v>
      </c>
      <c r="O51" s="46" t="n">
        <v>0.9883545</v>
      </c>
      <c r="P51" s="46" t="n">
        <v>1.24213241666667</v>
      </c>
      <c r="Q51" s="46" t="n">
        <v>1.49591033333333</v>
      </c>
      <c r="R51" s="46" t="n">
        <v>1.74968825</v>
      </c>
      <c r="S51" s="46" t="n">
        <v>2.10836866666667</v>
      </c>
      <c r="T51" s="46" t="n">
        <v>2.03393095833333</v>
      </c>
      <c r="U51" s="46" t="n">
        <v>1.95949325</v>
      </c>
    </row>
    <row r="52" customFormat="false" ht="15.75" hidden="false" customHeight="false" outlineLevel="0" collapsed="false">
      <c r="A52" s="12" t="s">
        <v>127</v>
      </c>
      <c r="B52" s="13" t="s">
        <v>128</v>
      </c>
      <c r="C52" s="44" t="n">
        <v>1.98015875</v>
      </c>
      <c r="D52" s="45" t="n">
        <v>0.0907699333333333</v>
      </c>
      <c r="E52" s="44" t="n">
        <v>0.0614838266666667</v>
      </c>
      <c r="F52" s="46"/>
      <c r="G52" s="47" t="n">
        <f aca="false">C52/(((2100*(1+'Food waste'!N52)*(365/12)/(4*10^6)))*Population!C52)</f>
        <v>6.328638089</v>
      </c>
      <c r="H52" s="46"/>
      <c r="I52" s="46"/>
      <c r="J52" s="46" t="n">
        <v>3.49691775</v>
      </c>
      <c r="K52" s="46" t="n">
        <v>3.12525425</v>
      </c>
      <c r="L52" s="46" t="n">
        <v>2.74355575</v>
      </c>
      <c r="M52" s="46" t="n">
        <v>2.36185725</v>
      </c>
      <c r="N52" s="46" t="n">
        <v>1.98015875</v>
      </c>
      <c r="O52" s="46" t="n">
        <v>1.59846025</v>
      </c>
      <c r="P52" s="46" t="n">
        <v>1.634386</v>
      </c>
      <c r="Q52" s="46" t="n">
        <v>1.67031175</v>
      </c>
      <c r="R52" s="46" t="n">
        <v>1.7062375</v>
      </c>
      <c r="S52" s="46" t="n">
        <v>2.4595995</v>
      </c>
      <c r="T52" s="46" t="n">
        <v>2.80537225</v>
      </c>
      <c r="U52" s="46" t="n">
        <v>3.151145</v>
      </c>
    </row>
    <row r="53" customFormat="false" ht="15.75" hidden="false" customHeight="false" outlineLevel="0" collapsed="false">
      <c r="A53" s="12" t="s">
        <v>129</v>
      </c>
      <c r="B53" s="13" t="s">
        <v>130</v>
      </c>
      <c r="C53" s="44" t="n">
        <v>0.936918166666667</v>
      </c>
      <c r="D53" s="45" t="n">
        <v>0.02703024</v>
      </c>
      <c r="E53" s="44" t="n">
        <v>0.0756930733333333</v>
      </c>
      <c r="F53" s="46"/>
      <c r="G53" s="47" t="n">
        <f aca="false">C53/(((2100*(1+'Food waste'!N53)*(365/12)/(4*10^6)))*Population!C53)</f>
        <v>4.467593725</v>
      </c>
      <c r="H53" s="46"/>
      <c r="I53" s="46"/>
      <c r="J53" s="46" t="n">
        <v>1.58623233333333</v>
      </c>
      <c r="K53" s="46" t="n">
        <v>1.42390379166667</v>
      </c>
      <c r="L53" s="46" t="n">
        <v>1.26157525</v>
      </c>
      <c r="M53" s="46" t="n">
        <v>1.09924670833333</v>
      </c>
      <c r="N53" s="46" t="n">
        <v>0.936918166666667</v>
      </c>
      <c r="O53" s="46" t="n">
        <v>0.774589625</v>
      </c>
      <c r="P53" s="46" t="n">
        <v>0.612261083333334</v>
      </c>
      <c r="Q53" s="46" t="n">
        <v>0.449932541666667</v>
      </c>
      <c r="R53" s="46" t="n">
        <v>0.287604</v>
      </c>
      <c r="S53" s="46" t="n">
        <v>0.612261083333333</v>
      </c>
      <c r="T53" s="46" t="n">
        <v>0.936918166666667</v>
      </c>
      <c r="U53" s="46" t="n">
        <v>1.26157525</v>
      </c>
    </row>
    <row r="54" customFormat="false" ht="15.75" hidden="false" customHeight="false" outlineLevel="0" collapsed="false">
      <c r="A54" s="12" t="s">
        <v>131</v>
      </c>
      <c r="B54" s="13" t="s">
        <v>132</v>
      </c>
      <c r="C54" s="44" t="n">
        <v>0.0399641666666667</v>
      </c>
      <c r="D54" s="45" t="n">
        <v>0.00031628</v>
      </c>
      <c r="E54" s="44" t="n">
        <v>0.00312149333333333</v>
      </c>
      <c r="F54" s="46"/>
      <c r="G54" s="47" t="n">
        <f aca="false">C54/(((2100*(1+'Food waste'!N54)*(365/12)/(4*10^6)))*Population!C54)</f>
        <v>1.271672228</v>
      </c>
      <c r="H54" s="46"/>
      <c r="I54" s="46"/>
      <c r="J54" s="46" t="n">
        <v>0.0714958333333333</v>
      </c>
      <c r="K54" s="46" t="n">
        <v>0.0636129166666667</v>
      </c>
      <c r="L54" s="46" t="n">
        <v>0.05573</v>
      </c>
      <c r="M54" s="46" t="n">
        <v>0.0478470833333333</v>
      </c>
      <c r="N54" s="46" t="n">
        <v>0.0399641666666667</v>
      </c>
      <c r="O54" s="46" t="n">
        <v>0.03208125</v>
      </c>
      <c r="P54" s="46" t="n">
        <v>0.0241983333333333</v>
      </c>
      <c r="Q54" s="46" t="n">
        <v>0.0163154166666667</v>
      </c>
      <c r="R54" s="46" t="n">
        <v>0.0084325</v>
      </c>
      <c r="S54" s="46" t="n">
        <v>0.0241983333333333</v>
      </c>
      <c r="T54" s="46" t="n">
        <v>0.0399641666666667</v>
      </c>
      <c r="U54" s="46" t="n">
        <v>0.05573</v>
      </c>
    </row>
    <row r="55" customFormat="false" ht="15.75" hidden="false" customHeight="false" outlineLevel="0" collapsed="false">
      <c r="A55" s="12" t="s">
        <v>133</v>
      </c>
      <c r="B55" s="13" t="s">
        <v>134</v>
      </c>
      <c r="C55" s="44" t="n">
        <v>0.394643833333333</v>
      </c>
      <c r="D55" s="45" t="n">
        <v>0.0028154</v>
      </c>
      <c r="E55" s="44" t="n">
        <v>0.0270485466666667</v>
      </c>
      <c r="F55" s="46"/>
      <c r="G55" s="47" t="n">
        <f aca="false">C55/(((2100*(1+'Food waste'!N55)*(365/12)/(4*10^6)))*Population!C55)</f>
        <v>26.10479494</v>
      </c>
      <c r="H55" s="46"/>
      <c r="I55" s="46"/>
      <c r="J55" s="46" t="n">
        <v>0.227117791666667</v>
      </c>
      <c r="K55" s="46" t="n">
        <v>0.303556333333333</v>
      </c>
      <c r="L55" s="46" t="n">
        <v>0.379994875</v>
      </c>
      <c r="M55" s="46" t="n">
        <v>0.456433416666667</v>
      </c>
      <c r="N55" s="46" t="n">
        <v>0.394643833333333</v>
      </c>
      <c r="O55" s="46" t="n">
        <v>0.33285425</v>
      </c>
      <c r="P55" s="46" t="n">
        <v>0.271064666666667</v>
      </c>
      <c r="Q55" s="46" t="n">
        <v>0.209275083333333</v>
      </c>
      <c r="R55" s="46" t="n">
        <v>0.1474855</v>
      </c>
      <c r="S55" s="46" t="n">
        <v>0.132836541666667</v>
      </c>
      <c r="T55" s="46" t="n">
        <v>0.118187583333333</v>
      </c>
      <c r="U55" s="46" t="n">
        <v>0.24176675</v>
      </c>
    </row>
    <row r="56" customFormat="false" ht="15.75" hidden="false" customHeight="false" outlineLevel="0" collapsed="false">
      <c r="A56" s="12" t="s">
        <v>135</v>
      </c>
      <c r="B56" s="13" t="s">
        <v>136</v>
      </c>
      <c r="C56" s="44" t="n">
        <v>0.175292416666667</v>
      </c>
      <c r="D56" s="45" t="n">
        <v>0.0228394</v>
      </c>
      <c r="E56" s="44" t="n">
        <v>0.00733496833333334</v>
      </c>
      <c r="F56" s="46"/>
      <c r="G56" s="47" t="n">
        <f aca="false">C56/(((2100*(1+'Food waste'!N56)*(365/12)/(4*10^6)))*Population!C56)</f>
        <v>0.9626997718</v>
      </c>
      <c r="H56" s="46"/>
      <c r="I56" s="46"/>
      <c r="J56" s="46" t="n">
        <v>0.270544083333333</v>
      </c>
      <c r="K56" s="46" t="n">
        <v>0.246731166666667</v>
      </c>
      <c r="L56" s="46" t="n">
        <v>0.22291825</v>
      </c>
      <c r="M56" s="46" t="n">
        <v>0.199105333333333</v>
      </c>
      <c r="N56" s="46" t="n">
        <v>0.175292416666667</v>
      </c>
      <c r="O56" s="46" t="n">
        <v>0.1514795</v>
      </c>
      <c r="P56" s="46" t="n">
        <v>0.199105333333333</v>
      </c>
      <c r="Q56" s="46" t="n">
        <v>0.246731166666667</v>
      </c>
      <c r="R56" s="46" t="n">
        <v>0.294357</v>
      </c>
      <c r="S56" s="46" t="n">
        <v>0.341982833333333</v>
      </c>
      <c r="T56" s="46" t="n">
        <v>0.318169916666667</v>
      </c>
      <c r="U56" s="46" t="n">
        <v>0.294357</v>
      </c>
    </row>
    <row r="57" customFormat="false" ht="15.75" hidden="false" customHeight="false" outlineLevel="0" collapsed="false">
      <c r="A57" s="12" t="s">
        <v>137</v>
      </c>
      <c r="B57" s="13" t="s">
        <v>138</v>
      </c>
      <c r="C57" s="44" t="n">
        <v>0.888406666666667</v>
      </c>
      <c r="D57" s="45" t="n">
        <v>0.117569373333333</v>
      </c>
      <c r="E57" s="44" t="n">
        <v>0.01770222</v>
      </c>
      <c r="F57" s="46"/>
      <c r="G57" s="47" t="n">
        <f aca="false">C57/(((2100*(1+'Food waste'!N57)*(365/12)/(4*10^6)))*Population!C57)</f>
        <v>5.070146538</v>
      </c>
      <c r="H57" s="46"/>
      <c r="I57" s="46"/>
      <c r="J57" s="46" t="n">
        <v>1.22259333333333</v>
      </c>
      <c r="K57" s="46" t="n">
        <v>1.13904666666667</v>
      </c>
      <c r="L57" s="46" t="n">
        <v>1.0555</v>
      </c>
      <c r="M57" s="46" t="n">
        <v>0.971953333333333</v>
      </c>
      <c r="N57" s="46" t="n">
        <v>0.888406666666667</v>
      </c>
      <c r="O57" s="46" t="n">
        <v>0.80486</v>
      </c>
      <c r="P57" s="46" t="n">
        <v>0.828075833333333</v>
      </c>
      <c r="Q57" s="46" t="n">
        <v>0.851291666666667</v>
      </c>
      <c r="R57" s="46" t="n">
        <v>0.8745075</v>
      </c>
      <c r="S57" s="46" t="n">
        <v>1.04160083333333</v>
      </c>
      <c r="T57" s="46" t="n">
        <v>1.10193166666667</v>
      </c>
      <c r="U57" s="46" t="n">
        <v>1.1622625</v>
      </c>
    </row>
    <row r="58" customFormat="false" ht="15.75" hidden="false" customHeight="false" outlineLevel="0" collapsed="false">
      <c r="A58" s="12" t="s">
        <v>139</v>
      </c>
      <c r="B58" s="13" t="s">
        <v>140</v>
      </c>
      <c r="C58" s="44" t="n">
        <v>128.550814666667</v>
      </c>
      <c r="D58" s="45" t="n">
        <v>4.11582302666667</v>
      </c>
      <c r="E58" s="44" t="n">
        <v>13.2963752933333</v>
      </c>
      <c r="F58" s="46"/>
      <c r="G58" s="47" t="n">
        <f aca="false">C58/(((2100*(1+'Food waste'!N58)*(365/12)/(4*10^6)))*Population!C58)</f>
        <v>5.159445368</v>
      </c>
      <c r="H58" s="46"/>
      <c r="I58" s="46"/>
      <c r="J58" s="46" t="n">
        <v>162.725683083333</v>
      </c>
      <c r="K58" s="46" t="n">
        <v>148.796607041667</v>
      </c>
      <c r="L58" s="46" t="n">
        <v>128.9769785</v>
      </c>
      <c r="M58" s="46" t="n">
        <v>128.763896583333</v>
      </c>
      <c r="N58" s="46" t="n">
        <v>128.550814666667</v>
      </c>
      <c r="O58" s="46" t="n">
        <v>128.33773275</v>
      </c>
      <c r="P58" s="46" t="n">
        <v>128.124650833333</v>
      </c>
      <c r="Q58" s="46" t="n">
        <v>108.305022291667</v>
      </c>
      <c r="R58" s="46" t="n">
        <v>88.48539375</v>
      </c>
      <c r="S58" s="46" t="n">
        <v>102.627551708333</v>
      </c>
      <c r="T58" s="46" t="n">
        <v>122.660262166667</v>
      </c>
      <c r="U58" s="46" t="n">
        <v>142.692972625</v>
      </c>
    </row>
    <row r="59" customFormat="false" ht="15.75" hidden="false" customHeight="false" outlineLevel="0" collapsed="false">
      <c r="A59" s="12" t="s">
        <v>141</v>
      </c>
      <c r="B59" s="13" t="s">
        <v>142</v>
      </c>
      <c r="C59" s="44" t="n">
        <v>30.9867096666667</v>
      </c>
      <c r="D59" s="45" t="n">
        <v>4.16130052</v>
      </c>
      <c r="E59" s="44" t="n">
        <v>1.84809335333333</v>
      </c>
      <c r="F59" s="46"/>
      <c r="G59" s="47" t="n">
        <f aca="false">C59/(((2100*(1+'Food waste'!N59)*(365/12)/(4*10^6)))*Population!C59)</f>
        <v>5.929525898</v>
      </c>
      <c r="H59" s="46"/>
      <c r="I59" s="46"/>
      <c r="J59" s="46" t="n">
        <v>21.3779050833333</v>
      </c>
      <c r="K59" s="46" t="n">
        <v>25.6427746666667</v>
      </c>
      <c r="L59" s="46" t="n">
        <v>29.90764425</v>
      </c>
      <c r="M59" s="46" t="n">
        <v>34.1725138333333</v>
      </c>
      <c r="N59" s="46" t="n">
        <v>30.9867096666667</v>
      </c>
      <c r="O59" s="46" t="n">
        <v>27.8009055</v>
      </c>
      <c r="P59" s="46" t="n">
        <v>24.6151013333333</v>
      </c>
      <c r="Q59" s="46" t="n">
        <v>21.4292971666667</v>
      </c>
      <c r="R59" s="46" t="n">
        <v>17.714743</v>
      </c>
      <c r="S59" s="46" t="n">
        <v>16.6356775833333</v>
      </c>
      <c r="T59" s="46" t="n">
        <v>15.5566121666667</v>
      </c>
      <c r="U59" s="46" t="n">
        <v>22.4569705</v>
      </c>
    </row>
    <row r="60" customFormat="false" ht="15.75" hidden="false" customHeight="false" outlineLevel="0" collapsed="false">
      <c r="A60" s="12" t="s">
        <v>143</v>
      </c>
      <c r="B60" s="13" t="s">
        <v>144</v>
      </c>
      <c r="C60" s="44" t="n">
        <v>16.8899595</v>
      </c>
      <c r="D60" s="45" t="n">
        <v>0.750900786666667</v>
      </c>
      <c r="E60" s="44" t="n">
        <v>2.54259816666667</v>
      </c>
      <c r="F60" s="46"/>
      <c r="G60" s="47" t="n">
        <f aca="false">C60/(((2100*(1+'Food waste'!N60)*(365/12)/(4*10^6)))*Population!C60)</f>
        <v>10.5047961</v>
      </c>
      <c r="H60" s="46"/>
      <c r="I60" s="46"/>
      <c r="J60" s="46" t="n">
        <v>17.4302445</v>
      </c>
      <c r="K60" s="46" t="n">
        <v>15.845517</v>
      </c>
      <c r="L60" s="46" t="n">
        <v>14.2607895</v>
      </c>
      <c r="M60" s="46" t="n">
        <v>15.5753745</v>
      </c>
      <c r="N60" s="46" t="n">
        <v>16.8899595</v>
      </c>
      <c r="O60" s="46" t="n">
        <v>18.2045445</v>
      </c>
      <c r="P60" s="46" t="n">
        <v>20.2241855</v>
      </c>
      <c r="Q60" s="46" t="n">
        <v>19.344514</v>
      </c>
      <c r="R60" s="46" t="n">
        <v>18.4648425</v>
      </c>
      <c r="S60" s="46" t="n">
        <v>18.734985</v>
      </c>
      <c r="T60" s="46" t="n">
        <v>18.3000715</v>
      </c>
      <c r="U60" s="46" t="n">
        <v>17.865158</v>
      </c>
    </row>
    <row r="61" customFormat="false" ht="15.75" hidden="false" customHeight="false" outlineLevel="0" collapsed="false">
      <c r="A61" s="12" t="s">
        <v>145</v>
      </c>
      <c r="B61" s="13" t="s">
        <v>146</v>
      </c>
      <c r="C61" s="44" t="n">
        <v>1.84824883333333</v>
      </c>
      <c r="D61" s="45" t="n">
        <v>0.177183303333333</v>
      </c>
      <c r="E61" s="44" t="n">
        <v>0.221422921666667</v>
      </c>
      <c r="F61" s="46"/>
      <c r="G61" s="47" t="n">
        <f aca="false">C61/(((2100*(1+'Food waste'!N61)*(365/12)/(4*10^6)))*Population!C61)</f>
        <v>2.431215772</v>
      </c>
      <c r="H61" s="46"/>
      <c r="I61" s="46"/>
      <c r="J61" s="46" t="n">
        <v>3.35045216666667</v>
      </c>
      <c r="K61" s="46" t="n">
        <v>2.97490133333333</v>
      </c>
      <c r="L61" s="46" t="n">
        <v>2.5993505</v>
      </c>
      <c r="M61" s="46" t="n">
        <v>2.22379966666667</v>
      </c>
      <c r="N61" s="46" t="n">
        <v>1.84824883333333</v>
      </c>
      <c r="O61" s="46" t="n">
        <v>1.472698</v>
      </c>
      <c r="P61" s="46" t="n">
        <v>2.19557716666667</v>
      </c>
      <c r="Q61" s="46" t="n">
        <v>2.91845633333333</v>
      </c>
      <c r="R61" s="46" t="n">
        <v>3.6413355</v>
      </c>
      <c r="S61" s="46" t="n">
        <v>4.39243716666667</v>
      </c>
      <c r="T61" s="46" t="n">
        <v>4.04510883333333</v>
      </c>
      <c r="U61" s="46" t="n">
        <v>3.6977805</v>
      </c>
    </row>
    <row r="62" customFormat="false" ht="15.75" hidden="false" customHeight="false" outlineLevel="0" collapsed="false">
      <c r="A62" s="12" t="s">
        <v>147</v>
      </c>
      <c r="B62" s="13" t="s">
        <v>148</v>
      </c>
      <c r="C62" s="44" t="n">
        <v>0.759859083333333</v>
      </c>
      <c r="D62" s="45" t="n">
        <v>0.0531069866666667</v>
      </c>
      <c r="E62" s="44" t="n">
        <v>0.0936396133333333</v>
      </c>
      <c r="F62" s="46"/>
      <c r="G62" s="47" t="n">
        <f aca="false">C62/(((2100*(1+'Food waste'!N62)*(365/12)/(4*10^6)))*Population!C62)</f>
        <v>4.040903612</v>
      </c>
      <c r="H62" s="46"/>
      <c r="I62" s="46"/>
      <c r="J62" s="46" t="n">
        <v>0.796243416666667</v>
      </c>
      <c r="K62" s="46" t="n">
        <v>0.787147333333333</v>
      </c>
      <c r="L62" s="46" t="n">
        <v>0.77805125</v>
      </c>
      <c r="M62" s="46" t="n">
        <v>0.768955166666667</v>
      </c>
      <c r="N62" s="46" t="n">
        <v>0.759859083333333</v>
      </c>
      <c r="O62" s="46" t="n">
        <v>0.750763</v>
      </c>
      <c r="P62" s="46" t="n">
        <v>0.766095166666667</v>
      </c>
      <c r="Q62" s="46" t="n">
        <v>0.781427333333333</v>
      </c>
      <c r="R62" s="46" t="n">
        <v>0.7967595</v>
      </c>
      <c r="S62" s="46" t="n">
        <v>0.814951666666667</v>
      </c>
      <c r="T62" s="46" t="n">
        <v>0.808715583333333</v>
      </c>
      <c r="U62" s="46" t="n">
        <v>0.8024795</v>
      </c>
    </row>
    <row r="63" customFormat="false" ht="15.75" hidden="false" customHeight="false" outlineLevel="0" collapsed="false">
      <c r="A63" s="12" t="s">
        <v>149</v>
      </c>
      <c r="B63" s="13" t="s">
        <v>150</v>
      </c>
      <c r="C63" s="44" t="n">
        <v>0.0422153333333333</v>
      </c>
      <c r="D63" s="45" t="n">
        <v>0.00307981333333333</v>
      </c>
      <c r="E63" s="44" t="n">
        <v>0.000958933333333333</v>
      </c>
      <c r="F63" s="46"/>
      <c r="G63" s="47" t="n">
        <f aca="false">C63/(((2100*(1+'Food waste'!N63)*(365/12)/(4*10^6)))*Population!C63)</f>
        <v>0.7593952928</v>
      </c>
      <c r="H63" s="46"/>
      <c r="I63" s="46"/>
      <c r="J63" s="46" t="n">
        <v>0.0519561666666667</v>
      </c>
      <c r="K63" s="46" t="n">
        <v>0.0428084583333333</v>
      </c>
      <c r="L63" s="46" t="n">
        <v>0.03366075</v>
      </c>
      <c r="M63" s="46" t="n">
        <v>0.0245130416666667</v>
      </c>
      <c r="N63" s="46" t="n">
        <v>0.0422153333333333</v>
      </c>
      <c r="O63" s="46" t="n">
        <v>0.059917625</v>
      </c>
      <c r="P63" s="46" t="n">
        <v>0.0776199166666667</v>
      </c>
      <c r="Q63" s="46" t="n">
        <v>0.0953222083333334</v>
      </c>
      <c r="R63" s="46" t="n">
        <v>0.0861745</v>
      </c>
      <c r="S63" s="46" t="n">
        <v>0.0776199166666667</v>
      </c>
      <c r="T63" s="46" t="n">
        <v>0.0690653333333333</v>
      </c>
      <c r="U63" s="46" t="n">
        <v>0.06051075</v>
      </c>
    </row>
    <row r="64" customFormat="false" ht="15.75" hidden="false" customHeight="false" outlineLevel="0" collapsed="false">
      <c r="A64" s="12" t="s">
        <v>151</v>
      </c>
      <c r="B64" s="13" t="s">
        <v>152</v>
      </c>
      <c r="C64" s="44" t="n">
        <v>8.9166645</v>
      </c>
      <c r="D64" s="45" t="n">
        <v>0.243331933333333</v>
      </c>
      <c r="E64" s="44" t="n">
        <v>0.834067826666667</v>
      </c>
      <c r="F64" s="46"/>
      <c r="G64" s="47" t="n">
        <f aca="false">C64/(((2100*(1+'Food waste'!N64)*(365/12)/(4*10^6)))*Population!C64)</f>
        <v>3.467868767</v>
      </c>
      <c r="H64" s="46"/>
      <c r="I64" s="46"/>
      <c r="J64" s="46" t="n">
        <v>9.96020633333333</v>
      </c>
      <c r="K64" s="46" t="n">
        <v>10.958893375</v>
      </c>
      <c r="L64" s="46" t="n">
        <v>10.2124004166667</v>
      </c>
      <c r="M64" s="46" t="n">
        <v>9.46590745833334</v>
      </c>
      <c r="N64" s="46" t="n">
        <v>8.9166645</v>
      </c>
      <c r="O64" s="46" t="n">
        <v>8.36742154166667</v>
      </c>
      <c r="P64" s="46" t="n">
        <v>8.01080808333334</v>
      </c>
      <c r="Q64" s="46" t="n">
        <v>7.654194625</v>
      </c>
      <c r="R64" s="46" t="n">
        <v>7.10033116666667</v>
      </c>
      <c r="S64" s="46" t="n">
        <v>6.65088708333333</v>
      </c>
      <c r="T64" s="46" t="n">
        <v>7.7539935</v>
      </c>
      <c r="U64" s="46" t="n">
        <v>8.85709991666667</v>
      </c>
    </row>
    <row r="65" customFormat="false" ht="15.75" hidden="false" customHeight="false" outlineLevel="0" collapsed="false">
      <c r="A65" s="12" t="s">
        <v>153</v>
      </c>
      <c r="B65" s="13" t="s">
        <v>154</v>
      </c>
      <c r="C65" s="44" t="n">
        <v>0.925599958333333</v>
      </c>
      <c r="D65" s="45" t="n">
        <v>0.0567645933333333</v>
      </c>
      <c r="E65" s="44" t="n">
        <v>0.118709551666667</v>
      </c>
      <c r="F65" s="46"/>
      <c r="G65" s="47" t="n">
        <f aca="false">C65/(((2100*(1+'Food waste'!N65)*(365/12)/(4*10^6)))*Population!C65)</f>
        <v>4.819584144</v>
      </c>
      <c r="H65" s="46"/>
      <c r="I65" s="46"/>
      <c r="J65" s="46" t="n">
        <v>0.942280791666667</v>
      </c>
      <c r="K65" s="46" t="n">
        <v>0.938110583333333</v>
      </c>
      <c r="L65" s="46" t="n">
        <v>0.933940375</v>
      </c>
      <c r="M65" s="46" t="n">
        <v>0.929770166666667</v>
      </c>
      <c r="N65" s="46" t="n">
        <v>0.925599958333333</v>
      </c>
      <c r="O65" s="46" t="n">
        <v>0.92142975</v>
      </c>
      <c r="P65" s="46" t="n">
        <v>0.927488916666667</v>
      </c>
      <c r="Q65" s="46" t="n">
        <v>0.933548083333333</v>
      </c>
      <c r="R65" s="46" t="n">
        <v>0.93960725</v>
      </c>
      <c r="S65" s="46" t="n">
        <v>0.947947666666667</v>
      </c>
      <c r="T65" s="46" t="n">
        <v>0.946058708333333</v>
      </c>
      <c r="U65" s="46" t="n">
        <v>0.94416975</v>
      </c>
    </row>
    <row r="66" customFormat="false" ht="15.75" hidden="false" customHeight="false" outlineLevel="0" collapsed="false">
      <c r="A66" s="12" t="s">
        <v>155</v>
      </c>
      <c r="B66" s="13" t="s">
        <v>156</v>
      </c>
      <c r="C66" s="44" t="n">
        <v>9.14457929166667</v>
      </c>
      <c r="D66" s="45" t="n">
        <v>0.263718956666667</v>
      </c>
      <c r="E66" s="44" t="n">
        <v>1.59450845666667</v>
      </c>
      <c r="F66" s="46"/>
      <c r="G66" s="47" t="n">
        <f aca="false">C66/(((2100*(1+'Food waste'!N66)*(365/12)/(4*10^6)))*Population!C66)</f>
        <v>24.33961419</v>
      </c>
      <c r="H66" s="46"/>
      <c r="I66" s="46"/>
      <c r="J66" s="46" t="n">
        <v>14.0508322083333</v>
      </c>
      <c r="K66" s="46" t="n">
        <v>12.8388286666667</v>
      </c>
      <c r="L66" s="46" t="n">
        <v>11.626825125</v>
      </c>
      <c r="M66" s="46" t="n">
        <v>10.4148215833333</v>
      </c>
      <c r="N66" s="46" t="n">
        <v>9.14457929166667</v>
      </c>
      <c r="O66" s="46" t="n">
        <v>7.874337</v>
      </c>
      <c r="P66" s="46" t="n">
        <v>7.46392508333334</v>
      </c>
      <c r="Q66" s="46" t="n">
        <v>4.15510541666667</v>
      </c>
      <c r="R66" s="46" t="n">
        <v>6.63735125</v>
      </c>
      <c r="S66" s="46" t="n">
        <v>9.11959708333333</v>
      </c>
      <c r="T66" s="46" t="n">
        <v>10.7420125416667</v>
      </c>
      <c r="U66" s="46" t="n">
        <v>12.42841675</v>
      </c>
    </row>
    <row r="67" customFormat="false" ht="15.75" hidden="false" customHeight="false" outlineLevel="0" collapsed="false">
      <c r="A67" s="12" t="s">
        <v>157</v>
      </c>
      <c r="B67" s="13" t="s">
        <v>158</v>
      </c>
      <c r="C67" s="44" t="n">
        <v>1.26524808333333</v>
      </c>
      <c r="D67" s="45" t="n">
        <v>0.12149529</v>
      </c>
      <c r="E67" s="44" t="n">
        <v>0.0686843316666667</v>
      </c>
      <c r="F67" s="46"/>
      <c r="G67" s="47" t="n">
        <f aca="false">C67/(((2100*(1+'Food waste'!N67)*(365/12)/(4*10^6)))*Population!C67)</f>
        <v>1.391039915</v>
      </c>
      <c r="H67" s="46"/>
      <c r="I67" s="46"/>
      <c r="J67" s="46" t="n">
        <v>2.50063241666667</v>
      </c>
      <c r="K67" s="46" t="n">
        <v>2.15953633333333</v>
      </c>
      <c r="L67" s="46" t="n">
        <v>1.81844025</v>
      </c>
      <c r="M67" s="46" t="n">
        <v>1.47734416666667</v>
      </c>
      <c r="N67" s="46" t="n">
        <v>1.26524808333333</v>
      </c>
      <c r="O67" s="46" t="n">
        <v>1.053152</v>
      </c>
      <c r="P67" s="46" t="n">
        <v>1.72007916666667</v>
      </c>
      <c r="Q67" s="46" t="n">
        <v>2.38700633333333</v>
      </c>
      <c r="R67" s="46" t="n">
        <v>2.9249335</v>
      </c>
      <c r="S67" s="46" t="n">
        <v>3.47812566666667</v>
      </c>
      <c r="T67" s="46" t="n">
        <v>3.15229458333333</v>
      </c>
      <c r="U67" s="46" t="n">
        <v>2.8264635</v>
      </c>
    </row>
    <row r="68" customFormat="false" ht="15.75" hidden="false" customHeight="false" outlineLevel="0" collapsed="false">
      <c r="A68" s="12" t="s">
        <v>159</v>
      </c>
      <c r="B68" s="13" t="s">
        <v>160</v>
      </c>
      <c r="C68" s="44" t="n">
        <v>0.844523125</v>
      </c>
      <c r="D68" s="45" t="n">
        <v>0.0594464833333333</v>
      </c>
      <c r="E68" s="44" t="n">
        <v>0.0870326733333333</v>
      </c>
      <c r="F68" s="46"/>
      <c r="G68" s="47" t="n">
        <f aca="false">C68/(((2100*(1+'Food waste'!N68)*(365/12)/(4*10^6)))*Population!C68)</f>
        <v>2.051529066</v>
      </c>
      <c r="H68" s="46"/>
      <c r="I68" s="46"/>
      <c r="J68" s="46" t="n">
        <v>1.014448875</v>
      </c>
      <c r="K68" s="46" t="n">
        <v>1.06318025</v>
      </c>
      <c r="L68" s="46" t="n">
        <v>1.111911625</v>
      </c>
      <c r="M68" s="46" t="n">
        <v>1.160643</v>
      </c>
      <c r="N68" s="46" t="n">
        <v>0.844523125</v>
      </c>
      <c r="O68" s="46" t="n">
        <v>0.52840325</v>
      </c>
      <c r="P68" s="46" t="n">
        <v>0.73379775</v>
      </c>
      <c r="Q68" s="46" t="n">
        <v>0.93919225</v>
      </c>
      <c r="R68" s="46" t="n">
        <v>1.14458675</v>
      </c>
      <c r="S68" s="46" t="n">
        <v>1.41197525</v>
      </c>
      <c r="T68" s="46" t="n">
        <v>1.157849375</v>
      </c>
      <c r="U68" s="46" t="n">
        <v>1.26857475</v>
      </c>
    </row>
    <row r="69" customFormat="false" ht="15.75" hidden="false" customHeight="false" outlineLevel="0" collapsed="false">
      <c r="A69" s="12" t="s">
        <v>161</v>
      </c>
      <c r="B69" s="13" t="s">
        <v>162</v>
      </c>
      <c r="C69" s="44" t="n">
        <v>6.67102075</v>
      </c>
      <c r="D69" s="45" t="n">
        <v>0.23053203</v>
      </c>
      <c r="E69" s="44" t="n">
        <v>0.617040181666667</v>
      </c>
      <c r="F69" s="46"/>
      <c r="G69" s="47" t="n">
        <f aca="false">C69/(((2100*(1+'Food waste'!N69)*(365/12)/(4*10^6)))*Population!C69)</f>
        <v>6.310262919</v>
      </c>
      <c r="H69" s="46"/>
      <c r="I69" s="46"/>
      <c r="J69" s="46" t="n">
        <v>7.08005620833333</v>
      </c>
      <c r="K69" s="46" t="n">
        <v>7.6635575</v>
      </c>
      <c r="L69" s="46" t="n">
        <v>7.33271191666667</v>
      </c>
      <c r="M69" s="46" t="n">
        <v>7.00186633333333</v>
      </c>
      <c r="N69" s="46" t="n">
        <v>6.67102075</v>
      </c>
      <c r="O69" s="46" t="n">
        <v>6.34017516666667</v>
      </c>
      <c r="P69" s="46" t="n">
        <v>6.01553945833334</v>
      </c>
      <c r="Q69" s="46" t="n">
        <v>5.69090375</v>
      </c>
      <c r="R69" s="46" t="n">
        <v>5.36626804166667</v>
      </c>
      <c r="S69" s="46" t="n">
        <v>5.11361233333333</v>
      </c>
      <c r="T69" s="46" t="n">
        <v>5.769093625</v>
      </c>
      <c r="U69" s="46" t="n">
        <v>6.42457491666667</v>
      </c>
    </row>
    <row r="70" customFormat="false" ht="15.75" hidden="false" customHeight="false" outlineLevel="0" collapsed="false">
      <c r="A70" s="12" t="s">
        <v>163</v>
      </c>
      <c r="B70" s="13" t="s">
        <v>164</v>
      </c>
      <c r="C70" s="44" t="n">
        <v>0.0259635</v>
      </c>
      <c r="D70" s="45" t="n">
        <v>0.0016296</v>
      </c>
      <c r="E70" s="44" t="n">
        <v>0.000806</v>
      </c>
      <c r="F70" s="46"/>
      <c r="G70" s="47" t="n">
        <f aca="false">C70/(((2100*(1+'Food waste'!N70)*(365/12)/(4*10^6)))*Population!C70)</f>
        <v>0.2956575797</v>
      </c>
      <c r="H70" s="46"/>
      <c r="I70" s="46"/>
      <c r="J70" s="46" t="n">
        <v>0.0259635</v>
      </c>
      <c r="K70" s="46" t="n">
        <v>0.0259635</v>
      </c>
      <c r="L70" s="46" t="n">
        <v>0.0259635</v>
      </c>
      <c r="M70" s="46" t="n">
        <v>0.0259635</v>
      </c>
      <c r="N70" s="46" t="n">
        <v>0.0259635</v>
      </c>
      <c r="O70" s="46" t="n">
        <v>0.0259635</v>
      </c>
      <c r="P70" s="46" t="n">
        <v>0.0259635</v>
      </c>
      <c r="Q70" s="46" t="n">
        <v>0.0259635</v>
      </c>
      <c r="R70" s="46" t="n">
        <v>0.0259635</v>
      </c>
      <c r="S70" s="46" t="n">
        <v>0.0259635</v>
      </c>
      <c r="T70" s="46" t="n">
        <v>0.0259635</v>
      </c>
      <c r="U70" s="46" t="n">
        <v>0.0259635</v>
      </c>
    </row>
    <row r="71" customFormat="false" ht="15.75" hidden="false" customHeight="false" outlineLevel="0" collapsed="false">
      <c r="A71" s="12" t="s">
        <v>165</v>
      </c>
      <c r="B71" s="13" t="s">
        <v>166</v>
      </c>
      <c r="C71" s="44" t="n">
        <v>0.405742916666667</v>
      </c>
      <c r="D71" s="45" t="n">
        <v>0.00793778333333333</v>
      </c>
      <c r="E71" s="44" t="n">
        <v>0.0537369283333334</v>
      </c>
      <c r="F71" s="46"/>
      <c r="G71" s="47" t="n">
        <f aca="false">C71/(((2100*(1+'Food waste'!N71)*(365/12)/(4*10^6)))*Population!C71)</f>
        <v>3.523413341</v>
      </c>
      <c r="H71" s="46"/>
      <c r="I71" s="46"/>
      <c r="J71" s="46" t="n">
        <v>0.88257925</v>
      </c>
      <c r="K71" s="46" t="n">
        <v>0.761995166666667</v>
      </c>
      <c r="L71" s="46" t="n">
        <v>0.641411083333334</v>
      </c>
      <c r="M71" s="46" t="n">
        <v>0.520827</v>
      </c>
      <c r="N71" s="46" t="n">
        <v>0.405742916666667</v>
      </c>
      <c r="O71" s="46" t="n">
        <v>0.290658833333333</v>
      </c>
      <c r="P71" s="46" t="n">
        <v>0.531827</v>
      </c>
      <c r="Q71" s="46" t="n">
        <v>0.772995166666667</v>
      </c>
      <c r="R71" s="46" t="n">
        <v>1.00866333333333</v>
      </c>
      <c r="S71" s="46" t="n">
        <v>1.2443315</v>
      </c>
      <c r="T71" s="46" t="n">
        <v>1.12374741666667</v>
      </c>
      <c r="U71" s="46" t="n">
        <v>1.00316333333333</v>
      </c>
    </row>
    <row r="72" customFormat="false" ht="15.75" hidden="false" customHeight="false" outlineLevel="0" collapsed="false">
      <c r="A72" s="12" t="s">
        <v>167</v>
      </c>
      <c r="B72" s="13" t="s">
        <v>168</v>
      </c>
      <c r="C72" s="44" t="n">
        <v>1.406116875</v>
      </c>
      <c r="D72" s="45" t="n">
        <v>0.0149467633333333</v>
      </c>
      <c r="E72" s="44" t="n">
        <v>0.100936206666667</v>
      </c>
      <c r="F72" s="46"/>
      <c r="G72" s="47" t="n">
        <f aca="false">C72/(((2100*(1+'Food waste'!N72)*(365/12)/(4*10^6)))*Population!C72)</f>
        <v>10.51181682</v>
      </c>
      <c r="H72" s="46"/>
      <c r="I72" s="46"/>
      <c r="J72" s="46" t="n">
        <v>1.117260625</v>
      </c>
      <c r="K72" s="46" t="n">
        <v>1.28171375</v>
      </c>
      <c r="L72" s="46" t="n">
        <v>1.446166875</v>
      </c>
      <c r="M72" s="46" t="n">
        <v>1.61062</v>
      </c>
      <c r="N72" s="46" t="n">
        <v>1.406116875</v>
      </c>
      <c r="O72" s="46" t="n">
        <v>1.20161375</v>
      </c>
      <c r="P72" s="46" t="n">
        <v>1.29116375</v>
      </c>
      <c r="Q72" s="46" t="n">
        <v>1.38071375</v>
      </c>
      <c r="R72" s="46" t="n">
        <v>1.42076375</v>
      </c>
      <c r="S72" s="46" t="n">
        <v>1.46081375</v>
      </c>
      <c r="T72" s="46" t="n">
        <v>1.206810625</v>
      </c>
      <c r="U72" s="46" t="n">
        <v>1.37126375</v>
      </c>
    </row>
    <row r="73" customFormat="false" ht="15.75" hidden="false" customHeight="false" outlineLevel="0" collapsed="false">
      <c r="A73" s="12" t="s">
        <v>169</v>
      </c>
      <c r="B73" s="13" t="s">
        <v>170</v>
      </c>
      <c r="C73" s="44" t="n">
        <v>0.381475291666667</v>
      </c>
      <c r="D73" s="45" t="n">
        <v>0.0611618866666667</v>
      </c>
      <c r="E73" s="44" t="n">
        <v>0.045993555</v>
      </c>
      <c r="F73" s="46"/>
      <c r="G73" s="47" t="n">
        <f aca="false">C73/(((2100*(1+'Food waste'!N73)*(365/12)/(4*10^6)))*Population!C73)</f>
        <v>2.886195193</v>
      </c>
      <c r="H73" s="46"/>
      <c r="I73" s="46"/>
      <c r="J73" s="46" t="n">
        <v>0.428712958333333</v>
      </c>
      <c r="K73" s="46" t="n">
        <v>0.416903541666667</v>
      </c>
      <c r="L73" s="46" t="n">
        <v>0.405094125</v>
      </c>
      <c r="M73" s="46" t="n">
        <v>0.393284708333333</v>
      </c>
      <c r="N73" s="46" t="n">
        <v>0.381475291666667</v>
      </c>
      <c r="O73" s="46" t="n">
        <v>0.369665875</v>
      </c>
      <c r="P73" s="46" t="n">
        <v>0.392600333333333</v>
      </c>
      <c r="Q73" s="46" t="n">
        <v>0.415534791666667</v>
      </c>
      <c r="R73" s="46" t="n">
        <v>0.43846925</v>
      </c>
      <c r="S73" s="46" t="n">
        <v>0.462088083333333</v>
      </c>
      <c r="T73" s="46" t="n">
        <v>0.450963041666667</v>
      </c>
      <c r="U73" s="46" t="n">
        <v>0.439838</v>
      </c>
    </row>
    <row r="74" customFormat="false" ht="15.75" hidden="false" customHeight="false" outlineLevel="0" collapsed="false">
      <c r="A74" s="12" t="s">
        <v>171</v>
      </c>
      <c r="B74" s="13" t="s">
        <v>172</v>
      </c>
      <c r="C74" s="44" t="n">
        <v>0.0162886666666667</v>
      </c>
      <c r="D74" s="45" t="n">
        <v>0.000314573333333333</v>
      </c>
      <c r="E74" s="44" t="n">
        <v>0.001388</v>
      </c>
      <c r="F74" s="46"/>
      <c r="G74" s="47" t="n">
        <f aca="false">C74/(((2100*(1+'Food waste'!N74)*(365/12)/(4*10^6)))*Population!C74)</f>
        <v>0.4761502944</v>
      </c>
      <c r="H74" s="46"/>
      <c r="I74" s="46"/>
      <c r="J74" s="46" t="n">
        <v>0.0256119166666667</v>
      </c>
      <c r="K74" s="46" t="n">
        <v>0.0180570416666667</v>
      </c>
      <c r="L74" s="46" t="n">
        <v>0.0105021666666667</v>
      </c>
      <c r="M74" s="46" t="n">
        <v>0.00294729166666667</v>
      </c>
      <c r="N74" s="46" t="n">
        <v>0.0162886666666667</v>
      </c>
      <c r="O74" s="46" t="n">
        <v>0.0296300416666667</v>
      </c>
      <c r="P74" s="46" t="n">
        <v>0.0429714166666667</v>
      </c>
      <c r="Q74" s="46" t="n">
        <v>0.0563127916666667</v>
      </c>
      <c r="R74" s="46" t="n">
        <v>0.0487579166666667</v>
      </c>
      <c r="S74" s="46" t="n">
        <v>0.0429714166666667</v>
      </c>
      <c r="T74" s="46" t="n">
        <v>0.0371849166666667</v>
      </c>
      <c r="U74" s="46" t="n">
        <v>0.0313984166666667</v>
      </c>
    </row>
    <row r="75" customFormat="false" ht="15.75" hidden="false" customHeight="false" outlineLevel="0" collapsed="false">
      <c r="A75" s="12" t="s">
        <v>173</v>
      </c>
      <c r="B75" s="13" t="s">
        <v>174</v>
      </c>
      <c r="C75" s="44" t="n">
        <v>0.116807333333333</v>
      </c>
      <c r="D75" s="45" t="n">
        <v>0.00625984</v>
      </c>
      <c r="E75" s="44" t="n">
        <v>0.00819474666666667</v>
      </c>
      <c r="F75" s="46"/>
      <c r="G75" s="47" t="n">
        <f aca="false">C75/(((2100*(1+'Food waste'!N75)*(365/12)/(4*10^6)))*Population!C75)</f>
        <v>1.446265735</v>
      </c>
      <c r="H75" s="46"/>
      <c r="I75" s="46"/>
      <c r="J75" s="46" t="n">
        <v>0.168045666666667</v>
      </c>
      <c r="K75" s="46" t="n">
        <v>0.155236083333333</v>
      </c>
      <c r="L75" s="46" t="n">
        <v>0.1424265</v>
      </c>
      <c r="M75" s="46" t="n">
        <v>0.129616916666667</v>
      </c>
      <c r="N75" s="46" t="n">
        <v>0.116807333333333</v>
      </c>
      <c r="O75" s="46" t="n">
        <v>0.10399775</v>
      </c>
      <c r="P75" s="46" t="n">
        <v>0.0911881666666666</v>
      </c>
      <c r="Q75" s="46" t="n">
        <v>0.0783785833333333</v>
      </c>
      <c r="R75" s="46" t="n">
        <v>0.065569</v>
      </c>
      <c r="S75" s="46" t="n">
        <v>0.0911881666666666</v>
      </c>
      <c r="T75" s="46" t="n">
        <v>0.116807333333333</v>
      </c>
      <c r="U75" s="46" t="n">
        <v>0.1424265</v>
      </c>
    </row>
    <row r="76" customFormat="false" ht="15.75" hidden="false" customHeight="false" outlineLevel="0" collapsed="false">
      <c r="A76" s="12" t="s">
        <v>175</v>
      </c>
      <c r="B76" s="13" t="s">
        <v>176</v>
      </c>
      <c r="C76" s="44" t="n">
        <v>0.2760815</v>
      </c>
      <c r="D76" s="45" t="n">
        <v>0.0247598933333333</v>
      </c>
      <c r="E76" s="44" t="n">
        <v>0.0240789333333333</v>
      </c>
      <c r="F76" s="46"/>
      <c r="G76" s="47" t="n">
        <f aca="false">C76/(((2100*(1+'Food waste'!N76)*(365/12)/(4*10^6)))*Population!C76)</f>
        <v>2.069035786</v>
      </c>
      <c r="H76" s="46"/>
      <c r="I76" s="46"/>
      <c r="J76" s="46" t="n">
        <v>0.3603655</v>
      </c>
      <c r="K76" s="46" t="n">
        <v>0.3392945</v>
      </c>
      <c r="L76" s="46" t="n">
        <v>0.3182235</v>
      </c>
      <c r="M76" s="46" t="n">
        <v>0.2971525</v>
      </c>
      <c r="N76" s="46" t="n">
        <v>0.2760815</v>
      </c>
      <c r="O76" s="46" t="n">
        <v>0.2550105</v>
      </c>
      <c r="P76" s="46" t="n">
        <v>0.2750645</v>
      </c>
      <c r="Q76" s="46" t="n">
        <v>0.2951185</v>
      </c>
      <c r="R76" s="46" t="n">
        <v>0.3151725</v>
      </c>
      <c r="S76" s="46" t="n">
        <v>0.3573145</v>
      </c>
      <c r="T76" s="46" t="n">
        <v>0.3583315</v>
      </c>
      <c r="U76" s="46" t="n">
        <v>0.3593485</v>
      </c>
    </row>
    <row r="77" customFormat="false" ht="15.75" hidden="false" customHeight="false" outlineLevel="0" collapsed="false">
      <c r="A77" s="12" t="s">
        <v>177</v>
      </c>
      <c r="B77" s="13" t="s">
        <v>178</v>
      </c>
      <c r="C77" s="44" t="n">
        <v>0.476982416666667</v>
      </c>
      <c r="D77" s="45" t="n">
        <v>0.00753791333333333</v>
      </c>
      <c r="E77" s="44" t="n">
        <v>0.03253574</v>
      </c>
      <c r="F77" s="46"/>
      <c r="G77" s="47" t="n">
        <f aca="false">C77/(((2100*(1+'Food waste'!N77)*(365/12)/(4*10^6)))*Population!C77)</f>
        <v>1.078679711</v>
      </c>
      <c r="H77" s="46"/>
      <c r="I77" s="46"/>
      <c r="J77" s="46" t="n">
        <v>0.689075125</v>
      </c>
      <c r="K77" s="46" t="n">
        <v>0.476982416666666</v>
      </c>
      <c r="L77" s="46" t="n">
        <v>0.264889708333333</v>
      </c>
      <c r="M77" s="46" t="n">
        <v>0.052797</v>
      </c>
      <c r="N77" s="46" t="n">
        <v>0.476982416666667</v>
      </c>
      <c r="O77" s="46" t="n">
        <v>0.901167833333333</v>
      </c>
      <c r="P77" s="46" t="n">
        <v>1.32535325</v>
      </c>
      <c r="Q77" s="46" t="n">
        <v>1.74953866666667</v>
      </c>
      <c r="R77" s="46" t="n">
        <v>1.53744595833333</v>
      </c>
      <c r="S77" s="46" t="n">
        <v>1.32535325</v>
      </c>
      <c r="T77" s="46" t="n">
        <v>1.11326054166667</v>
      </c>
      <c r="U77" s="46" t="n">
        <v>0.901167833333333</v>
      </c>
    </row>
    <row r="78" customFormat="false" ht="15.75" hidden="false" customHeight="false" outlineLevel="0" collapsed="false">
      <c r="A78" s="12" t="s">
        <v>179</v>
      </c>
      <c r="B78" s="13" t="s">
        <v>180</v>
      </c>
      <c r="C78" s="44" t="n">
        <v>0.776273791666667</v>
      </c>
      <c r="D78" s="45" t="n">
        <v>0.01322218</v>
      </c>
      <c r="E78" s="44" t="n">
        <v>0.0487822333333333</v>
      </c>
      <c r="F78" s="46"/>
      <c r="G78" s="47" t="n">
        <f aca="false">C78/(((2100*(1+'Food waste'!N78)*(365/12)/(4*10^6)))*Population!C78)</f>
        <v>2.54114855</v>
      </c>
      <c r="H78" s="46"/>
      <c r="I78" s="46"/>
      <c r="J78" s="46" t="n">
        <v>1.03150733333333</v>
      </c>
      <c r="K78" s="46" t="n">
        <v>0.776479416666667</v>
      </c>
      <c r="L78" s="46" t="n">
        <v>0.5214515</v>
      </c>
      <c r="M78" s="46" t="n">
        <v>0.266423583333333</v>
      </c>
      <c r="N78" s="46" t="n">
        <v>0.776273791666667</v>
      </c>
      <c r="O78" s="46" t="n">
        <v>1.286124</v>
      </c>
      <c r="P78" s="46" t="n">
        <v>1.79617983333333</v>
      </c>
      <c r="Q78" s="46" t="n">
        <v>2.30623566666667</v>
      </c>
      <c r="R78" s="46" t="n">
        <v>2.051413375</v>
      </c>
      <c r="S78" s="46" t="n">
        <v>1.79659108333333</v>
      </c>
      <c r="T78" s="46" t="n">
        <v>1.54156316666667</v>
      </c>
      <c r="U78" s="46" t="n">
        <v>1.28653525</v>
      </c>
    </row>
    <row r="79" customFormat="false" ht="15.75" hidden="false" customHeight="false" outlineLevel="0" collapsed="false">
      <c r="A79" s="12" t="s">
        <v>181</v>
      </c>
      <c r="B79" s="13" t="s">
        <v>182</v>
      </c>
      <c r="C79" s="44" t="n">
        <v>7.21306533333333</v>
      </c>
      <c r="D79" s="45" t="n">
        <v>2.31134044</v>
      </c>
      <c r="E79" s="44" t="n">
        <v>0.180115006666667</v>
      </c>
      <c r="F79" s="46"/>
      <c r="G79" s="47" t="n">
        <f aca="false">C79/(((2100*(1+'Food waste'!N79)*(365/12)/(4*10^6)))*Population!C79)</f>
        <v>11.08614458</v>
      </c>
      <c r="H79" s="46"/>
      <c r="I79" s="46"/>
      <c r="J79" s="46" t="n">
        <v>6.56065304166667</v>
      </c>
      <c r="K79" s="46" t="n">
        <v>6.82394595833333</v>
      </c>
      <c r="L79" s="46" t="n">
        <v>7.087238875</v>
      </c>
      <c r="M79" s="46" t="n">
        <v>7.35053179166667</v>
      </c>
      <c r="N79" s="46" t="n">
        <v>7.21306533333333</v>
      </c>
      <c r="O79" s="46" t="n">
        <v>7.075598875</v>
      </c>
      <c r="P79" s="46" t="n">
        <v>6.93813241666667</v>
      </c>
      <c r="Q79" s="46" t="n">
        <v>6.80066595833333</v>
      </c>
      <c r="R79" s="46" t="n">
        <v>6.6616995</v>
      </c>
      <c r="S79" s="46" t="n">
        <v>6.53587304166667</v>
      </c>
      <c r="T79" s="46" t="n">
        <v>6.41004658333333</v>
      </c>
      <c r="U79" s="46" t="n">
        <v>6.6864795</v>
      </c>
    </row>
    <row r="80" customFormat="false" ht="15.75" hidden="false" customHeight="false" outlineLevel="0" collapsed="false">
      <c r="A80" s="12" t="s">
        <v>183</v>
      </c>
      <c r="B80" s="13" t="s">
        <v>184</v>
      </c>
      <c r="C80" s="44" t="n">
        <v>2.08400979166667</v>
      </c>
      <c r="D80" s="45" t="n">
        <v>0.0309856</v>
      </c>
      <c r="E80" s="44" t="n">
        <v>0.149624033333333</v>
      </c>
      <c r="F80" s="46"/>
      <c r="G80" s="47" t="n">
        <f aca="false">C80/(((2100*(1+'Food waste'!N80)*(365/12)/(4*10^6)))*Population!C80)</f>
        <v>6.444450907</v>
      </c>
      <c r="H80" s="46"/>
      <c r="I80" s="46"/>
      <c r="J80" s="46" t="n">
        <v>3.462044125</v>
      </c>
      <c r="K80" s="46" t="n">
        <v>3.11203554166667</v>
      </c>
      <c r="L80" s="46" t="n">
        <v>2.76202695833333</v>
      </c>
      <c r="M80" s="46" t="n">
        <v>2.412018375</v>
      </c>
      <c r="N80" s="46" t="n">
        <v>2.08400979166667</v>
      </c>
      <c r="O80" s="46" t="n">
        <v>1.75600120833333</v>
      </c>
      <c r="P80" s="46" t="n">
        <v>1.435354</v>
      </c>
      <c r="Q80" s="46" t="n">
        <v>1.11470679166667</v>
      </c>
      <c r="R80" s="46" t="n">
        <v>0.772059583333333</v>
      </c>
      <c r="S80" s="46" t="n">
        <v>1.45007675</v>
      </c>
      <c r="T80" s="46" t="n">
        <v>2.12073254166667</v>
      </c>
      <c r="U80" s="46" t="n">
        <v>2.79138833333333</v>
      </c>
    </row>
    <row r="81" customFormat="false" ht="15.75" hidden="false" customHeight="false" outlineLevel="0" collapsed="false">
      <c r="A81" s="12" t="s">
        <v>185</v>
      </c>
      <c r="B81" s="13" t="s">
        <v>186</v>
      </c>
      <c r="C81" s="44" t="n">
        <v>0.201259166666667</v>
      </c>
      <c r="D81" s="45" t="n">
        <v>0.00199997333333333</v>
      </c>
      <c r="E81" s="44" t="n">
        <v>0.01566682</v>
      </c>
      <c r="F81" s="46"/>
      <c r="G81" s="47" t="n">
        <f aca="false">C81/(((2100*(1+'Food waste'!N81)*(365/12)/(4*10^6)))*Population!C81)</f>
        <v>2.482040227</v>
      </c>
      <c r="H81" s="46"/>
      <c r="I81" s="46"/>
      <c r="J81" s="46" t="n">
        <v>0.253200833333333</v>
      </c>
      <c r="K81" s="46" t="n">
        <v>0.240215416666667</v>
      </c>
      <c r="L81" s="46" t="n">
        <v>0.22723</v>
      </c>
      <c r="M81" s="46" t="n">
        <v>0.214244583333333</v>
      </c>
      <c r="N81" s="46" t="n">
        <v>0.201259166666667</v>
      </c>
      <c r="O81" s="46" t="n">
        <v>0.18827375</v>
      </c>
      <c r="P81" s="46" t="n">
        <v>0.175288333333333</v>
      </c>
      <c r="Q81" s="46" t="n">
        <v>0.162302916666667</v>
      </c>
      <c r="R81" s="46" t="n">
        <v>0.1493175</v>
      </c>
      <c r="S81" s="46" t="n">
        <v>0.175288333333333</v>
      </c>
      <c r="T81" s="46" t="n">
        <v>0.201259166666667</v>
      </c>
      <c r="U81" s="46" t="n">
        <v>0.22723</v>
      </c>
    </row>
    <row r="82" customFormat="false" ht="15.75" hidden="false" customHeight="false" outlineLevel="0" collapsed="false">
      <c r="A82" s="12" t="s">
        <v>187</v>
      </c>
      <c r="B82" s="13" t="s">
        <v>188</v>
      </c>
      <c r="C82" s="44" t="n">
        <v>0.0961023333333334</v>
      </c>
      <c r="D82" s="45" t="n">
        <v>0.00260918666666667</v>
      </c>
      <c r="E82" s="44" t="n">
        <v>0.0014784</v>
      </c>
      <c r="F82" s="46"/>
      <c r="G82" s="47" t="n">
        <f aca="false">C82/(((2100*(1+'Food waste'!N82)*(365/12)/(4*10^6)))*Population!C82)</f>
        <v>3.816931367</v>
      </c>
      <c r="H82" s="46"/>
      <c r="I82" s="46"/>
      <c r="J82" s="46" t="n">
        <v>0.130269</v>
      </c>
      <c r="K82" s="46" t="n">
        <v>0.0961023333333334</v>
      </c>
      <c r="L82" s="46" t="n">
        <v>0.0619356666666667</v>
      </c>
      <c r="M82" s="46" t="n">
        <v>0.027769</v>
      </c>
      <c r="N82" s="46" t="n">
        <v>0.0961023333333334</v>
      </c>
      <c r="O82" s="46" t="n">
        <v>0.164435666666667</v>
      </c>
      <c r="P82" s="46" t="n">
        <v>0.232769</v>
      </c>
      <c r="Q82" s="46" t="n">
        <v>0.301102333333333</v>
      </c>
      <c r="R82" s="46" t="n">
        <v>0.266935666666667</v>
      </c>
      <c r="S82" s="46" t="n">
        <v>0.232769</v>
      </c>
      <c r="T82" s="46" t="n">
        <v>0.198602333333333</v>
      </c>
      <c r="U82" s="46" t="n">
        <v>0.164435666666667</v>
      </c>
    </row>
    <row r="83" customFormat="false" ht="15.75" hidden="false" customHeight="false" outlineLevel="0" collapsed="false">
      <c r="A83" s="12" t="s">
        <v>189</v>
      </c>
      <c r="B83" s="13" t="s">
        <v>190</v>
      </c>
      <c r="C83" s="44" t="n">
        <v>18.5832273333333</v>
      </c>
      <c r="D83" s="45" t="n">
        <v>0.66885474</v>
      </c>
      <c r="E83" s="44" t="n">
        <v>1.21848584666667</v>
      </c>
      <c r="F83" s="46"/>
      <c r="G83" s="47" t="n">
        <f aca="false">C83/(((2100*(1+'Food waste'!N83)*(365/12)/(4*10^6)))*Population!C83)</f>
        <v>7.302429635</v>
      </c>
      <c r="H83" s="46"/>
      <c r="I83" s="46"/>
      <c r="J83" s="46" t="n">
        <v>30.3197285</v>
      </c>
      <c r="K83" s="46" t="n">
        <v>27.3856032083333</v>
      </c>
      <c r="L83" s="46" t="n">
        <v>24.4514779166667</v>
      </c>
      <c r="M83" s="46" t="n">
        <v>21.517352625</v>
      </c>
      <c r="N83" s="46" t="n">
        <v>18.5832273333333</v>
      </c>
      <c r="O83" s="46" t="n">
        <v>15.6491020416667</v>
      </c>
      <c r="P83" s="46" t="n">
        <v>13.64517425</v>
      </c>
      <c r="Q83" s="46" t="n">
        <v>11.5287987083333</v>
      </c>
      <c r="R83" s="46" t="n">
        <v>9.63731866666667</v>
      </c>
      <c r="S83" s="46" t="n">
        <v>15.50556925</v>
      </c>
      <c r="T83" s="46" t="n">
        <v>20.4436223333333</v>
      </c>
      <c r="U83" s="46" t="n">
        <v>25.3816754166667</v>
      </c>
    </row>
    <row r="84" customFormat="false" ht="15.75" hidden="false" customHeight="false" outlineLevel="0" collapsed="false">
      <c r="A84" s="12" t="s">
        <v>191</v>
      </c>
      <c r="B84" s="13" t="s">
        <v>192</v>
      </c>
      <c r="C84" s="44" t="n">
        <v>0.832276958333333</v>
      </c>
      <c r="D84" s="45" t="n">
        <v>0.02778264</v>
      </c>
      <c r="E84" s="44" t="n">
        <v>0.0901759866666668</v>
      </c>
      <c r="F84" s="46"/>
      <c r="G84" s="47" t="n">
        <f aca="false">C84/(((2100*(1+'Food waste'!N84)*(365/12)/(4*10^6)))*Population!C84)</f>
        <v>16.54705374</v>
      </c>
      <c r="H84" s="46"/>
      <c r="I84" s="46"/>
      <c r="J84" s="46" t="n">
        <v>1.69976679166667</v>
      </c>
      <c r="K84" s="46" t="n">
        <v>1.47464433333333</v>
      </c>
      <c r="L84" s="46" t="n">
        <v>1.249521875</v>
      </c>
      <c r="M84" s="46" t="n">
        <v>1.02439941666667</v>
      </c>
      <c r="N84" s="46" t="n">
        <v>0.832276958333333</v>
      </c>
      <c r="O84" s="46" t="n">
        <v>0.6401545</v>
      </c>
      <c r="P84" s="46" t="n">
        <v>1.09039941666667</v>
      </c>
      <c r="Q84" s="46" t="n">
        <v>1.54064433333333</v>
      </c>
      <c r="R84" s="46" t="n">
        <v>1.95788925</v>
      </c>
      <c r="S84" s="46" t="n">
        <v>2.37513416666667</v>
      </c>
      <c r="T84" s="46" t="n">
        <v>2.15001170833333</v>
      </c>
      <c r="U84" s="46" t="n">
        <v>1.92488925</v>
      </c>
    </row>
    <row r="85" customFormat="false" ht="15.75" hidden="false" customHeight="false" outlineLevel="0" collapsed="false">
      <c r="A85" s="12" t="s">
        <v>193</v>
      </c>
      <c r="B85" s="13" t="s">
        <v>194</v>
      </c>
      <c r="C85" s="44" t="n">
        <v>0.0256314166666667</v>
      </c>
      <c r="D85" s="45" t="n">
        <v>0.00058624</v>
      </c>
      <c r="E85" s="44" t="n">
        <v>0.00468673333333333</v>
      </c>
      <c r="F85" s="46"/>
      <c r="G85" s="47" t="n">
        <f aca="false">C85/(((2100*(1+'Food waste'!N85)*(365/12)/(4*10^6)))*Population!C85)</f>
        <v>0.4086202087</v>
      </c>
      <c r="H85" s="46"/>
      <c r="I85" s="46"/>
      <c r="J85" s="46" t="n">
        <v>0.125757083333333</v>
      </c>
      <c r="K85" s="46" t="n">
        <v>0.100725666666667</v>
      </c>
      <c r="L85" s="46" t="n">
        <v>0.07569425</v>
      </c>
      <c r="M85" s="46" t="n">
        <v>0.0506628333333333</v>
      </c>
      <c r="N85" s="46" t="n">
        <v>0.0256314166666667</v>
      </c>
      <c r="O85" s="46" t="n">
        <v>0.0006</v>
      </c>
      <c r="P85" s="46" t="n">
        <v>0.0506628333333333</v>
      </c>
      <c r="Q85" s="46" t="n">
        <v>0.100725666666667</v>
      </c>
      <c r="R85" s="46" t="n">
        <v>0.1507885</v>
      </c>
      <c r="S85" s="46" t="n">
        <v>0.200851333333333</v>
      </c>
      <c r="T85" s="46" t="n">
        <v>0.175819916666667</v>
      </c>
      <c r="U85" s="46" t="n">
        <v>0.1507885</v>
      </c>
    </row>
    <row r="86" customFormat="false" ht="15.75" hidden="false" customHeight="false" outlineLevel="0" collapsed="false">
      <c r="A86" s="12" t="s">
        <v>195</v>
      </c>
      <c r="B86" s="13" t="s">
        <v>196</v>
      </c>
      <c r="C86" s="44" t="n">
        <v>5.67823470833333</v>
      </c>
      <c r="D86" s="45" t="n">
        <v>0.15974031</v>
      </c>
      <c r="E86" s="44" t="n">
        <v>0.903241146666667</v>
      </c>
      <c r="F86" s="46"/>
      <c r="G86" s="47" t="n">
        <f aca="false">C86/(((2100*(1+'Food waste'!N86)*(365/12)/(4*10^6)))*Population!C86)</f>
        <v>8.40810735</v>
      </c>
      <c r="H86" s="46"/>
      <c r="I86" s="46"/>
      <c r="J86" s="46" t="n">
        <v>8.219631375</v>
      </c>
      <c r="K86" s="46" t="n">
        <v>7.58428220833334</v>
      </c>
      <c r="L86" s="46" t="n">
        <v>6.94893304166667</v>
      </c>
      <c r="M86" s="46" t="n">
        <v>6.313583875</v>
      </c>
      <c r="N86" s="46" t="n">
        <v>5.67823470833333</v>
      </c>
      <c r="O86" s="46" t="n">
        <v>6.29123491666667</v>
      </c>
      <c r="P86" s="46" t="n">
        <v>7.41559075</v>
      </c>
      <c r="Q86" s="46" t="n">
        <v>8.53994658333333</v>
      </c>
      <c r="R86" s="46" t="n">
        <v>9.66430241666667</v>
      </c>
      <c r="S86" s="46" t="n">
        <v>9.686651375</v>
      </c>
      <c r="T86" s="46" t="n">
        <v>9.19764470833333</v>
      </c>
      <c r="U86" s="46" t="n">
        <v>8.70863804166667</v>
      </c>
    </row>
    <row r="87" customFormat="false" ht="15.75" hidden="false" customHeight="false" outlineLevel="0" collapsed="false">
      <c r="A87" s="12" t="s">
        <v>197</v>
      </c>
      <c r="B87" s="13" t="s">
        <v>198</v>
      </c>
      <c r="C87" s="44" t="n">
        <v>0.726726375</v>
      </c>
      <c r="D87" s="45" t="n">
        <v>0.11089608</v>
      </c>
      <c r="E87" s="44" t="n">
        <v>0.03260066</v>
      </c>
      <c r="F87" s="46"/>
      <c r="G87" s="47" t="n">
        <f aca="false">C87/(((2100*(1+'Food waste'!N87)*(365/12)/(4*10^6)))*Population!C87)</f>
        <v>1.456043845</v>
      </c>
      <c r="H87" s="46"/>
      <c r="I87" s="46"/>
      <c r="J87" s="46" t="n">
        <v>0.891205875</v>
      </c>
      <c r="K87" s="46" t="n">
        <v>0.730551</v>
      </c>
      <c r="L87" s="46" t="n">
        <v>0.569896125</v>
      </c>
      <c r="M87" s="46" t="n">
        <v>0.40924125</v>
      </c>
      <c r="N87" s="46" t="n">
        <v>0.726726375</v>
      </c>
      <c r="O87" s="46" t="n">
        <v>1.0442115</v>
      </c>
      <c r="P87" s="46" t="n">
        <v>1.36552125</v>
      </c>
      <c r="Q87" s="46" t="n">
        <v>1.686831</v>
      </c>
      <c r="R87" s="46" t="n">
        <v>1.53000075</v>
      </c>
      <c r="S87" s="46" t="n">
        <v>1.3731705</v>
      </c>
      <c r="T87" s="46" t="n">
        <v>1.212515625</v>
      </c>
      <c r="U87" s="46" t="n">
        <v>1.05186075</v>
      </c>
    </row>
    <row r="88" customFormat="false" ht="15.75" hidden="false" customHeight="false" outlineLevel="0" collapsed="false">
      <c r="A88" s="12" t="s">
        <v>199</v>
      </c>
      <c r="B88" s="13" t="s">
        <v>200</v>
      </c>
      <c r="C88" s="44" t="n">
        <v>0.0359659166666667</v>
      </c>
      <c r="D88" s="45" t="n">
        <v>0.000702226666666667</v>
      </c>
      <c r="E88" s="44" t="n">
        <v>0.00325806666666666</v>
      </c>
      <c r="F88" s="46"/>
      <c r="G88" s="47" t="n">
        <f aca="false">C88/(((2100*(1+'Food waste'!N88)*(365/12)/(4*10^6)))*Population!C88)</f>
        <v>0.7535137675</v>
      </c>
      <c r="H88" s="46"/>
      <c r="I88" s="46"/>
      <c r="J88" s="46" t="n">
        <v>0.0426185</v>
      </c>
      <c r="K88" s="46" t="n">
        <v>0.0376931666666667</v>
      </c>
      <c r="L88" s="46" t="n">
        <v>0.0327678333333333</v>
      </c>
      <c r="M88" s="46" t="n">
        <v>0.0278425</v>
      </c>
      <c r="N88" s="46" t="n">
        <v>0.0359659166666667</v>
      </c>
      <c r="O88" s="46" t="n">
        <v>0.0440893333333333</v>
      </c>
      <c r="P88" s="46" t="n">
        <v>0.05394</v>
      </c>
      <c r="Q88" s="46" t="n">
        <v>0.0637906666666667</v>
      </c>
      <c r="R88" s="46" t="n">
        <v>0.0605925833333333</v>
      </c>
      <c r="S88" s="46" t="n">
        <v>0.0573945</v>
      </c>
      <c r="T88" s="46" t="n">
        <v>0.0524691666666667</v>
      </c>
      <c r="U88" s="46" t="n">
        <v>0.0475438333333333</v>
      </c>
    </row>
    <row r="89" customFormat="false" ht="15.75" hidden="false" customHeight="false" outlineLevel="0" collapsed="false">
      <c r="A89" s="12" t="s">
        <v>201</v>
      </c>
      <c r="B89" s="13" t="s">
        <v>202</v>
      </c>
      <c r="C89" s="44" t="n">
        <v>2.06336529166667</v>
      </c>
      <c r="D89" s="45" t="n">
        <v>0.0272953466666667</v>
      </c>
      <c r="E89" s="44" t="n">
        <v>0.165628313333333</v>
      </c>
      <c r="F89" s="46"/>
      <c r="G89" s="47" t="n">
        <f aca="false">C89/(((2100*(1+'Food waste'!N89)*(365/12)/(4*10^6)))*Population!C89)</f>
        <v>4.260574314</v>
      </c>
      <c r="H89" s="46"/>
      <c r="I89" s="46"/>
      <c r="J89" s="46" t="n">
        <v>4.32245845833333</v>
      </c>
      <c r="K89" s="46" t="n">
        <v>3.74943516666667</v>
      </c>
      <c r="L89" s="46" t="n">
        <v>3.176411875</v>
      </c>
      <c r="M89" s="46" t="n">
        <v>2.60338858333333</v>
      </c>
      <c r="N89" s="46" t="n">
        <v>2.06336529166667</v>
      </c>
      <c r="O89" s="46" t="n">
        <v>1.523342</v>
      </c>
      <c r="P89" s="46" t="n">
        <v>1.37593908333333</v>
      </c>
      <c r="Q89" s="46" t="n">
        <v>1.22853616666667</v>
      </c>
      <c r="R89" s="46" t="n">
        <v>1.04813325</v>
      </c>
      <c r="S89" s="46" t="n">
        <v>2.16117983333333</v>
      </c>
      <c r="T89" s="46" t="n">
        <v>2.88160604166667</v>
      </c>
      <c r="U89" s="46" t="n">
        <v>3.60203225</v>
      </c>
    </row>
    <row r="90" customFormat="false" ht="15.75" hidden="false" customHeight="false" outlineLevel="0" collapsed="false">
      <c r="A90" s="12" t="s">
        <v>203</v>
      </c>
      <c r="B90" s="13" t="s">
        <v>204</v>
      </c>
      <c r="C90" s="44" t="n">
        <v>0.544968958333333</v>
      </c>
      <c r="D90" s="45" t="n">
        <v>0.0119614133333333</v>
      </c>
      <c r="E90" s="44" t="n">
        <v>0.06822068</v>
      </c>
      <c r="F90" s="46"/>
      <c r="G90" s="47" t="n">
        <f aca="false">C90/(((2100*(1+'Food waste'!N90)*(365/12)/(4*10^6)))*Population!C90)</f>
        <v>5.239433417</v>
      </c>
      <c r="H90" s="46"/>
      <c r="I90" s="46"/>
      <c r="J90" s="46" t="n">
        <v>0.583184291666666</v>
      </c>
      <c r="K90" s="46" t="n">
        <v>0.594365458333333</v>
      </c>
      <c r="L90" s="46" t="n">
        <v>0.605546625</v>
      </c>
      <c r="M90" s="46" t="n">
        <v>0.616727791666666</v>
      </c>
      <c r="N90" s="46" t="n">
        <v>0.544968958333333</v>
      </c>
      <c r="O90" s="46" t="n">
        <v>0.473210125</v>
      </c>
      <c r="P90" s="46" t="n">
        <v>0.486292166666667</v>
      </c>
      <c r="Q90" s="46" t="n">
        <v>0.499374208333333</v>
      </c>
      <c r="R90" s="46" t="n">
        <v>0.51245625</v>
      </c>
      <c r="S90" s="46" t="n">
        <v>0.573033916666666</v>
      </c>
      <c r="T90" s="46" t="n">
        <v>0.548770708333333</v>
      </c>
      <c r="U90" s="46" t="n">
        <v>0.6074475</v>
      </c>
    </row>
    <row r="91" customFormat="false" ht="15.75" hidden="false" customHeight="false" outlineLevel="0" collapsed="false">
      <c r="A91" s="12" t="s">
        <v>205</v>
      </c>
      <c r="B91" s="13" t="s">
        <v>206</v>
      </c>
      <c r="C91" s="44" t="n">
        <v>0.613483583333333</v>
      </c>
      <c r="D91" s="45" t="n">
        <v>0.0155481666666667</v>
      </c>
      <c r="E91" s="44" t="n">
        <v>0.0251802266666667</v>
      </c>
      <c r="F91" s="46"/>
      <c r="G91" s="47" t="n">
        <f aca="false">C91/(((2100*(1+'Food waste'!N91)*(365/12)/(4*10^6)))*Population!C91)</f>
        <v>5.272657615</v>
      </c>
      <c r="H91" s="46"/>
      <c r="I91" s="46"/>
      <c r="J91" s="46" t="n">
        <v>1.06312691666667</v>
      </c>
      <c r="K91" s="46" t="n">
        <v>0.950716083333333</v>
      </c>
      <c r="L91" s="46" t="n">
        <v>0.83830525</v>
      </c>
      <c r="M91" s="46" t="n">
        <v>0.725894416666667</v>
      </c>
      <c r="N91" s="46" t="n">
        <v>0.613483583333333</v>
      </c>
      <c r="O91" s="46" t="n">
        <v>0.50107275</v>
      </c>
      <c r="P91" s="46" t="n">
        <v>0.478725666666667</v>
      </c>
      <c r="Q91" s="46" t="n">
        <v>0.456378583333333</v>
      </c>
      <c r="R91" s="46" t="n">
        <v>0.4340315</v>
      </c>
      <c r="S91" s="46" t="n">
        <v>0.658853166666667</v>
      </c>
      <c r="T91" s="46" t="n">
        <v>0.793611083333333</v>
      </c>
      <c r="U91" s="46" t="n">
        <v>0.928369</v>
      </c>
    </row>
    <row r="92" customFormat="false" ht="15.75" hidden="false" customHeight="false" outlineLevel="0" collapsed="false">
      <c r="A92" s="12" t="s">
        <v>207</v>
      </c>
      <c r="B92" s="13" t="s">
        <v>208</v>
      </c>
      <c r="C92" s="44" t="n">
        <v>0.025925</v>
      </c>
      <c r="D92" s="45" t="n">
        <v>0.00020032</v>
      </c>
      <c r="E92" s="44" t="n">
        <v>0.00190512</v>
      </c>
      <c r="F92" s="46"/>
      <c r="G92" s="47" t="n">
        <f aca="false">C92/(((2100*(1+'Food waste'!N92)*(365/12)/(4*10^6)))*Population!C92)</f>
        <v>0.06706769854</v>
      </c>
      <c r="H92" s="46"/>
      <c r="I92" s="46"/>
      <c r="J92" s="46" t="n">
        <v>0.046805</v>
      </c>
      <c r="K92" s="46" t="n">
        <v>0.040835</v>
      </c>
      <c r="L92" s="46" t="n">
        <v>0.034865</v>
      </c>
      <c r="M92" s="46" t="n">
        <v>0.028895</v>
      </c>
      <c r="N92" s="46" t="n">
        <v>0.025925</v>
      </c>
      <c r="O92" s="46" t="n">
        <v>0.022955</v>
      </c>
      <c r="P92" s="46" t="n">
        <v>0.019985</v>
      </c>
      <c r="Q92" s="46" t="n">
        <v>0.017015</v>
      </c>
      <c r="R92" s="46" t="n">
        <v>0.011045</v>
      </c>
      <c r="S92" s="46" t="n">
        <v>0.019985</v>
      </c>
      <c r="T92" s="46" t="n">
        <v>0.028925</v>
      </c>
      <c r="U92" s="46" t="n">
        <v>0.037865</v>
      </c>
    </row>
    <row r="93" customFormat="false" ht="15.75" hidden="false" customHeight="false" outlineLevel="0" collapsed="false">
      <c r="A93" s="12" t="s">
        <v>209</v>
      </c>
      <c r="B93" s="13" t="s">
        <v>210</v>
      </c>
      <c r="C93" s="44" t="n">
        <v>7.30817291666667</v>
      </c>
      <c r="D93" s="45" t="n">
        <v>0.26891384</v>
      </c>
      <c r="E93" s="44" t="n">
        <v>0.64752444</v>
      </c>
      <c r="F93" s="46"/>
      <c r="G93" s="47" t="n">
        <f aca="false">C93/(((2100*(1+'Food waste'!N93)*(365/12)/(4*10^6)))*Population!C93)</f>
        <v>2.038020308</v>
      </c>
      <c r="H93" s="46"/>
      <c r="I93" s="46"/>
      <c r="J93" s="46" t="n">
        <v>12.1499139166667</v>
      </c>
      <c r="K93" s="46" t="n">
        <v>10.9348536666667</v>
      </c>
      <c r="L93" s="46" t="n">
        <v>9.71979341666666</v>
      </c>
      <c r="M93" s="46" t="n">
        <v>8.50473316666666</v>
      </c>
      <c r="N93" s="46" t="n">
        <v>7.30817291666667</v>
      </c>
      <c r="O93" s="46" t="n">
        <v>6.11161266666667</v>
      </c>
      <c r="P93" s="46" t="n">
        <v>4.92895266666667</v>
      </c>
      <c r="Q93" s="46" t="n">
        <v>3.74629266666667</v>
      </c>
      <c r="R93" s="46" t="n">
        <v>2.54513266666667</v>
      </c>
      <c r="S93" s="46" t="n">
        <v>4.95675316666667</v>
      </c>
      <c r="T93" s="46" t="n">
        <v>7.35447341666667</v>
      </c>
      <c r="U93" s="46" t="n">
        <v>9.75219366666667</v>
      </c>
    </row>
    <row r="94" customFormat="false" ht="15.75" hidden="false" customHeight="false" outlineLevel="0" collapsed="false">
      <c r="A94" s="12" t="s">
        <v>211</v>
      </c>
      <c r="B94" s="13" t="s">
        <v>212</v>
      </c>
      <c r="C94" s="44" t="n">
        <v>0.165484666666667</v>
      </c>
      <c r="D94" s="45" t="n">
        <v>0.00319229333333333</v>
      </c>
      <c r="E94" s="44" t="n">
        <v>0.02055974</v>
      </c>
      <c r="F94" s="46"/>
      <c r="G94" s="47" t="n">
        <f aca="false">C94/(((2100*(1+'Food waste'!N94)*(365/12)/(4*10^6)))*Population!C94)</f>
        <v>4.062652268</v>
      </c>
      <c r="H94" s="46"/>
      <c r="I94" s="46"/>
      <c r="J94" s="46" t="n">
        <v>0.3143825</v>
      </c>
      <c r="K94" s="46" t="n">
        <v>0.276758041666667</v>
      </c>
      <c r="L94" s="46" t="n">
        <v>0.239133583333333</v>
      </c>
      <c r="M94" s="46" t="n">
        <v>0.201509125</v>
      </c>
      <c r="N94" s="46" t="n">
        <v>0.165484666666667</v>
      </c>
      <c r="O94" s="46" t="n">
        <v>0.129460208333333</v>
      </c>
      <c r="P94" s="46" t="n">
        <v>0.17172225</v>
      </c>
      <c r="Q94" s="46" t="n">
        <v>0.213984291666667</v>
      </c>
      <c r="R94" s="46" t="n">
        <v>0.254646333333333</v>
      </c>
      <c r="S94" s="46" t="n">
        <v>0.32829525</v>
      </c>
      <c r="T94" s="46" t="n">
        <v>0.323657666666667</v>
      </c>
      <c r="U94" s="46" t="n">
        <v>0.319020083333333</v>
      </c>
    </row>
    <row r="95" customFormat="false" ht="15.75" hidden="false" customHeight="false" outlineLevel="0" collapsed="false">
      <c r="A95" s="12" t="s">
        <v>213</v>
      </c>
      <c r="B95" s="13" t="s">
        <v>214</v>
      </c>
      <c r="C95" s="44" t="n">
        <v>0.668361416666667</v>
      </c>
      <c r="D95" s="45" t="n">
        <v>0.0958756733333333</v>
      </c>
      <c r="E95" s="44" t="n">
        <v>0.0790896316666667</v>
      </c>
      <c r="F95" s="46"/>
      <c r="G95" s="47" t="n">
        <f aca="false">C95/(((2100*(1+'Food waste'!N95)*(365/12)/(4*10^6)))*Population!C95)</f>
        <v>5.987793469</v>
      </c>
      <c r="H95" s="46"/>
      <c r="I95" s="46"/>
      <c r="J95" s="46" t="n">
        <v>0.917019083333333</v>
      </c>
      <c r="K95" s="46" t="n">
        <v>0.854854666666666</v>
      </c>
      <c r="L95" s="46" t="n">
        <v>0.79269025</v>
      </c>
      <c r="M95" s="46" t="n">
        <v>0.730525833333333</v>
      </c>
      <c r="N95" s="46" t="n">
        <v>0.668361416666667</v>
      </c>
      <c r="O95" s="46" t="n">
        <v>0.606197</v>
      </c>
      <c r="P95" s="46" t="n">
        <v>0.730525833333333</v>
      </c>
      <c r="Q95" s="46" t="n">
        <v>0.854854666666667</v>
      </c>
      <c r="R95" s="46" t="n">
        <v>0.9791835</v>
      </c>
      <c r="S95" s="46" t="n">
        <v>1.10351233333333</v>
      </c>
      <c r="T95" s="46" t="n">
        <v>1.04134791666667</v>
      </c>
      <c r="U95" s="46" t="n">
        <v>0.9791835</v>
      </c>
    </row>
    <row r="96" customFormat="false" ht="15.75" hidden="false" customHeight="false" outlineLevel="0" collapsed="false">
      <c r="A96" s="12" t="s">
        <v>215</v>
      </c>
      <c r="B96" s="13" t="s">
        <v>216</v>
      </c>
      <c r="C96" s="44" t="n">
        <v>0.349471</v>
      </c>
      <c r="D96" s="45" t="n">
        <v>0.04007508</v>
      </c>
      <c r="E96" s="44" t="n">
        <v>0.0345325</v>
      </c>
      <c r="F96" s="46"/>
      <c r="G96" s="47" t="n">
        <f aca="false">C96/(((2100*(1+'Food waste'!N96)*(365/12)/(4*10^6)))*Population!C96)</f>
        <v>3.410402515</v>
      </c>
      <c r="H96" s="46"/>
      <c r="I96" s="46"/>
      <c r="J96" s="46" t="n">
        <v>0.349471</v>
      </c>
      <c r="K96" s="46" t="n">
        <v>0.349471</v>
      </c>
      <c r="L96" s="46" t="n">
        <v>0.349471</v>
      </c>
      <c r="M96" s="46" t="n">
        <v>0.349471</v>
      </c>
      <c r="N96" s="46" t="n">
        <v>0.349471</v>
      </c>
      <c r="O96" s="46" t="n">
        <v>0.349471</v>
      </c>
      <c r="P96" s="46" t="n">
        <v>0.349471</v>
      </c>
      <c r="Q96" s="46" t="n">
        <v>0.349471</v>
      </c>
      <c r="R96" s="46" t="n">
        <v>0.349471</v>
      </c>
      <c r="S96" s="46" t="n">
        <v>0.349471</v>
      </c>
      <c r="T96" s="46" t="n">
        <v>0.349471</v>
      </c>
      <c r="U96" s="46" t="n">
        <v>0.349471</v>
      </c>
    </row>
    <row r="97" customFormat="false" ht="15.75" hidden="false" customHeight="false" outlineLevel="0" collapsed="false">
      <c r="A97" s="12" t="s">
        <v>217</v>
      </c>
      <c r="B97" s="13" t="s">
        <v>218</v>
      </c>
      <c r="C97" s="44" t="n">
        <v>17.0942273333333</v>
      </c>
      <c r="D97" s="45" t="n">
        <v>0.637789053333333</v>
      </c>
      <c r="E97" s="44" t="n">
        <v>1.70738256333333</v>
      </c>
      <c r="F97" s="46"/>
      <c r="G97" s="47" t="n">
        <f aca="false">C97/(((2100*(1+'Food waste'!N97)*(365/12)/(4*10^6)))*Population!C97)</f>
        <v>4.508857471</v>
      </c>
      <c r="H97" s="46"/>
      <c r="I97" s="46"/>
      <c r="J97" s="46" t="n">
        <v>23.1577919166667</v>
      </c>
      <c r="K97" s="46" t="n">
        <v>21.4929785833333</v>
      </c>
      <c r="L97" s="46" t="n">
        <v>18.2614615</v>
      </c>
      <c r="M97" s="46" t="n">
        <v>15.0299444166667</v>
      </c>
      <c r="N97" s="46" t="n">
        <v>17.0942273333333</v>
      </c>
      <c r="O97" s="46" t="n">
        <v>19.15851025</v>
      </c>
      <c r="P97" s="46" t="n">
        <v>22.5491119166667</v>
      </c>
      <c r="Q97" s="46" t="n">
        <v>25.9397135833333</v>
      </c>
      <c r="R97" s="46" t="n">
        <v>24.03451525</v>
      </c>
      <c r="S97" s="46" t="n">
        <v>23.6350456666667</v>
      </c>
      <c r="T97" s="46" t="n">
        <v>23.4759610833333</v>
      </c>
      <c r="U97" s="46" t="n">
        <v>23.3168765</v>
      </c>
    </row>
    <row r="98" customFormat="false" ht="15.75" hidden="false" customHeight="false" outlineLevel="0" collapsed="false">
      <c r="A98" s="12" t="s">
        <v>219</v>
      </c>
      <c r="B98" s="13" t="s">
        <v>220</v>
      </c>
      <c r="C98" s="44" t="n">
        <v>0.336123</v>
      </c>
      <c r="D98" s="45" t="n">
        <v>0.00734517333333333</v>
      </c>
      <c r="E98" s="44" t="n">
        <v>0.0193472066666667</v>
      </c>
      <c r="F98" s="46"/>
      <c r="G98" s="47" t="n">
        <f aca="false">C98/(((2100*(1+'Food waste'!N98)*(365/12)/(4*10^6)))*Population!C98)</f>
        <v>3.857327866</v>
      </c>
      <c r="H98" s="46"/>
      <c r="I98" s="46"/>
      <c r="J98" s="46" t="n">
        <v>0.4898405</v>
      </c>
      <c r="K98" s="46" t="n">
        <v>0.451411125</v>
      </c>
      <c r="L98" s="46" t="n">
        <v>0.41298175</v>
      </c>
      <c r="M98" s="46" t="n">
        <v>0.374552375</v>
      </c>
      <c r="N98" s="46" t="n">
        <v>0.336123</v>
      </c>
      <c r="O98" s="46" t="n">
        <v>0.297693625</v>
      </c>
      <c r="P98" s="46" t="n">
        <v>0.25926425</v>
      </c>
      <c r="Q98" s="46" t="n">
        <v>0.220834875</v>
      </c>
      <c r="R98" s="46" t="n">
        <v>0.1824055</v>
      </c>
      <c r="S98" s="46" t="n">
        <v>0.25926425</v>
      </c>
      <c r="T98" s="46" t="n">
        <v>0.336123</v>
      </c>
      <c r="U98" s="46" t="n">
        <v>0.41298175</v>
      </c>
    </row>
    <row r="99" customFormat="false" ht="15.75" hidden="false" customHeight="false" outlineLevel="0" collapsed="false">
      <c r="A99" s="12" t="s">
        <v>221</v>
      </c>
      <c r="B99" s="13" t="s">
        <v>222</v>
      </c>
      <c r="C99" s="44" t="n">
        <v>0.0968656666666667</v>
      </c>
      <c r="D99" s="45" t="n">
        <v>0.0219760533333333</v>
      </c>
      <c r="E99" s="44" t="n">
        <v>0.005852</v>
      </c>
      <c r="F99" s="46"/>
      <c r="G99" s="47" t="n">
        <f aca="false">C99/(((2100*(1+'Food waste'!N99)*(365/12)/(4*10^6)))*Population!C99)</f>
        <v>0.6395006186</v>
      </c>
      <c r="H99" s="46"/>
      <c r="I99" s="46"/>
      <c r="J99" s="46" t="n">
        <v>0.099949</v>
      </c>
      <c r="K99" s="46" t="n">
        <v>0.0968656666666667</v>
      </c>
      <c r="L99" s="46" t="n">
        <v>0.0937823333333333</v>
      </c>
      <c r="M99" s="46" t="n">
        <v>0.090699</v>
      </c>
      <c r="N99" s="46" t="n">
        <v>0.0968656666666667</v>
      </c>
      <c r="O99" s="46" t="n">
        <v>0.103032333333333</v>
      </c>
      <c r="P99" s="46" t="n">
        <v>0.109199</v>
      </c>
      <c r="Q99" s="46" t="n">
        <v>0.115365666666667</v>
      </c>
      <c r="R99" s="46" t="n">
        <v>0.112282333333333</v>
      </c>
      <c r="S99" s="46" t="n">
        <v>0.109199</v>
      </c>
      <c r="T99" s="46" t="n">
        <v>0.106115666666667</v>
      </c>
      <c r="U99" s="46" t="n">
        <v>0.103032333333333</v>
      </c>
    </row>
    <row r="100" customFormat="false" ht="15.75" hidden="false" customHeight="false" outlineLevel="0" collapsed="false">
      <c r="A100" s="12" t="s">
        <v>223</v>
      </c>
      <c r="B100" s="13" t="s">
        <v>224</v>
      </c>
      <c r="C100" s="44" t="n">
        <v>6.677529</v>
      </c>
      <c r="D100" s="45" t="n">
        <v>0.837837426666667</v>
      </c>
      <c r="E100" s="44" t="n">
        <v>1.61167901333333</v>
      </c>
      <c r="F100" s="46"/>
      <c r="G100" s="47" t="n">
        <f aca="false">C100/(((2100*(1+'Food waste'!N100)*(365/12)/(4*10^6)))*Population!C100)</f>
        <v>48.84082607</v>
      </c>
      <c r="H100" s="46"/>
      <c r="I100" s="46"/>
      <c r="J100" s="46" t="n">
        <v>3.59597745833333</v>
      </c>
      <c r="K100" s="46" t="n">
        <v>5.061443875</v>
      </c>
      <c r="L100" s="46" t="n">
        <v>6.52691029166667</v>
      </c>
      <c r="M100" s="46" t="n">
        <v>7.99237670833333</v>
      </c>
      <c r="N100" s="46" t="n">
        <v>6.677529</v>
      </c>
      <c r="O100" s="46" t="n">
        <v>6.32080629166667</v>
      </c>
      <c r="P100" s="46" t="n">
        <v>5.96408358333333</v>
      </c>
      <c r="Q100" s="46" t="n">
        <v>5.368506875</v>
      </c>
      <c r="R100" s="46" t="n">
        <v>5.21788816666667</v>
      </c>
      <c r="S100" s="46" t="n">
        <v>4.10914445833333</v>
      </c>
      <c r="T100" s="46" t="n">
        <v>3.00040075</v>
      </c>
      <c r="U100" s="46" t="n">
        <v>4.70472116666667</v>
      </c>
    </row>
    <row r="101" customFormat="false" ht="15.75" hidden="false" customHeight="false" outlineLevel="0" collapsed="false">
      <c r="A101" s="12" t="s">
        <v>225</v>
      </c>
      <c r="B101" s="13" t="s">
        <v>226</v>
      </c>
      <c r="C101" s="44" t="n">
        <v>2.49750804166667</v>
      </c>
      <c r="D101" s="45" t="n">
        <v>0.0971677733333333</v>
      </c>
      <c r="E101" s="44" t="n">
        <v>0.201499026666667</v>
      </c>
      <c r="F101" s="46"/>
      <c r="G101" s="47" t="n">
        <f aca="false">C101/(((2100*(1+'Food waste'!N101)*(365/12)/(4*10^6)))*Population!C101)</f>
        <v>3.946129469</v>
      </c>
      <c r="H101" s="46"/>
      <c r="I101" s="46"/>
      <c r="J101" s="46" t="n">
        <v>2.73202204166667</v>
      </c>
      <c r="K101" s="46" t="n">
        <v>2.36516204166667</v>
      </c>
      <c r="L101" s="46" t="n">
        <v>1.99830204166667</v>
      </c>
      <c r="M101" s="46" t="n">
        <v>2.11792516666667</v>
      </c>
      <c r="N101" s="46" t="n">
        <v>2.49750804166667</v>
      </c>
      <c r="O101" s="46" t="n">
        <v>2.87709091666667</v>
      </c>
      <c r="P101" s="46" t="n">
        <v>3.29783991666667</v>
      </c>
      <c r="Q101" s="46" t="n">
        <v>3.23210579166667</v>
      </c>
      <c r="R101" s="46" t="n">
        <v>2.85867166666667</v>
      </c>
      <c r="S101" s="46" t="n">
        <v>2.84594879166667</v>
      </c>
      <c r="T101" s="46" t="n">
        <v>2.79205979166667</v>
      </c>
      <c r="U101" s="46" t="n">
        <v>2.78591104166667</v>
      </c>
    </row>
    <row r="102" customFormat="false" ht="15.75" hidden="false" customHeight="false" outlineLevel="0" collapsed="false">
      <c r="A102" s="12" t="s">
        <v>227</v>
      </c>
      <c r="B102" s="13" t="s">
        <v>228</v>
      </c>
      <c r="C102" s="44" t="n">
        <v>7.74563820833333</v>
      </c>
      <c r="D102" s="45" t="n">
        <v>0.39739581</v>
      </c>
      <c r="E102" s="44" t="n">
        <v>0.571556178333333</v>
      </c>
      <c r="F102" s="46"/>
      <c r="G102" s="47" t="n">
        <f aca="false">C102/(((2100*(1+'Food waste'!N102)*(365/12)/(4*10^6)))*Population!C102)</f>
        <v>3.782999955</v>
      </c>
      <c r="H102" s="46"/>
      <c r="I102" s="46"/>
      <c r="J102" s="46" t="n">
        <v>13.158541125</v>
      </c>
      <c r="K102" s="46" t="n">
        <v>12.0926100833333</v>
      </c>
      <c r="L102" s="46" t="n">
        <v>11.0266790416667</v>
      </c>
      <c r="M102" s="46" t="n">
        <v>9.386298</v>
      </c>
      <c r="N102" s="46" t="n">
        <v>7.74563820833333</v>
      </c>
      <c r="O102" s="46" t="n">
        <v>6.10497841666667</v>
      </c>
      <c r="P102" s="46" t="n">
        <v>8.81156925</v>
      </c>
      <c r="Q102" s="46" t="n">
        <v>11.5181600833333</v>
      </c>
      <c r="R102" s="46" t="n">
        <v>14.2247509166667</v>
      </c>
      <c r="S102" s="46" t="n">
        <v>16.93134175</v>
      </c>
      <c r="T102" s="46" t="n">
        <v>15.8651319583333</v>
      </c>
      <c r="U102" s="46" t="n">
        <v>14.7992009166667</v>
      </c>
    </row>
    <row r="103" customFormat="false" ht="15.75" hidden="false" customHeight="false" outlineLevel="0" collapsed="false">
      <c r="A103" s="12" t="s">
        <v>229</v>
      </c>
      <c r="B103" s="13" t="s">
        <v>230</v>
      </c>
      <c r="C103" s="44" t="n">
        <v>0.0006</v>
      </c>
      <c r="D103" s="45" t="n">
        <v>1.92E-006</v>
      </c>
      <c r="E103" s="44" t="n">
        <v>0</v>
      </c>
      <c r="F103" s="46"/>
      <c r="G103" s="47" t="n">
        <f aca="false">C103/(((2100*(1+'Food waste'!N103)*(365/12)/(4*10^6)))*Population!C103)</f>
        <v>0.009944991578</v>
      </c>
      <c r="H103" s="46"/>
      <c r="I103" s="46"/>
      <c r="J103" s="46" t="n">
        <v>0.0006</v>
      </c>
      <c r="K103" s="46" t="n">
        <v>0.0006</v>
      </c>
      <c r="L103" s="46" t="n">
        <v>0.0006</v>
      </c>
      <c r="M103" s="46" t="n">
        <v>0.0006</v>
      </c>
      <c r="N103" s="46" t="n">
        <v>0.0006</v>
      </c>
      <c r="O103" s="46" t="n">
        <v>0.0006</v>
      </c>
      <c r="P103" s="46" t="n">
        <v>0.0006</v>
      </c>
      <c r="Q103" s="46" t="n">
        <v>0.0006</v>
      </c>
      <c r="R103" s="46" t="n">
        <v>0.0006</v>
      </c>
      <c r="S103" s="46" t="n">
        <v>0.0006</v>
      </c>
      <c r="T103" s="46" t="n">
        <v>0.0006</v>
      </c>
      <c r="U103" s="46" t="n">
        <v>0.0006</v>
      </c>
    </row>
    <row r="104" customFormat="false" ht="15.75" hidden="false" customHeight="false" outlineLevel="0" collapsed="false">
      <c r="A104" s="12" t="s">
        <v>231</v>
      </c>
      <c r="B104" s="13" t="s">
        <v>232</v>
      </c>
      <c r="C104" s="44" t="n">
        <v>23.8892850416667</v>
      </c>
      <c r="D104" s="45" t="n">
        <v>1.31325507333333</v>
      </c>
      <c r="E104" s="44" t="n">
        <v>3.39751001333333</v>
      </c>
      <c r="F104" s="46"/>
      <c r="G104" s="47" t="n">
        <f aca="false">C104/(((2100*(1+'Food waste'!N104)*(365/12)/(4*10^6)))*Population!C104)</f>
        <v>8.257473043</v>
      </c>
      <c r="H104" s="46"/>
      <c r="I104" s="46"/>
      <c r="J104" s="46" t="n">
        <v>55.052119875</v>
      </c>
      <c r="K104" s="46" t="n">
        <v>47.2993961666667</v>
      </c>
      <c r="L104" s="46" t="n">
        <v>39.5466724583333</v>
      </c>
      <c r="M104" s="46" t="n">
        <v>31.79394875</v>
      </c>
      <c r="N104" s="46" t="n">
        <v>23.8892850416667</v>
      </c>
      <c r="O104" s="46" t="n">
        <v>15.9846213333333</v>
      </c>
      <c r="P104" s="46" t="n">
        <v>26.48392675</v>
      </c>
      <c r="Q104" s="46" t="n">
        <v>36.0995389166667</v>
      </c>
      <c r="R104" s="46" t="n">
        <v>47.4825375833334</v>
      </c>
      <c r="S104" s="46" t="n">
        <v>63.139925</v>
      </c>
      <c r="T104" s="46" t="n">
        <v>60.3933432916667</v>
      </c>
      <c r="U104" s="46" t="n">
        <v>57.7987015833333</v>
      </c>
    </row>
    <row r="105" customFormat="false" ht="15.75" hidden="false" customHeight="false" outlineLevel="0" collapsed="false">
      <c r="A105" s="12" t="s">
        <v>233</v>
      </c>
      <c r="B105" s="13" t="s">
        <v>234</v>
      </c>
      <c r="C105" s="44" t="n">
        <v>0.212750125</v>
      </c>
      <c r="D105" s="45" t="n">
        <v>0.00850561333333333</v>
      </c>
      <c r="E105" s="44" t="n">
        <v>0.0161063666666667</v>
      </c>
      <c r="F105" s="46"/>
      <c r="G105" s="47" t="n">
        <f aca="false">C105/(((2100*(1+'Food waste'!N105)*(365/12)/(4*10^6)))*Population!C105)</f>
        <v>1.028620223</v>
      </c>
      <c r="H105" s="46"/>
      <c r="I105" s="46"/>
      <c r="J105" s="46" t="n">
        <v>0.075394</v>
      </c>
      <c r="K105" s="46" t="n">
        <v>0.132916625</v>
      </c>
      <c r="L105" s="46" t="n">
        <v>0.19043925</v>
      </c>
      <c r="M105" s="46" t="n">
        <v>0.247961875</v>
      </c>
      <c r="N105" s="46" t="n">
        <v>0.212750125</v>
      </c>
      <c r="O105" s="46" t="n">
        <v>0.177538375</v>
      </c>
      <c r="P105" s="46" t="n">
        <v>0.1580775</v>
      </c>
      <c r="Q105" s="46" t="n">
        <v>0.138616625</v>
      </c>
      <c r="R105" s="46" t="n">
        <v>0.11630575</v>
      </c>
      <c r="S105" s="46" t="n">
        <v>0.093994875</v>
      </c>
      <c r="T105" s="46" t="n">
        <v>0.055933125</v>
      </c>
      <c r="U105" s="46" t="n">
        <v>0.11345575</v>
      </c>
    </row>
    <row r="106" customFormat="false" ht="15.75" hidden="false" customHeight="false" outlineLevel="0" collapsed="false">
      <c r="A106" s="12" t="s">
        <v>235</v>
      </c>
      <c r="B106" s="13" t="s">
        <v>236</v>
      </c>
      <c r="C106" s="44" t="n">
        <v>6.24811783333333</v>
      </c>
      <c r="D106" s="45" t="n">
        <v>0.17726654</v>
      </c>
      <c r="E106" s="44" t="n">
        <v>0.836028161666667</v>
      </c>
      <c r="F106" s="46"/>
      <c r="G106" s="47" t="n">
        <f aca="false">C106/(((2100*(1+'Food waste'!N106)*(365/12)/(4*10^6)))*Population!C106)</f>
        <v>8.746370982</v>
      </c>
      <c r="H106" s="46"/>
      <c r="I106" s="46"/>
      <c r="J106" s="46" t="n">
        <v>6.29761266666667</v>
      </c>
      <c r="K106" s="46" t="n">
        <v>6.28523895833333</v>
      </c>
      <c r="L106" s="46" t="n">
        <v>6.27286525</v>
      </c>
      <c r="M106" s="46" t="n">
        <v>6.26049154166667</v>
      </c>
      <c r="N106" s="46" t="n">
        <v>6.24811783333333</v>
      </c>
      <c r="O106" s="46" t="n">
        <v>6.235744125</v>
      </c>
      <c r="P106" s="46" t="n">
        <v>6.25789091666667</v>
      </c>
      <c r="Q106" s="46" t="n">
        <v>6.28003770833333</v>
      </c>
      <c r="R106" s="46" t="n">
        <v>6.3021845</v>
      </c>
      <c r="S106" s="46" t="n">
        <v>6.32693191666667</v>
      </c>
      <c r="T106" s="46" t="n">
        <v>6.31715883333333</v>
      </c>
      <c r="U106" s="46" t="n">
        <v>6.30738575</v>
      </c>
    </row>
    <row r="107" customFormat="false" ht="15.75" hidden="false" customHeight="false" outlineLevel="0" collapsed="false">
      <c r="A107" s="12" t="s">
        <v>237</v>
      </c>
      <c r="B107" s="13" t="s">
        <v>238</v>
      </c>
      <c r="C107" s="44" t="n">
        <v>0.817499333333333</v>
      </c>
      <c r="D107" s="45" t="n">
        <v>0.0689003733333333</v>
      </c>
      <c r="E107" s="44" t="n">
        <v>0.0548780533333333</v>
      </c>
      <c r="F107" s="46"/>
      <c r="G107" s="47" t="n">
        <f aca="false">C107/(((2100*(1+'Food waste'!N107)*(365/12)/(4*10^6)))*Population!C107)</f>
        <v>3.045276827</v>
      </c>
      <c r="H107" s="46"/>
      <c r="I107" s="46"/>
      <c r="J107" s="46" t="n">
        <v>1.11468766666667</v>
      </c>
      <c r="K107" s="46" t="n">
        <v>1.03439058333333</v>
      </c>
      <c r="L107" s="46" t="n">
        <v>0.9540935</v>
      </c>
      <c r="M107" s="46" t="n">
        <v>0.873796416666667</v>
      </c>
      <c r="N107" s="46" t="n">
        <v>0.817499333333333</v>
      </c>
      <c r="O107" s="46" t="n">
        <v>0.76120225</v>
      </c>
      <c r="P107" s="46" t="n">
        <v>0.704905166666667</v>
      </c>
      <c r="Q107" s="46" t="n">
        <v>0.648608083333333</v>
      </c>
      <c r="R107" s="46" t="n">
        <v>0.568311</v>
      </c>
      <c r="S107" s="46" t="n">
        <v>0.704905166666667</v>
      </c>
      <c r="T107" s="46" t="n">
        <v>0.841499333333333</v>
      </c>
      <c r="U107" s="46" t="n">
        <v>0.9780935</v>
      </c>
    </row>
    <row r="108" customFormat="false" ht="15.75" hidden="false" customHeight="false" outlineLevel="0" collapsed="false">
      <c r="A108" s="12" t="s">
        <v>239</v>
      </c>
      <c r="B108" s="13" t="s">
        <v>240</v>
      </c>
      <c r="C108" s="44" t="n">
        <v>3.88731466666667</v>
      </c>
      <c r="D108" s="45" t="n">
        <v>0.148874173333333</v>
      </c>
      <c r="E108" s="44" t="n">
        <v>0.38284982</v>
      </c>
      <c r="F108" s="46"/>
      <c r="G108" s="47" t="n">
        <f aca="false">C108/(((2100*(1+'Food waste'!N108)*(365/12)/(4*10^6)))*Population!C108)</f>
        <v>28.65237892</v>
      </c>
      <c r="H108" s="46"/>
      <c r="I108" s="46"/>
      <c r="J108" s="46" t="n">
        <v>7.10345133333333</v>
      </c>
      <c r="K108" s="46" t="n">
        <v>6.29941716666667</v>
      </c>
      <c r="L108" s="46" t="n">
        <v>5.495383</v>
      </c>
      <c r="M108" s="46" t="n">
        <v>4.69134883333333</v>
      </c>
      <c r="N108" s="46" t="n">
        <v>3.88731466666667</v>
      </c>
      <c r="O108" s="46" t="n">
        <v>3.0832805</v>
      </c>
      <c r="P108" s="46" t="n">
        <v>2.92067383333333</v>
      </c>
      <c r="Q108" s="46" t="n">
        <v>2.75806716666667</v>
      </c>
      <c r="R108" s="46" t="n">
        <v>2.5954605</v>
      </c>
      <c r="S108" s="46" t="n">
        <v>4.20352883333333</v>
      </c>
      <c r="T108" s="46" t="n">
        <v>5.17016966666667</v>
      </c>
      <c r="U108" s="46" t="n">
        <v>6.1368105</v>
      </c>
    </row>
    <row r="109" customFormat="false" ht="15.75" hidden="false" customHeight="false" outlineLevel="0" collapsed="false">
      <c r="A109" s="12" t="s">
        <v>241</v>
      </c>
      <c r="B109" s="13" t="s">
        <v>242</v>
      </c>
      <c r="C109" s="44" t="n">
        <v>0.267856666666667</v>
      </c>
      <c r="D109" s="45" t="n">
        <v>0.00203626666666667</v>
      </c>
      <c r="E109" s="44" t="n">
        <v>0.0209655066666667</v>
      </c>
      <c r="F109" s="46"/>
      <c r="G109" s="47" t="n">
        <f aca="false">C109/(((2100*(1+'Food waste'!N109)*(365/12)/(4*10^6)))*Population!C109)</f>
        <v>2.102774795</v>
      </c>
      <c r="H109" s="46"/>
      <c r="I109" s="46"/>
      <c r="J109" s="46" t="n">
        <v>0.530446666666667</v>
      </c>
      <c r="K109" s="46" t="n">
        <v>0.464299166666667</v>
      </c>
      <c r="L109" s="46" t="n">
        <v>0.398151666666667</v>
      </c>
      <c r="M109" s="46" t="n">
        <v>0.332004166666667</v>
      </c>
      <c r="N109" s="46" t="n">
        <v>0.267856666666667</v>
      </c>
      <c r="O109" s="46" t="n">
        <v>0.203709166666667</v>
      </c>
      <c r="P109" s="46" t="n">
        <v>0.139561666666667</v>
      </c>
      <c r="Q109" s="46" t="n">
        <v>0.0754141666666668</v>
      </c>
      <c r="R109" s="46" t="n">
        <v>0.00926666666666667</v>
      </c>
      <c r="S109" s="46" t="n">
        <v>0.139561666666667</v>
      </c>
      <c r="T109" s="46" t="n">
        <v>0.269856666666667</v>
      </c>
      <c r="U109" s="46" t="n">
        <v>0.400151666666667</v>
      </c>
    </row>
    <row r="110" customFormat="false" ht="15.75" hidden="false" customHeight="false" outlineLevel="0" collapsed="false">
      <c r="A110" s="12" t="s">
        <v>243</v>
      </c>
      <c r="B110" s="13" t="s">
        <v>244</v>
      </c>
      <c r="C110" s="44" t="n">
        <v>0.1888155</v>
      </c>
      <c r="D110" s="45" t="n">
        <v>0.02079516</v>
      </c>
      <c r="E110" s="44" t="n">
        <v>0.0156772</v>
      </c>
      <c r="F110" s="46"/>
      <c r="G110" s="47" t="n">
        <f aca="false">C110/(((2100*(1+'Food waste'!N110)*(365/12)/(4*10^6)))*Population!C110)</f>
        <v>1.582060766</v>
      </c>
      <c r="H110" s="46"/>
      <c r="I110" s="46"/>
      <c r="J110" s="46" t="n">
        <v>0.1888155</v>
      </c>
      <c r="K110" s="46" t="n">
        <v>0.1888155</v>
      </c>
      <c r="L110" s="46" t="n">
        <v>0.1888155</v>
      </c>
      <c r="M110" s="46" t="n">
        <v>0.1888155</v>
      </c>
      <c r="N110" s="46" t="n">
        <v>0.1888155</v>
      </c>
      <c r="O110" s="46" t="n">
        <v>0.1888155</v>
      </c>
      <c r="P110" s="46" t="n">
        <v>0.1888155</v>
      </c>
      <c r="Q110" s="46" t="n">
        <v>0.1888155</v>
      </c>
      <c r="R110" s="46" t="n">
        <v>0.1888155</v>
      </c>
      <c r="S110" s="46" t="n">
        <v>0.1888155</v>
      </c>
      <c r="T110" s="46" t="n">
        <v>0.1888155</v>
      </c>
      <c r="U110" s="46" t="n">
        <v>0.1888155</v>
      </c>
    </row>
    <row r="111" customFormat="false" ht="15.75" hidden="false" customHeight="false" outlineLevel="0" collapsed="false">
      <c r="A111" s="12" t="s">
        <v>245</v>
      </c>
      <c r="B111" s="13" t="s">
        <v>246</v>
      </c>
      <c r="C111" s="44" t="n">
        <v>0.135879166666667</v>
      </c>
      <c r="D111" s="45" t="n">
        <v>0.000867853333333334</v>
      </c>
      <c r="E111" s="44" t="n">
        <v>0.0019251</v>
      </c>
      <c r="F111" s="46"/>
      <c r="G111" s="47" t="n">
        <f aca="false">C111/(((2100*(1+'Food waste'!N111)*(365/12)/(4*10^6)))*Population!C111)</f>
        <v>0.5353897904</v>
      </c>
      <c r="H111" s="46"/>
      <c r="I111" s="46"/>
      <c r="J111" s="46" t="n">
        <v>0.165958333333333</v>
      </c>
      <c r="K111" s="46" t="n">
        <v>0.157088541666667</v>
      </c>
      <c r="L111" s="46" t="n">
        <v>0.14821875</v>
      </c>
      <c r="M111" s="46" t="n">
        <v>0.139348958333333</v>
      </c>
      <c r="N111" s="46" t="n">
        <v>0.135879166666667</v>
      </c>
      <c r="O111" s="46" t="n">
        <v>0.132409375</v>
      </c>
      <c r="P111" s="46" t="n">
        <v>0.128939583333333</v>
      </c>
      <c r="Q111" s="46" t="n">
        <v>0.125469791666667</v>
      </c>
      <c r="R111" s="46" t="n">
        <v>0.1166</v>
      </c>
      <c r="S111" s="46" t="n">
        <v>0.128939583333333</v>
      </c>
      <c r="T111" s="46" t="n">
        <v>0.141279166666667</v>
      </c>
      <c r="U111" s="46" t="n">
        <v>0.15361875</v>
      </c>
    </row>
    <row r="112" customFormat="false" ht="15.75" hidden="false" customHeight="false" outlineLevel="0" collapsed="false">
      <c r="A112" s="12" t="s">
        <v>247</v>
      </c>
      <c r="B112" s="13" t="s">
        <v>248</v>
      </c>
      <c r="C112" s="44" t="n">
        <v>6.44506916666667</v>
      </c>
      <c r="D112" s="45" t="n">
        <v>0.237538853333333</v>
      </c>
      <c r="E112" s="44" t="n">
        <v>0.557837156666667</v>
      </c>
      <c r="F112" s="46"/>
      <c r="G112" s="47" t="n">
        <f aca="false">C112/(((2100*(1+'Food waste'!N112)*(365/12)/(4*10^6)))*Population!C112)</f>
        <v>5.673709884</v>
      </c>
      <c r="H112" s="46"/>
      <c r="I112" s="46"/>
      <c r="J112" s="46" t="n">
        <v>8.46870108333333</v>
      </c>
      <c r="K112" s="46" t="n">
        <v>7.19525804166667</v>
      </c>
      <c r="L112" s="46" t="n">
        <v>5.846223</v>
      </c>
      <c r="M112" s="46" t="n">
        <v>4.49718795833333</v>
      </c>
      <c r="N112" s="46" t="n">
        <v>6.44506916666667</v>
      </c>
      <c r="O112" s="46" t="n">
        <v>8.717861375</v>
      </c>
      <c r="P112" s="46" t="n">
        <v>10.9906535833333</v>
      </c>
      <c r="Q112" s="46" t="n">
        <v>13.2634457916667</v>
      </c>
      <c r="R112" s="46" t="n">
        <v>12.23932175</v>
      </c>
      <c r="S112" s="46" t="n">
        <v>11.2399725833333</v>
      </c>
      <c r="T112" s="46" t="n">
        <v>10.3162154166667</v>
      </c>
      <c r="U112" s="46" t="n">
        <v>9.39245825</v>
      </c>
    </row>
    <row r="113" customFormat="false" ht="15.75" hidden="false" customHeight="false" outlineLevel="0" collapsed="false">
      <c r="A113" s="12" t="s">
        <v>249</v>
      </c>
      <c r="B113" s="13" t="s">
        <v>250</v>
      </c>
      <c r="C113" s="44" t="n">
        <v>0.0424008333333334</v>
      </c>
      <c r="D113" s="45" t="n">
        <v>0.000789933333333333</v>
      </c>
      <c r="E113" s="44" t="n">
        <v>0.00288093333333333</v>
      </c>
      <c r="F113" s="46"/>
      <c r="G113" s="47" t="n">
        <f aca="false">C113/(((2100*(1+'Food waste'!N113)*(365/12)/(4*10^6)))*Population!C113)</f>
        <v>0.237207645</v>
      </c>
      <c r="H113" s="46"/>
      <c r="I113" s="46"/>
      <c r="J113" s="46" t="n">
        <v>0.0848016666666667</v>
      </c>
      <c r="K113" s="46" t="n">
        <v>0.0742014583333333</v>
      </c>
      <c r="L113" s="46" t="n">
        <v>0.06360125</v>
      </c>
      <c r="M113" s="46" t="n">
        <v>0.0530010416666667</v>
      </c>
      <c r="N113" s="46" t="n">
        <v>0.0424008333333334</v>
      </c>
      <c r="O113" s="46" t="n">
        <v>0.031800625</v>
      </c>
      <c r="P113" s="46" t="n">
        <v>0.0212004166666667</v>
      </c>
      <c r="Q113" s="46" t="n">
        <v>0.0106002083333333</v>
      </c>
      <c r="R113" s="46" t="n">
        <v>0</v>
      </c>
      <c r="S113" s="46" t="n">
        <v>0.0212004166666667</v>
      </c>
      <c r="T113" s="46" t="n">
        <v>0.0424008333333333</v>
      </c>
      <c r="U113" s="46" t="n">
        <v>0.06360125</v>
      </c>
    </row>
    <row r="114" customFormat="false" ht="15.75" hidden="false" customHeight="false" outlineLevel="0" collapsed="false">
      <c r="A114" s="12" t="s">
        <v>251</v>
      </c>
      <c r="B114" s="13" t="s">
        <v>252</v>
      </c>
      <c r="C114" s="44" t="n">
        <v>1.94763733333333</v>
      </c>
      <c r="D114" s="45" t="n">
        <v>0.0632708133333333</v>
      </c>
      <c r="E114" s="44" t="n">
        <v>0.163183533333333</v>
      </c>
      <c r="F114" s="46"/>
      <c r="G114" s="47" t="n">
        <f aca="false">C114/(((2100*(1+'Food waste'!N114)*(365/12)/(4*10^6)))*Population!C114)</f>
        <v>4.623415138</v>
      </c>
      <c r="H114" s="46"/>
      <c r="I114" s="46"/>
      <c r="J114" s="46" t="n">
        <v>2.76697775</v>
      </c>
      <c r="K114" s="46" t="n">
        <v>2.54417045833333</v>
      </c>
      <c r="L114" s="46" t="n">
        <v>2.32136316666667</v>
      </c>
      <c r="M114" s="46" t="n">
        <v>2.098555875</v>
      </c>
      <c r="N114" s="46" t="n">
        <v>1.94763733333333</v>
      </c>
      <c r="O114" s="46" t="n">
        <v>1.79671879166667</v>
      </c>
      <c r="P114" s="46" t="n">
        <v>1.64580025</v>
      </c>
      <c r="Q114" s="46" t="n">
        <v>1.49488170833333</v>
      </c>
      <c r="R114" s="46" t="n">
        <v>1.27207441666667</v>
      </c>
      <c r="S114" s="46" t="n">
        <v>1.64580025</v>
      </c>
      <c r="T114" s="46" t="n">
        <v>2.01952608333333</v>
      </c>
      <c r="U114" s="46" t="n">
        <v>2.39325191666667</v>
      </c>
    </row>
    <row r="115" customFormat="false" ht="15.75" hidden="false" customHeight="false" outlineLevel="0" collapsed="false">
      <c r="A115" s="12" t="s">
        <v>253</v>
      </c>
      <c r="B115" s="13" t="s">
        <v>254</v>
      </c>
      <c r="C115" s="44" t="n">
        <v>0.854171208333333</v>
      </c>
      <c r="D115" s="45" t="n">
        <v>0.0267517333333333</v>
      </c>
      <c r="E115" s="44" t="n">
        <v>0.0566848333333334</v>
      </c>
      <c r="F115" s="46"/>
      <c r="G115" s="47" t="n">
        <f aca="false">C115/(((2100*(1+'Food waste'!N115)*(365/12)/(4*10^6)))*Population!C115)</f>
        <v>1.158891328</v>
      </c>
      <c r="H115" s="46"/>
      <c r="I115" s="46"/>
      <c r="J115" s="46" t="n">
        <v>1.23766404166667</v>
      </c>
      <c r="K115" s="46" t="n">
        <v>1.14179083333333</v>
      </c>
      <c r="L115" s="46" t="n">
        <v>1.045917625</v>
      </c>
      <c r="M115" s="46" t="n">
        <v>0.950044416666666</v>
      </c>
      <c r="N115" s="46" t="n">
        <v>0.854171208333333</v>
      </c>
      <c r="O115" s="46" t="n">
        <v>0.758298</v>
      </c>
      <c r="P115" s="46" t="n">
        <v>0.783044416666666</v>
      </c>
      <c r="Q115" s="46" t="n">
        <v>0.807790833333333</v>
      </c>
      <c r="R115" s="46" t="n">
        <v>0.83253725</v>
      </c>
      <c r="S115" s="46" t="n">
        <v>1.02428366666667</v>
      </c>
      <c r="T115" s="46" t="n">
        <v>1.09541045833333</v>
      </c>
      <c r="U115" s="46" t="n">
        <v>1.16653725</v>
      </c>
    </row>
    <row r="116" customFormat="false" ht="15.75" hidden="false" customHeight="false" outlineLevel="0" collapsed="false">
      <c r="A116" s="12" t="s">
        <v>255</v>
      </c>
      <c r="B116" s="13" t="s">
        <v>256</v>
      </c>
      <c r="C116" s="44" t="n">
        <v>0.0541858333333333</v>
      </c>
      <c r="D116" s="45" t="n">
        <v>0.000392226666666667</v>
      </c>
      <c r="E116" s="44" t="n">
        <v>0.00414966</v>
      </c>
      <c r="F116" s="46"/>
      <c r="G116" s="47" t="n">
        <f aca="false">C116/(((2100*(1+'Food waste'!N116)*(365/12)/(4*10^6)))*Population!C116)</f>
        <v>4.690306601</v>
      </c>
      <c r="H116" s="46"/>
      <c r="I116" s="46"/>
      <c r="J116" s="46" t="n">
        <v>-0.010313125</v>
      </c>
      <c r="K116" s="46" t="n">
        <v>0.0154464583333333</v>
      </c>
      <c r="L116" s="46" t="n">
        <v>0.0412060416666666</v>
      </c>
      <c r="M116" s="46" t="n">
        <v>0.066965625</v>
      </c>
      <c r="N116" s="46" t="n">
        <v>0.0541858333333333</v>
      </c>
      <c r="O116" s="46" t="n">
        <v>0.0414060416666667</v>
      </c>
      <c r="P116" s="46" t="n">
        <v>0.02862625</v>
      </c>
      <c r="Q116" s="46" t="n">
        <v>0.0158464583333333</v>
      </c>
      <c r="R116" s="46" t="n">
        <v>0.00286666666666666</v>
      </c>
      <c r="S116" s="46" t="n">
        <v>-0.010113125</v>
      </c>
      <c r="T116" s="46" t="n">
        <v>-0.0230929166666667</v>
      </c>
      <c r="U116" s="46" t="n">
        <v>0.00266666666666667</v>
      </c>
    </row>
    <row r="117" customFormat="false" ht="15.75" hidden="false" customHeight="false" outlineLevel="0" collapsed="false">
      <c r="A117" s="12" t="s">
        <v>257</v>
      </c>
      <c r="B117" s="13" t="s">
        <v>258</v>
      </c>
      <c r="C117" s="44" t="n">
        <v>0.411469</v>
      </c>
      <c r="D117" s="45" t="n">
        <v>0.00869774</v>
      </c>
      <c r="E117" s="44" t="n">
        <v>0.0420942316666666</v>
      </c>
      <c r="F117" s="46"/>
      <c r="G117" s="47" t="n">
        <f aca="false">C117/(((2100*(1+'Food waste'!N117)*(365/12)/(4*10^6)))*Population!C117)</f>
        <v>2.291295137</v>
      </c>
      <c r="H117" s="46"/>
      <c r="I117" s="46"/>
      <c r="J117" s="46" t="n">
        <v>0.683327333333333</v>
      </c>
      <c r="K117" s="46" t="n">
        <v>0.59798775</v>
      </c>
      <c r="L117" s="46" t="n">
        <v>0.512648166666667</v>
      </c>
      <c r="M117" s="46" t="n">
        <v>0.427308583333333</v>
      </c>
      <c r="N117" s="46" t="n">
        <v>0.411469</v>
      </c>
      <c r="O117" s="46" t="n">
        <v>0.395629416666667</v>
      </c>
      <c r="P117" s="46" t="n">
        <v>0.565472333333333</v>
      </c>
      <c r="Q117" s="46" t="n">
        <v>0.73531525</v>
      </c>
      <c r="R117" s="46" t="n">
        <v>0.835658166666667</v>
      </c>
      <c r="S117" s="46" t="n">
        <v>0.936837333333333</v>
      </c>
      <c r="T117" s="46" t="n">
        <v>0.852334</v>
      </c>
      <c r="U117" s="46" t="n">
        <v>0.767830666666667</v>
      </c>
    </row>
    <row r="118" customFormat="false" ht="15.75" hidden="false" customHeight="false" outlineLevel="0" collapsed="false">
      <c r="A118" s="12" t="s">
        <v>259</v>
      </c>
      <c r="B118" s="13" t="s">
        <v>260</v>
      </c>
      <c r="C118" s="44" t="n">
        <v>1.81811166666667</v>
      </c>
      <c r="D118" s="45" t="n">
        <v>0.0587462666666667</v>
      </c>
      <c r="E118" s="44" t="n">
        <v>0.289133703333334</v>
      </c>
      <c r="F118" s="46"/>
      <c r="G118" s="47" t="n">
        <f aca="false">C118/(((2100*(1+'Food waste'!N118)*(365/12)/(4*10^6)))*Population!C118)</f>
        <v>6.505718668</v>
      </c>
      <c r="H118" s="46"/>
      <c r="I118" s="46"/>
      <c r="J118" s="46" t="n">
        <v>2.73826716666667</v>
      </c>
      <c r="K118" s="46" t="n">
        <v>2.50355516666667</v>
      </c>
      <c r="L118" s="46" t="n">
        <v>2.26884316666667</v>
      </c>
      <c r="M118" s="46" t="n">
        <v>2.03413116666667</v>
      </c>
      <c r="N118" s="46" t="n">
        <v>1.81811166666667</v>
      </c>
      <c r="O118" s="46" t="n">
        <v>1.60209216666667</v>
      </c>
      <c r="P118" s="46" t="n">
        <v>2.07207366666667</v>
      </c>
      <c r="Q118" s="46" t="n">
        <v>2.54205516666667</v>
      </c>
      <c r="R118" s="46" t="n">
        <v>2.99278666666667</v>
      </c>
      <c r="S118" s="46" t="n">
        <v>3.44351816666667</v>
      </c>
      <c r="T118" s="46" t="n">
        <v>3.20824866666667</v>
      </c>
      <c r="U118" s="46" t="n">
        <v>2.97353666666667</v>
      </c>
    </row>
    <row r="119" customFormat="false" ht="15.75" hidden="false" customHeight="false" outlineLevel="0" collapsed="false">
      <c r="A119" s="12" t="s">
        <v>261</v>
      </c>
      <c r="B119" s="13" t="s">
        <v>262</v>
      </c>
      <c r="C119" s="44" t="n">
        <v>2.632073875</v>
      </c>
      <c r="D119" s="45" t="n">
        <v>0.36877272</v>
      </c>
      <c r="E119" s="44" t="n">
        <v>0.172215966666667</v>
      </c>
      <c r="F119" s="46"/>
      <c r="G119" s="47" t="n">
        <f aca="false">C119/(((2100*(1+'Food waste'!N119)*(365/12)/(4*10^6)))*Population!C119)</f>
        <v>5.413165664</v>
      </c>
      <c r="H119" s="46"/>
      <c r="I119" s="46"/>
      <c r="J119" s="46" t="n">
        <v>2.21345645833333</v>
      </c>
      <c r="K119" s="46" t="n">
        <v>2.38296175</v>
      </c>
      <c r="L119" s="46" t="n">
        <v>2.55246704166667</v>
      </c>
      <c r="M119" s="46" t="n">
        <v>2.72197233333333</v>
      </c>
      <c r="N119" s="46" t="n">
        <v>2.632073875</v>
      </c>
      <c r="O119" s="46" t="n">
        <v>2.54217541666667</v>
      </c>
      <c r="P119" s="46" t="n">
        <v>2.45346958333333</v>
      </c>
      <c r="Q119" s="46" t="n">
        <v>2.36476375</v>
      </c>
      <c r="R119" s="46" t="n">
        <v>2.26805791666667</v>
      </c>
      <c r="S119" s="46" t="n">
        <v>2.18845108333333</v>
      </c>
      <c r="T119" s="46" t="n">
        <v>2.107651625</v>
      </c>
      <c r="U119" s="46" t="n">
        <v>2.29425591666667</v>
      </c>
    </row>
    <row r="120" customFormat="false" ht="15.75" hidden="false" customHeight="false" outlineLevel="0" collapsed="false">
      <c r="A120" s="12" t="s">
        <v>263</v>
      </c>
      <c r="B120" s="13" t="s">
        <v>264</v>
      </c>
      <c r="C120" s="44" t="n">
        <v>0.570119291666666</v>
      </c>
      <c r="D120" s="45" t="n">
        <v>0.0129586833333333</v>
      </c>
      <c r="E120" s="44" t="n">
        <v>0.10030284</v>
      </c>
      <c r="F120" s="46"/>
      <c r="G120" s="47" t="n">
        <f aca="false">C120/(((2100*(1+'Food waste'!N120)*(365/12)/(4*10^6)))*Population!C120)</f>
        <v>3.673128742</v>
      </c>
      <c r="H120" s="46"/>
      <c r="I120" s="46"/>
      <c r="J120" s="46" t="n">
        <v>0.888946458333333</v>
      </c>
      <c r="K120" s="46" t="n">
        <v>0.809239666666666</v>
      </c>
      <c r="L120" s="46" t="n">
        <v>0.729532875</v>
      </c>
      <c r="M120" s="46" t="n">
        <v>0.649826083333333</v>
      </c>
      <c r="N120" s="46" t="n">
        <v>0.570119291666666</v>
      </c>
      <c r="O120" s="46" t="n">
        <v>0.4904125</v>
      </c>
      <c r="P120" s="46" t="n">
        <v>0.649826083333333</v>
      </c>
      <c r="Q120" s="46" t="n">
        <v>0.809239666666667</v>
      </c>
      <c r="R120" s="46" t="n">
        <v>0.96865325</v>
      </c>
      <c r="S120" s="46" t="n">
        <v>1.12806683333333</v>
      </c>
      <c r="T120" s="46" t="n">
        <v>1.04836004166667</v>
      </c>
      <c r="U120" s="46" t="n">
        <v>0.96865325</v>
      </c>
    </row>
    <row r="121" customFormat="false" ht="15.75" hidden="false" customHeight="false" outlineLevel="0" collapsed="false">
      <c r="A121" s="12" t="s">
        <v>265</v>
      </c>
      <c r="B121" s="13" t="s">
        <v>266</v>
      </c>
      <c r="C121" s="44" t="n">
        <v>2.58348829166667</v>
      </c>
      <c r="D121" s="45" t="n">
        <v>0.198808216666667</v>
      </c>
      <c r="E121" s="44" t="n">
        <v>0.153008256666667</v>
      </c>
      <c r="F121" s="46"/>
      <c r="G121" s="47" t="n">
        <f aca="false">C121/(((2100*(1+'Food waste'!N121)*(365/12)/(4*10^6)))*Population!C121)</f>
        <v>2.708397658</v>
      </c>
      <c r="H121" s="46"/>
      <c r="I121" s="46"/>
      <c r="J121" s="46" t="n">
        <v>4.70858733333333</v>
      </c>
      <c r="K121" s="46" t="n">
        <v>4.04911741666667</v>
      </c>
      <c r="L121" s="46" t="n">
        <v>3.3896475</v>
      </c>
      <c r="M121" s="46" t="n">
        <v>2.73017758333333</v>
      </c>
      <c r="N121" s="46" t="n">
        <v>2.58348829166667</v>
      </c>
      <c r="O121" s="46" t="n">
        <v>2.436799</v>
      </c>
      <c r="P121" s="46" t="n">
        <v>3.75573883333333</v>
      </c>
      <c r="Q121" s="46" t="n">
        <v>5.07467866666667</v>
      </c>
      <c r="R121" s="46" t="n">
        <v>5.880837875</v>
      </c>
      <c r="S121" s="46" t="n">
        <v>6.68699708333333</v>
      </c>
      <c r="T121" s="46" t="n">
        <v>6.02752716666666</v>
      </c>
      <c r="U121" s="46" t="n">
        <v>5.36805725</v>
      </c>
    </row>
    <row r="122" customFormat="false" ht="15.75" hidden="false" customHeight="false" outlineLevel="0" collapsed="false">
      <c r="A122" s="12" t="s">
        <v>267</v>
      </c>
      <c r="B122" s="13" t="s">
        <v>268</v>
      </c>
      <c r="C122" s="44" t="n">
        <v>22.2182991666667</v>
      </c>
      <c r="D122" s="45" t="n">
        <v>0.739828913333333</v>
      </c>
      <c r="E122" s="44" t="n">
        <v>1.06389102</v>
      </c>
      <c r="F122" s="46"/>
      <c r="G122" s="47" t="n">
        <f aca="false">C122/(((2100*(1+'Food waste'!N122)*(365/12)/(4*10^6)))*Population!C122)</f>
        <v>16.19290042</v>
      </c>
      <c r="H122" s="46"/>
      <c r="I122" s="46"/>
      <c r="J122" s="46" t="n">
        <v>14.889938625</v>
      </c>
      <c r="K122" s="46" t="n">
        <v>19.1875407916667</v>
      </c>
      <c r="L122" s="46" t="n">
        <v>23.4851429583333</v>
      </c>
      <c r="M122" s="46" t="n">
        <v>24.952145125</v>
      </c>
      <c r="N122" s="46" t="n">
        <v>22.2182991666667</v>
      </c>
      <c r="O122" s="46" t="n">
        <v>19.4844532083333</v>
      </c>
      <c r="P122" s="46" t="n">
        <v>17.90491975</v>
      </c>
      <c r="Q122" s="46" t="n">
        <v>16.3096090416667</v>
      </c>
      <c r="R122" s="46" t="n">
        <v>14.7458528333333</v>
      </c>
      <c r="S122" s="46" t="n">
        <v>13.182096625</v>
      </c>
      <c r="T122" s="46" t="n">
        <v>13.2946279166667</v>
      </c>
      <c r="U122" s="46" t="n">
        <v>17.6080073333333</v>
      </c>
    </row>
    <row r="123" customFormat="false" ht="15.75" hidden="false" customHeight="false" outlineLevel="0" collapsed="false">
      <c r="A123" s="12" t="s">
        <v>269</v>
      </c>
      <c r="B123" s="13" t="s">
        <v>270</v>
      </c>
      <c r="C123" s="44" t="n">
        <v>0.4899445</v>
      </c>
      <c r="D123" s="45" t="n">
        <v>0.0370811866666667</v>
      </c>
      <c r="E123" s="44" t="n">
        <v>0.0274415933333333</v>
      </c>
      <c r="F123" s="46"/>
      <c r="G123" s="47" t="n">
        <f aca="false">C123/(((2100*(1+'Food waste'!N123)*(365/12)/(4*10^6)))*Population!C123)</f>
        <v>3.706055159</v>
      </c>
      <c r="H123" s="46"/>
      <c r="I123" s="46"/>
      <c r="J123" s="46" t="n">
        <v>0.773072833333333</v>
      </c>
      <c r="K123" s="46" t="n">
        <v>0.70197825</v>
      </c>
      <c r="L123" s="46" t="n">
        <v>0.630883666666666</v>
      </c>
      <c r="M123" s="46" t="n">
        <v>0.559789083333333</v>
      </c>
      <c r="N123" s="46" t="n">
        <v>0.4899445</v>
      </c>
      <c r="O123" s="46" t="n">
        <v>0.420099916666667</v>
      </c>
      <c r="P123" s="46" t="n">
        <v>0.350255333333333</v>
      </c>
      <c r="Q123" s="46" t="n">
        <v>0.28041075</v>
      </c>
      <c r="R123" s="46" t="n">
        <v>0.209316166666667</v>
      </c>
      <c r="S123" s="46" t="n">
        <v>0.350255333333333</v>
      </c>
      <c r="T123" s="46" t="n">
        <v>0.4911945</v>
      </c>
      <c r="U123" s="46" t="n">
        <v>0.632133666666667</v>
      </c>
    </row>
    <row r="124" customFormat="false" ht="15.75" hidden="false" customHeight="false" outlineLevel="0" collapsed="false">
      <c r="A124" s="12" t="s">
        <v>271</v>
      </c>
      <c r="B124" s="13" t="s">
        <v>272</v>
      </c>
      <c r="C124" s="44" t="n">
        <v>0.031942</v>
      </c>
      <c r="D124" s="45" t="n">
        <v>0.00115705333333333</v>
      </c>
      <c r="E124" s="44" t="n">
        <v>0.00166672666666667</v>
      </c>
      <c r="F124" s="46"/>
      <c r="G124" s="47" t="n">
        <f aca="false">C124/(((2100*(1+'Food waste'!N124)*(365/12)/(4*10^6)))*Population!C124)</f>
        <v>1.14042556</v>
      </c>
      <c r="H124" s="46"/>
      <c r="I124" s="46"/>
      <c r="J124" s="46" t="n">
        <v>0.032501375</v>
      </c>
      <c r="K124" s="46" t="n">
        <v>0.03250575</v>
      </c>
      <c r="L124" s="46" t="n">
        <v>0.032510125</v>
      </c>
      <c r="M124" s="46" t="n">
        <v>0.0325145</v>
      </c>
      <c r="N124" s="46" t="n">
        <v>0.031942</v>
      </c>
      <c r="O124" s="46" t="n">
        <v>0.0313695</v>
      </c>
      <c r="P124" s="46" t="n">
        <v>0.030797</v>
      </c>
      <c r="Q124" s="46" t="n">
        <v>0.0302245</v>
      </c>
      <c r="R124" s="46" t="n">
        <v>0.029652</v>
      </c>
      <c r="S124" s="46" t="n">
        <v>0.030220125</v>
      </c>
      <c r="T124" s="46" t="n">
        <v>0.03078825</v>
      </c>
      <c r="U124" s="46" t="n">
        <v>0.03193325</v>
      </c>
    </row>
    <row r="125" customFormat="false" ht="15.75" hidden="false" customHeight="false" outlineLevel="0" collapsed="false">
      <c r="A125" s="12" t="s">
        <v>273</v>
      </c>
      <c r="B125" s="13" t="s">
        <v>274</v>
      </c>
      <c r="C125" s="44" t="n">
        <v>1.29681541666667</v>
      </c>
      <c r="D125" s="45" t="n">
        <v>0.150746893333333</v>
      </c>
      <c r="E125" s="44" t="n">
        <v>0.187354343333333</v>
      </c>
      <c r="F125" s="46"/>
      <c r="G125" s="47" t="n">
        <f aca="false">C125/(((2100*(1+'Food waste'!N125)*(365/12)/(4*10^6)))*Population!C125)</f>
        <v>5.796854567</v>
      </c>
      <c r="H125" s="46"/>
      <c r="I125" s="46"/>
      <c r="J125" s="46" t="n">
        <v>1.72828241666667</v>
      </c>
      <c r="K125" s="46" t="n">
        <v>1.61972816666667</v>
      </c>
      <c r="L125" s="46" t="n">
        <v>1.51117391666667</v>
      </c>
      <c r="M125" s="46" t="n">
        <v>1.40261966666667</v>
      </c>
      <c r="N125" s="46" t="n">
        <v>1.29681541666667</v>
      </c>
      <c r="O125" s="46" t="n">
        <v>1.19101116666667</v>
      </c>
      <c r="P125" s="46" t="n">
        <v>1.40811966666667</v>
      </c>
      <c r="Q125" s="46" t="n">
        <v>1.62522816666667</v>
      </c>
      <c r="R125" s="46" t="n">
        <v>1.83958666666667</v>
      </c>
      <c r="S125" s="46" t="n">
        <v>2.05394516666667</v>
      </c>
      <c r="T125" s="46" t="n">
        <v>1.94539091666667</v>
      </c>
      <c r="U125" s="46" t="n">
        <v>1.83683666666667</v>
      </c>
    </row>
    <row r="126" customFormat="false" ht="15.75" hidden="false" customHeight="false" outlineLevel="0" collapsed="false">
      <c r="A126" s="12" t="s">
        <v>275</v>
      </c>
      <c r="B126" s="13" t="s">
        <v>276</v>
      </c>
      <c r="C126" s="44" t="n">
        <v>8.24030033333333</v>
      </c>
      <c r="D126" s="45" t="n">
        <v>0.817294826666667</v>
      </c>
      <c r="E126" s="44" t="n">
        <v>0.659298033333333</v>
      </c>
      <c r="F126" s="46"/>
      <c r="G126" s="47" t="n">
        <f aca="false">C126/(((2100*(1+'Food waste'!N126)*(365/12)/(4*10^6)))*Population!C126)</f>
        <v>4.878439656</v>
      </c>
      <c r="H126" s="46"/>
      <c r="I126" s="46"/>
      <c r="J126" s="46" t="n">
        <v>17.6403786666667</v>
      </c>
      <c r="K126" s="46" t="n">
        <v>15.2903590833333</v>
      </c>
      <c r="L126" s="46" t="n">
        <v>12.9403395</v>
      </c>
      <c r="M126" s="46" t="n">
        <v>10.5903199166667</v>
      </c>
      <c r="N126" s="46" t="n">
        <v>8.24030033333333</v>
      </c>
      <c r="O126" s="46" t="n">
        <v>10.97398075</v>
      </c>
      <c r="P126" s="46" t="n">
        <v>13.7076611666667</v>
      </c>
      <c r="Q126" s="46" t="n">
        <v>15.0717228333333</v>
      </c>
      <c r="R126" s="46" t="n">
        <v>19.175022</v>
      </c>
      <c r="S126" s="46" t="n">
        <v>18.7913611666667</v>
      </c>
      <c r="T126" s="46" t="n">
        <v>18.4077003333333</v>
      </c>
      <c r="U126" s="46" t="n">
        <v>18.0240395</v>
      </c>
    </row>
    <row r="127" customFormat="false" ht="15.75" hidden="false" customHeight="false" outlineLevel="0" collapsed="false">
      <c r="A127" s="12" t="s">
        <v>277</v>
      </c>
      <c r="B127" s="13" t="s">
        <v>278</v>
      </c>
      <c r="C127" s="44" t="n">
        <v>0.571239541666666</v>
      </c>
      <c r="D127" s="45" t="n">
        <v>0.0133854766666667</v>
      </c>
      <c r="E127" s="44" t="n">
        <v>0.102448248333333</v>
      </c>
      <c r="F127" s="46"/>
      <c r="G127" s="47" t="n">
        <f aca="false">C127/(((2100*(1+'Food waste'!N127)*(365/12)/(4*10^6)))*Population!C127)</f>
        <v>4.869753723</v>
      </c>
      <c r="H127" s="46"/>
      <c r="I127" s="46"/>
      <c r="J127" s="46" t="n">
        <v>0.864502083333333</v>
      </c>
      <c r="K127" s="46" t="n">
        <v>0.795151291666666</v>
      </c>
      <c r="L127" s="46" t="n">
        <v>0.7258005</v>
      </c>
      <c r="M127" s="46" t="n">
        <v>0.656449708333333</v>
      </c>
      <c r="N127" s="46" t="n">
        <v>0.571239541666666</v>
      </c>
      <c r="O127" s="46" t="n">
        <v>0.486029375</v>
      </c>
      <c r="P127" s="46" t="n">
        <v>0.643590333333333</v>
      </c>
      <c r="Q127" s="46" t="n">
        <v>0.801151291666667</v>
      </c>
      <c r="R127" s="46" t="n">
        <v>0.95571225</v>
      </c>
      <c r="S127" s="46" t="n">
        <v>1.11027320833333</v>
      </c>
      <c r="T127" s="46" t="n">
        <v>1.02206304166667</v>
      </c>
      <c r="U127" s="46" t="n">
        <v>0.95271225</v>
      </c>
    </row>
    <row r="128" customFormat="false" ht="15.75" hidden="false" customHeight="false" outlineLevel="0" collapsed="false">
      <c r="A128" s="12" t="s">
        <v>279</v>
      </c>
      <c r="B128" s="13" t="s">
        <v>280</v>
      </c>
      <c r="C128" s="44" t="n">
        <v>1.290467625</v>
      </c>
      <c r="D128" s="45" t="n">
        <v>0.03854356</v>
      </c>
      <c r="E128" s="44" t="n">
        <v>0.11262296</v>
      </c>
      <c r="F128" s="46"/>
      <c r="G128" s="47" t="n">
        <f aca="false">C128/(((2100*(1+'Food waste'!N128)*(365/12)/(4*10^6)))*Population!C128)</f>
        <v>1.766731436</v>
      </c>
      <c r="H128" s="46"/>
      <c r="I128" s="46"/>
      <c r="J128" s="46" t="n">
        <v>2.19853079166667</v>
      </c>
      <c r="K128" s="46" t="n">
        <v>1.94314</v>
      </c>
      <c r="L128" s="46" t="n">
        <v>1.68774920833333</v>
      </c>
      <c r="M128" s="46" t="n">
        <v>1.43235841666667</v>
      </c>
      <c r="N128" s="46" t="n">
        <v>1.290467625</v>
      </c>
      <c r="O128" s="46" t="n">
        <v>1.14857683333333</v>
      </c>
      <c r="P128" s="46" t="n">
        <v>1.01125091666667</v>
      </c>
      <c r="Q128" s="46" t="n">
        <v>0.873925</v>
      </c>
      <c r="R128" s="46" t="n">
        <v>0.623099083333333</v>
      </c>
      <c r="S128" s="46" t="n">
        <v>1.02038066666667</v>
      </c>
      <c r="T128" s="46" t="n">
        <v>1.413097375</v>
      </c>
      <c r="U128" s="46" t="n">
        <v>1.80581408333333</v>
      </c>
    </row>
    <row r="129" customFormat="false" ht="15.75" hidden="false" customHeight="false" outlineLevel="0" collapsed="false">
      <c r="A129" s="12" t="s">
        <v>281</v>
      </c>
      <c r="B129" s="13" t="s">
        <v>282</v>
      </c>
      <c r="C129" s="44" t="n">
        <v>19.560790875</v>
      </c>
      <c r="D129" s="45" t="n">
        <v>1.12429246666667</v>
      </c>
      <c r="E129" s="44" t="n">
        <v>2.44872771</v>
      </c>
      <c r="F129" s="46"/>
      <c r="G129" s="47" t="n">
        <f aca="false">C129/(((2100*(1+'Food waste'!N129)*(365/12)/(4*10^6)))*Population!C129)</f>
        <v>23.09544049</v>
      </c>
      <c r="H129" s="46"/>
      <c r="I129" s="46"/>
      <c r="J129" s="46" t="n">
        <v>39.9701655</v>
      </c>
      <c r="K129" s="46" t="n">
        <v>34.870073875</v>
      </c>
      <c r="L129" s="46" t="n">
        <v>29.76998225</v>
      </c>
      <c r="M129" s="46" t="n">
        <v>24.669890625</v>
      </c>
      <c r="N129" s="46" t="n">
        <v>19.560790875</v>
      </c>
      <c r="O129" s="46" t="n">
        <v>14.451691125</v>
      </c>
      <c r="P129" s="46" t="n">
        <v>16.676377</v>
      </c>
      <c r="Q129" s="46" t="n">
        <v>17.733992375</v>
      </c>
      <c r="R129" s="46" t="n">
        <v>21.12574875</v>
      </c>
      <c r="S129" s="46" t="n">
        <v>31.334940125</v>
      </c>
      <c r="T129" s="46" t="n">
        <v>34.210345875</v>
      </c>
      <c r="U129" s="46" t="n">
        <v>37.09475975</v>
      </c>
    </row>
    <row r="130" customFormat="false" ht="15.75" hidden="false" customHeight="false" outlineLevel="0" collapsed="false">
      <c r="A130" s="12" t="s">
        <v>283</v>
      </c>
      <c r="B130" s="13" t="s">
        <v>284</v>
      </c>
      <c r="C130" s="44" t="n">
        <v>0.9463395</v>
      </c>
      <c r="D130" s="45" t="n">
        <v>0.17584788</v>
      </c>
      <c r="E130" s="44" t="n">
        <v>0.1867096</v>
      </c>
      <c r="F130" s="46"/>
      <c r="G130" s="47" t="n">
        <f aca="false">C130/(((2100*(1+'Food waste'!N130)*(365/12)/(4*10^6)))*Population!C130)</f>
        <v>4.608043271</v>
      </c>
      <c r="H130" s="46"/>
      <c r="I130" s="46"/>
      <c r="J130" s="46" t="n">
        <v>0.9463395</v>
      </c>
      <c r="K130" s="46" t="n">
        <v>0.9463395</v>
      </c>
      <c r="L130" s="46" t="n">
        <v>0.9463395</v>
      </c>
      <c r="M130" s="46" t="n">
        <v>0.9463395</v>
      </c>
      <c r="N130" s="46" t="n">
        <v>0.9463395</v>
      </c>
      <c r="O130" s="46" t="n">
        <v>0.9463395</v>
      </c>
      <c r="P130" s="46" t="n">
        <v>0.9463395</v>
      </c>
      <c r="Q130" s="46" t="n">
        <v>0.9463395</v>
      </c>
      <c r="R130" s="46" t="n">
        <v>0.9463395</v>
      </c>
      <c r="S130" s="46" t="n">
        <v>0.9463395</v>
      </c>
      <c r="T130" s="46" t="n">
        <v>0.9463395</v>
      </c>
      <c r="U130" s="46" t="n">
        <v>0.9463395</v>
      </c>
    </row>
    <row r="131" customFormat="false" ht="15.75" hidden="false" customHeight="false" outlineLevel="0" collapsed="false">
      <c r="A131" s="12" t="s">
        <v>285</v>
      </c>
      <c r="B131" s="13" t="s">
        <v>286</v>
      </c>
      <c r="C131" s="44" t="n">
        <v>315.956336833333</v>
      </c>
      <c r="D131" s="45" t="n">
        <v>24.5503657066667</v>
      </c>
      <c r="E131" s="44" t="n">
        <v>33.8097647133333</v>
      </c>
      <c r="F131" s="46"/>
      <c r="G131" s="47" t="n">
        <f aca="false">C131/(((2100*(1+'Food waste'!N131)*(365/12)/(4*10^6)))*Population!C131)</f>
        <v>46.3499792</v>
      </c>
      <c r="H131" s="46"/>
      <c r="I131" s="46"/>
      <c r="J131" s="46" t="n">
        <v>490.2964525</v>
      </c>
      <c r="K131" s="46" t="n">
        <v>446.711423583333</v>
      </c>
      <c r="L131" s="46" t="n">
        <v>403.126394666667</v>
      </c>
      <c r="M131" s="46" t="n">
        <v>359.54136575</v>
      </c>
      <c r="N131" s="46" t="n">
        <v>315.956336833333</v>
      </c>
      <c r="O131" s="46" t="n">
        <v>284.448259666667</v>
      </c>
      <c r="P131" s="46" t="n">
        <v>251.4704825</v>
      </c>
      <c r="Q131" s="46" t="n">
        <v>138.085359083333</v>
      </c>
      <c r="R131" s="46" t="n">
        <v>191.393728166667</v>
      </c>
      <c r="S131" s="46" t="n">
        <v>266.48683425</v>
      </c>
      <c r="T131" s="46" t="n">
        <v>341.579940333333</v>
      </c>
      <c r="U131" s="46" t="n">
        <v>415.203346416667</v>
      </c>
    </row>
    <row r="132" customFormat="false" ht="15.75" hidden="false" customHeight="false" outlineLevel="0" collapsed="false">
      <c r="A132" s="12" t="s">
        <v>287</v>
      </c>
      <c r="B132" s="13" t="s">
        <v>288</v>
      </c>
      <c r="C132" s="44" t="n">
        <v>2.18140366666667</v>
      </c>
      <c r="D132" s="45" t="n">
        <v>0.223400086666667</v>
      </c>
      <c r="E132" s="44" t="n">
        <v>0.445520805</v>
      </c>
      <c r="F132" s="46"/>
      <c r="G132" s="47" t="n">
        <f aca="false">C132/(((2100*(1+'Food waste'!N132)*(365/12)/(4*10^6)))*Population!C132)</f>
        <v>31.55775599</v>
      </c>
      <c r="H132" s="46"/>
      <c r="I132" s="46"/>
      <c r="J132" s="46" t="n">
        <v>1.31555225</v>
      </c>
      <c r="K132" s="46" t="n">
        <v>1.15335354166667</v>
      </c>
      <c r="L132" s="46" t="n">
        <v>0.991154833333333</v>
      </c>
      <c r="M132" s="46" t="n">
        <v>1.58345425</v>
      </c>
      <c r="N132" s="46" t="n">
        <v>2.18140366666667</v>
      </c>
      <c r="O132" s="46" t="n">
        <v>2.77935308333333</v>
      </c>
      <c r="P132" s="46" t="n">
        <v>3.3773025</v>
      </c>
      <c r="Q132" s="46" t="n">
        <v>2.94720179166667</v>
      </c>
      <c r="R132" s="46" t="n">
        <v>2.51145108333333</v>
      </c>
      <c r="S132" s="46" t="n">
        <v>2.075700375</v>
      </c>
      <c r="T132" s="46" t="n">
        <v>1.91350166666667</v>
      </c>
      <c r="U132" s="46" t="n">
        <v>1.75130295833333</v>
      </c>
    </row>
    <row r="133" customFormat="false" ht="15.75" hidden="false" customHeight="false" outlineLevel="0" collapsed="false">
      <c r="A133" s="12" t="s">
        <v>289</v>
      </c>
      <c r="B133" s="13" t="s">
        <v>290</v>
      </c>
      <c r="C133" s="44" t="n">
        <v>2.49244508333333</v>
      </c>
      <c r="D133" s="45" t="n">
        <v>0.0834926533333333</v>
      </c>
      <c r="E133" s="44" t="n">
        <v>0.438566518333333</v>
      </c>
      <c r="F133" s="46"/>
      <c r="G133" s="47" t="n">
        <f aca="false">C133/(((2100*(1+'Food waste'!N133)*(365/12)/(4*10^6)))*Population!C133)</f>
        <v>4.011902807</v>
      </c>
      <c r="H133" s="46"/>
      <c r="I133" s="46"/>
      <c r="J133" s="46" t="n">
        <v>4.47654866666666</v>
      </c>
      <c r="K133" s="46" t="n">
        <v>3.98831058333333</v>
      </c>
      <c r="L133" s="46" t="n">
        <v>3.5000725</v>
      </c>
      <c r="M133" s="46" t="n">
        <v>3.01183441666666</v>
      </c>
      <c r="N133" s="46" t="n">
        <v>2.49244508333333</v>
      </c>
      <c r="O133" s="46" t="n">
        <v>1.97305575</v>
      </c>
      <c r="P133" s="46" t="n">
        <v>2.98068316666667</v>
      </c>
      <c r="Q133" s="46" t="n">
        <v>3.98831058333333</v>
      </c>
      <c r="R133" s="46" t="n">
        <v>4.995938</v>
      </c>
      <c r="S133" s="46" t="n">
        <v>6.00356541666667</v>
      </c>
      <c r="T133" s="46" t="n">
        <v>5.48417608333333</v>
      </c>
      <c r="U133" s="46" t="n">
        <v>4.995938</v>
      </c>
    </row>
    <row r="134" customFormat="false" ht="15.75" hidden="false" customHeight="false" outlineLevel="0" collapsed="false">
      <c r="A134" s="12" t="s">
        <v>291</v>
      </c>
      <c r="B134" s="13" t="s">
        <v>292</v>
      </c>
      <c r="C134" s="44" t="n">
        <v>1.10413683333333</v>
      </c>
      <c r="D134" s="45" t="n">
        <v>0.09611776</v>
      </c>
      <c r="E134" s="44" t="n">
        <v>0.122328366666667</v>
      </c>
      <c r="F134" s="46"/>
      <c r="G134" s="47" t="n">
        <f aca="false">C134/(((2100*(1+'Food waste'!N134)*(365/12)/(4*10^6)))*Population!C134)</f>
        <v>2.431556364</v>
      </c>
      <c r="H134" s="46"/>
      <c r="I134" s="46"/>
      <c r="J134" s="46" t="n">
        <v>1.48808266666667</v>
      </c>
      <c r="K134" s="46" t="n">
        <v>1.35992433333333</v>
      </c>
      <c r="L134" s="46" t="n">
        <v>1.231766</v>
      </c>
      <c r="M134" s="46" t="n">
        <v>1.16795141666667</v>
      </c>
      <c r="N134" s="46" t="n">
        <v>1.10413683333333</v>
      </c>
      <c r="O134" s="46" t="n">
        <v>1.04032225</v>
      </c>
      <c r="P134" s="46" t="n">
        <v>0.976507666666667</v>
      </c>
      <c r="Q134" s="46" t="n">
        <v>0.848349333333334</v>
      </c>
      <c r="R134" s="46" t="n">
        <v>0.720191</v>
      </c>
      <c r="S134" s="46" t="n">
        <v>0.912163916666667</v>
      </c>
      <c r="T134" s="46" t="n">
        <v>1.10413683333333</v>
      </c>
      <c r="U134" s="46" t="n">
        <v>1.29610975</v>
      </c>
    </row>
    <row r="135" customFormat="false" ht="15.75" hidden="false" customHeight="false" outlineLevel="0" collapsed="false">
      <c r="A135" s="12" t="s">
        <v>293</v>
      </c>
      <c r="B135" s="13" t="s">
        <v>294</v>
      </c>
      <c r="C135" s="44" t="n">
        <v>13.6421011666667</v>
      </c>
      <c r="D135" s="45" t="n">
        <v>0.690381853333333</v>
      </c>
      <c r="E135" s="44" t="n">
        <v>1.1085744</v>
      </c>
      <c r="F135" s="46"/>
      <c r="G135" s="47" t="n">
        <f aca="false">C135/(((2100*(1+'Food waste'!N135)*(365/12)/(4*10^6)))*Population!C135)</f>
        <v>7.607407973</v>
      </c>
      <c r="H135" s="46"/>
      <c r="I135" s="46"/>
      <c r="J135" s="46" t="n">
        <v>4.271491375</v>
      </c>
      <c r="K135" s="46" t="n">
        <v>7.86129029166667</v>
      </c>
      <c r="L135" s="46" t="n">
        <v>11.4510892083333</v>
      </c>
      <c r="M135" s="46" t="n">
        <v>15.040888125</v>
      </c>
      <c r="N135" s="46" t="n">
        <v>13.6421011666667</v>
      </c>
      <c r="O135" s="46" t="n">
        <v>12.2433142083333</v>
      </c>
      <c r="P135" s="46" t="n">
        <v>10.84452725</v>
      </c>
      <c r="Q135" s="46" t="n">
        <v>9.44574029166667</v>
      </c>
      <c r="R135" s="46" t="n">
        <v>6.87347833333334</v>
      </c>
      <c r="S135" s="46" t="n">
        <v>4.682466375</v>
      </c>
      <c r="T135" s="46" t="n">
        <v>2.49145441666667</v>
      </c>
      <c r="U135" s="46" t="n">
        <v>6.46250333333333</v>
      </c>
    </row>
    <row r="136" customFormat="false" ht="15.75" hidden="false" customHeight="false" outlineLevel="0" collapsed="false">
      <c r="A136" s="12" t="s">
        <v>295</v>
      </c>
      <c r="B136" s="13" t="s">
        <v>296</v>
      </c>
      <c r="C136" s="44" t="n">
        <v>0.420247458333333</v>
      </c>
      <c r="D136" s="45" t="n">
        <v>0.0388911866666667</v>
      </c>
      <c r="E136" s="44" t="n">
        <v>0.09550266</v>
      </c>
      <c r="F136" s="46"/>
      <c r="G136" s="47" t="n">
        <f aca="false">C136/(((2100*(1+'Food waste'!N136)*(365/12)/(4*10^6)))*Population!C136)</f>
        <v>0.8823474321</v>
      </c>
      <c r="H136" s="46"/>
      <c r="I136" s="46"/>
      <c r="J136" s="46" t="n">
        <v>0.476381791666667</v>
      </c>
      <c r="K136" s="46" t="n">
        <v>0.461160208333333</v>
      </c>
      <c r="L136" s="46" t="n">
        <v>0.445938625</v>
      </c>
      <c r="M136" s="46" t="n">
        <v>0.430717041666667</v>
      </c>
      <c r="N136" s="46" t="n">
        <v>0.420247458333333</v>
      </c>
      <c r="O136" s="46" t="n">
        <v>0.409777875</v>
      </c>
      <c r="P136" s="46" t="n">
        <v>0.429864166666667</v>
      </c>
      <c r="Q136" s="46" t="n">
        <v>0.449950458333333</v>
      </c>
      <c r="R136" s="46" t="n">
        <v>0.46528475</v>
      </c>
      <c r="S136" s="46" t="n">
        <v>0.490975916666667</v>
      </c>
      <c r="T136" s="46" t="n">
        <v>0.486111208333333</v>
      </c>
      <c r="U136" s="46" t="n">
        <v>0.4812465</v>
      </c>
    </row>
    <row r="137" customFormat="false" ht="15.75" hidden="false" customHeight="false" outlineLevel="0" collapsed="false">
      <c r="A137" s="12" t="s">
        <v>297</v>
      </c>
      <c r="B137" s="13" t="s">
        <v>298</v>
      </c>
      <c r="C137" s="44" t="n">
        <v>1.47483366666667</v>
      </c>
      <c r="D137" s="45" t="n">
        <v>0.04824966</v>
      </c>
      <c r="E137" s="44" t="n">
        <v>0.0704394333333333</v>
      </c>
      <c r="F137" s="46"/>
      <c r="G137" s="47" t="n">
        <f aca="false">C137/(((2100*(1+'Food waste'!N137)*(365/12)/(4*10^6)))*Population!C137)</f>
        <v>4.965622675</v>
      </c>
      <c r="H137" s="46"/>
      <c r="I137" s="46"/>
      <c r="J137" s="46" t="n">
        <v>1.88620083333333</v>
      </c>
      <c r="K137" s="46" t="n">
        <v>1.58711966666667</v>
      </c>
      <c r="L137" s="46" t="n">
        <v>1.2880385</v>
      </c>
      <c r="M137" s="46" t="n">
        <v>0.988957333333333</v>
      </c>
      <c r="N137" s="46" t="n">
        <v>1.47483366666667</v>
      </c>
      <c r="O137" s="46" t="n">
        <v>1.96071</v>
      </c>
      <c r="P137" s="46" t="n">
        <v>2.55887233333333</v>
      </c>
      <c r="Q137" s="46" t="n">
        <v>3.15703466666667</v>
      </c>
      <c r="R137" s="46" t="n">
        <v>2.9702395</v>
      </c>
      <c r="S137" s="46" t="n">
        <v>2.78344433333333</v>
      </c>
      <c r="T137" s="46" t="n">
        <v>2.48436316666667</v>
      </c>
      <c r="U137" s="46" t="n">
        <v>2.185282</v>
      </c>
    </row>
    <row r="138" customFormat="false" ht="15.75" hidden="false" customHeight="false" outlineLevel="0" collapsed="false">
      <c r="A138" s="12" t="s">
        <v>299</v>
      </c>
      <c r="B138" s="13" t="s">
        <v>300</v>
      </c>
      <c r="C138" s="44" t="n">
        <v>0.665687708333333</v>
      </c>
      <c r="D138" s="45" t="n">
        <v>0.02881764</v>
      </c>
      <c r="E138" s="44" t="n">
        <v>0.0419109383333333</v>
      </c>
      <c r="F138" s="46"/>
      <c r="G138" s="47" t="n">
        <f aca="false">C138/(((2100*(1+'Food waste'!N138)*(365/12)/(4*10^6)))*Population!C138)</f>
        <v>2.804757199</v>
      </c>
      <c r="H138" s="46"/>
      <c r="I138" s="46"/>
      <c r="J138" s="46" t="n">
        <v>0.8365615</v>
      </c>
      <c r="K138" s="46" t="n">
        <v>0.684386833333334</v>
      </c>
      <c r="L138" s="46" t="n">
        <v>0.532212166666667</v>
      </c>
      <c r="M138" s="46" t="n">
        <v>0.39436525</v>
      </c>
      <c r="N138" s="46" t="n">
        <v>0.665687708333333</v>
      </c>
      <c r="O138" s="46" t="n">
        <v>0.937010166666667</v>
      </c>
      <c r="P138" s="46" t="n">
        <v>1.2413595</v>
      </c>
      <c r="Q138" s="46" t="n">
        <v>1.53138108333333</v>
      </c>
      <c r="R138" s="46" t="n">
        <v>1.41223329166667</v>
      </c>
      <c r="S138" s="46" t="n">
        <v>1.2930855</v>
      </c>
      <c r="T138" s="46" t="n">
        <v>1.14091083333333</v>
      </c>
      <c r="U138" s="46" t="n">
        <v>0.988736166666667</v>
      </c>
    </row>
    <row r="139" customFormat="false" ht="15.75" hidden="false" customHeight="false" outlineLevel="0" collapsed="false">
      <c r="B139" s="13"/>
      <c r="F139" s="46"/>
      <c r="G139" s="46"/>
      <c r="H139" s="46"/>
      <c r="I139" s="46"/>
      <c r="J139" s="46"/>
      <c r="K139" s="46"/>
      <c r="L139" s="46"/>
      <c r="M139" s="46"/>
      <c r="N139" s="46"/>
      <c r="O139" s="46"/>
      <c r="P139" s="46"/>
      <c r="Q139" s="46"/>
      <c r="R139" s="46"/>
      <c r="S139" s="46"/>
      <c r="T139" s="46"/>
      <c r="U139" s="46"/>
    </row>
    <row r="140" customFormat="false" ht="15.75" hidden="false" customHeight="false" outlineLevel="0" collapsed="false">
      <c r="B140" s="13"/>
      <c r="C140" s="48" t="n">
        <f aca="false">SUM(C2:C138)</f>
        <v>1666.96446925</v>
      </c>
      <c r="D140" s="48" t="n">
        <f aca="false">SUM(D2:D138)</f>
        <v>98.1781257233333</v>
      </c>
      <c r="E140" s="48" t="n">
        <f aca="false">SUM(E2:E138)</f>
        <v>199.575008713333</v>
      </c>
      <c r="F140" s="46"/>
      <c r="G140" s="47" t="n">
        <f aca="false">C140/(((2100*(1+'Food waste'!N140)*(365/12)/(4*10^6)))*Population!C140)</f>
        <v>11.29341914</v>
      </c>
      <c r="H140" s="46"/>
      <c r="I140" s="46"/>
      <c r="J140" s="46" t="n">
        <f aca="false">SUM(J2:J138)</f>
        <v>2269.418138125</v>
      </c>
      <c r="K140" s="46" t="n">
        <f aca="false">SUM(K2:K138)</f>
        <v>2092.77238179167</v>
      </c>
      <c r="L140" s="46" t="n">
        <f aca="false">SUM(L2:L138)</f>
        <v>1933.16896083333</v>
      </c>
      <c r="M140" s="46" t="n">
        <f aca="false">SUM(M2:M138)</f>
        <v>1801.318026625</v>
      </c>
      <c r="N140" s="46" t="n">
        <f aca="false">SUM(N2:N138)</f>
        <v>1667.73157241667</v>
      </c>
      <c r="O140" s="46" t="n">
        <f aca="false">SUM(O2:O138)</f>
        <v>1553.84657708333</v>
      </c>
      <c r="P140" s="46" t="n">
        <f aca="false">SUM(P2:P138)</f>
        <v>1554.981064875</v>
      </c>
      <c r="Q140" s="46" t="n">
        <f aca="false">SUM(Q2:Q138)</f>
        <v>1449.32024441667</v>
      </c>
      <c r="R140" s="46" t="n">
        <f aca="false">SUM(R2:R138)</f>
        <v>1504.99471358333</v>
      </c>
      <c r="S140" s="46" t="n">
        <f aca="false">SUM(S2:S138)</f>
        <v>1795.52546525</v>
      </c>
      <c r="T140" s="46" t="n">
        <f aca="false">SUM(T2:T138)</f>
        <v>1950.90174841667</v>
      </c>
      <c r="U140" s="46" t="n">
        <f aca="false">SUM(U2:U138)</f>
        <v>2122.35790770833</v>
      </c>
    </row>
  </sheetData>
  <conditionalFormatting sqref="G1:G1001">
    <cfRule type="colorScale" priority="2">
      <colorScale>
        <cfvo type="formula" val="0"/>
        <cfvo type="formula" val="6"/>
        <color rgb="FFE67C73"/>
        <color rgb="FFFFFFFF"/>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tabColor rgb="FFB6D7A8"/>
    <pageSetUpPr fitToPage="false"/>
  </sheetPr>
  <dimension ref="A1:W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26.9336734693878"/>
    <col collapsed="false" hidden="false" max="5" min="3" style="0" width="13.3469387755102"/>
    <col collapsed="false" hidden="false" max="6" min="6" style="0" width="3.17857142857143"/>
    <col collapsed="false" hidden="false" max="1025" min="7" style="0" width="13.3469387755102"/>
  </cols>
  <sheetData>
    <row r="1" customFormat="false" ht="15.75" hidden="false" customHeight="false" outlineLevel="0" collapsed="false">
      <c r="A1" s="9" t="s">
        <v>24</v>
      </c>
      <c r="B1" s="8" t="s">
        <v>25</v>
      </c>
      <c r="C1" s="9" t="s">
        <v>352</v>
      </c>
      <c r="D1" s="9" t="s">
        <v>353</v>
      </c>
      <c r="E1" s="9" t="s">
        <v>354</v>
      </c>
      <c r="F1" s="3"/>
      <c r="G1" s="9" t="s">
        <v>355</v>
      </c>
      <c r="H1" s="3"/>
      <c r="I1" s="3"/>
      <c r="J1" s="3"/>
      <c r="K1" s="3"/>
      <c r="L1" s="3"/>
      <c r="M1" s="3"/>
      <c r="N1" s="3"/>
      <c r="O1" s="3"/>
      <c r="P1" s="3"/>
      <c r="Q1" s="3"/>
      <c r="R1" s="3"/>
      <c r="S1" s="3"/>
      <c r="T1" s="3"/>
      <c r="U1" s="3"/>
      <c r="V1" s="3"/>
      <c r="W1" s="3"/>
    </row>
    <row r="2" customFormat="false" ht="15.75" hidden="false" customHeight="false" outlineLevel="0" collapsed="false">
      <c r="A2" s="12" t="s">
        <v>27</v>
      </c>
      <c r="B2" s="13" t="s">
        <v>28</v>
      </c>
      <c r="C2" s="49" t="n">
        <v>0.00155</v>
      </c>
      <c r="D2" s="49" t="n">
        <v>0.00023</v>
      </c>
      <c r="E2" s="49" t="n">
        <v>0.00098</v>
      </c>
      <c r="G2" s="50" t="n">
        <f aca="false">$C2-($D2*9/4+$E2)</f>
        <v>5.25E-005</v>
      </c>
      <c r="I2" s="15"/>
      <c r="J2" s="15"/>
      <c r="K2" s="15"/>
    </row>
    <row r="3" customFormat="false" ht="15.75" hidden="false" customHeight="false" outlineLevel="0" collapsed="false">
      <c r="A3" s="12" t="s">
        <v>29</v>
      </c>
      <c r="B3" s="13" t="s">
        <v>30</v>
      </c>
      <c r="C3" s="49" t="n">
        <v>0.00211</v>
      </c>
      <c r="D3" s="49" t="n">
        <v>0.00034</v>
      </c>
      <c r="E3" s="49" t="n">
        <v>0.00124</v>
      </c>
      <c r="G3" s="51" t="n">
        <f aca="false">$C3-($D3*9/4+$E3)</f>
        <v>0.000105000000000001</v>
      </c>
      <c r="I3" s="15"/>
      <c r="J3" s="15"/>
      <c r="K3" s="15"/>
    </row>
    <row r="4" customFormat="false" ht="15.75" hidden="false" customHeight="false" outlineLevel="0" collapsed="false">
      <c r="A4" s="12" t="s">
        <v>31</v>
      </c>
      <c r="B4" s="13" t="s">
        <v>32</v>
      </c>
      <c r="C4" s="49" t="n">
        <v>0.01896</v>
      </c>
      <c r="D4" s="49" t="n">
        <v>0.00315</v>
      </c>
      <c r="E4" s="49" t="n">
        <v>0.01128</v>
      </c>
      <c r="G4" s="51" t="n">
        <f aca="false">$C4-($D4*9/4+$E4)</f>
        <v>0.000592499999999999</v>
      </c>
      <c r="I4" s="15"/>
      <c r="J4" s="15"/>
      <c r="K4" s="15"/>
    </row>
    <row r="5" customFormat="false" ht="15.75" hidden="false" customHeight="false" outlineLevel="0" collapsed="false">
      <c r="A5" s="12" t="s">
        <v>33</v>
      </c>
      <c r="B5" s="13" t="s">
        <v>34</v>
      </c>
      <c r="C5" s="49" t="n">
        <v>0.09918</v>
      </c>
      <c r="D5" s="49" t="n">
        <v>0.01751</v>
      </c>
      <c r="E5" s="49" t="n">
        <v>0.0566</v>
      </c>
      <c r="G5" s="51" t="n">
        <f aca="false">$C5-($D5*9/4+$E5)</f>
        <v>0.00318249999999999</v>
      </c>
      <c r="I5" s="15"/>
      <c r="J5" s="15"/>
      <c r="K5" s="15"/>
    </row>
    <row r="6" customFormat="false" ht="15.75" hidden="false" customHeight="false" outlineLevel="0" collapsed="false">
      <c r="A6" s="12" t="s">
        <v>35</v>
      </c>
      <c r="B6" s="13" t="s">
        <v>36</v>
      </c>
      <c r="C6" s="49" t="n">
        <v>0.13116</v>
      </c>
      <c r="D6" s="49" t="n">
        <v>0.01872</v>
      </c>
      <c r="E6" s="49" t="n">
        <v>0.08103</v>
      </c>
      <c r="G6" s="51" t="n">
        <f aca="false">$C6-($D6*9/4+$E6)</f>
        <v>0.00800999999999999</v>
      </c>
      <c r="I6" s="15"/>
      <c r="J6" s="15"/>
      <c r="K6" s="15"/>
    </row>
    <row r="7" customFormat="false" ht="15.75" hidden="false" customHeight="false" outlineLevel="0" collapsed="false">
      <c r="A7" s="12" t="s">
        <v>37</v>
      </c>
      <c r="B7" s="13" t="s">
        <v>38</v>
      </c>
      <c r="C7" s="49" t="n">
        <v>0.00289</v>
      </c>
      <c r="D7" s="49" t="n">
        <v>0.0004</v>
      </c>
      <c r="E7" s="49" t="n">
        <v>0.00186</v>
      </c>
      <c r="G7" s="51" t="n">
        <f aca="false">$C7-($D7*9/4+$E7)</f>
        <v>0.00013</v>
      </c>
      <c r="I7" s="15"/>
      <c r="J7" s="15"/>
      <c r="K7" s="15"/>
    </row>
    <row r="8" customFormat="false" ht="15.75" hidden="false" customHeight="false" outlineLevel="0" collapsed="false">
      <c r="A8" s="12" t="s">
        <v>39</v>
      </c>
      <c r="B8" s="13" t="s">
        <v>40</v>
      </c>
      <c r="C8" s="49" t="n">
        <v>0.04478</v>
      </c>
      <c r="D8" s="49" t="n">
        <v>0.00646</v>
      </c>
      <c r="E8" s="49" t="n">
        <v>0.02788</v>
      </c>
      <c r="G8" s="51" t="n">
        <f aca="false">$C8-($D8*9/4+$E8)</f>
        <v>0.002365</v>
      </c>
      <c r="I8" s="15"/>
      <c r="J8" s="15"/>
      <c r="K8" s="15"/>
    </row>
    <row r="9" customFormat="false" ht="15.75" hidden="false" customHeight="false" outlineLevel="0" collapsed="false">
      <c r="A9" s="12" t="s">
        <v>41</v>
      </c>
      <c r="B9" s="13" t="s">
        <v>42</v>
      </c>
      <c r="C9" s="49" t="n">
        <v>0.00028</v>
      </c>
      <c r="D9" s="49" t="n">
        <v>4E-005</v>
      </c>
      <c r="E9" s="49" t="n">
        <v>0.00018</v>
      </c>
      <c r="G9" s="51" t="n">
        <f aca="false">$C9-($D9*9/4+$E9)</f>
        <v>1E-005</v>
      </c>
      <c r="I9" s="15"/>
      <c r="J9" s="15"/>
      <c r="K9" s="15"/>
    </row>
    <row r="10" customFormat="false" ht="15.75" hidden="false" customHeight="false" outlineLevel="0" collapsed="false">
      <c r="A10" s="12" t="s">
        <v>43</v>
      </c>
      <c r="B10" s="13" t="s">
        <v>44</v>
      </c>
      <c r="C10" s="49" t="n">
        <v>0</v>
      </c>
      <c r="D10" s="49" t="n">
        <v>0</v>
      </c>
      <c r="E10" s="49" t="n">
        <v>0</v>
      </c>
      <c r="G10" s="51" t="n">
        <f aca="false">$C10-($D10*9/4+$E10)</f>
        <v>0</v>
      </c>
      <c r="I10" s="15"/>
      <c r="J10" s="15"/>
      <c r="K10" s="15"/>
    </row>
    <row r="11" customFormat="false" ht="15.75" hidden="false" customHeight="false" outlineLevel="0" collapsed="false">
      <c r="A11" s="12" t="s">
        <v>45</v>
      </c>
      <c r="B11" s="13" t="s">
        <v>46</v>
      </c>
      <c r="C11" s="49" t="n">
        <v>0.70487</v>
      </c>
      <c r="D11" s="49" t="n">
        <v>0.10014</v>
      </c>
      <c r="E11" s="49" t="n">
        <v>0.45044</v>
      </c>
      <c r="G11" s="51" t="n">
        <f aca="false">$C11-($D11*9/4+$E11)</f>
        <v>0.029115</v>
      </c>
      <c r="I11" s="15"/>
      <c r="J11" s="15"/>
      <c r="K11" s="15"/>
    </row>
    <row r="12" customFormat="false" ht="15.75" hidden="false" customHeight="false" outlineLevel="0" collapsed="false">
      <c r="A12" s="12" t="s">
        <v>47</v>
      </c>
      <c r="B12" s="13" t="s">
        <v>48</v>
      </c>
      <c r="C12" s="49" t="n">
        <v>0.0003</v>
      </c>
      <c r="D12" s="49" t="n">
        <v>5E-005</v>
      </c>
      <c r="E12" s="49" t="n">
        <v>0.00018</v>
      </c>
      <c r="G12" s="51" t="n">
        <f aca="false">$C12-($D12*9/4+$E12)</f>
        <v>7.50000000000002E-006</v>
      </c>
      <c r="I12" s="15"/>
      <c r="J12" s="15"/>
      <c r="K12" s="15"/>
    </row>
    <row r="13" customFormat="false" ht="15.75" hidden="false" customHeight="false" outlineLevel="0" collapsed="false">
      <c r="A13" s="12" t="s">
        <v>49</v>
      </c>
      <c r="B13" s="13" t="s">
        <v>50</v>
      </c>
      <c r="C13" s="49" t="n">
        <v>0.00192</v>
      </c>
      <c r="D13" s="49" t="n">
        <v>0.00028</v>
      </c>
      <c r="E13" s="49" t="n">
        <v>0.00121</v>
      </c>
      <c r="G13" s="51" t="n">
        <f aca="false">$C13-($D13*9/4+$E13)</f>
        <v>8E-005</v>
      </c>
      <c r="I13" s="15"/>
      <c r="J13" s="15"/>
      <c r="K13" s="15"/>
    </row>
    <row r="14" customFormat="false" ht="15.75" hidden="false" customHeight="false" outlineLevel="0" collapsed="false">
      <c r="A14" s="12" t="s">
        <v>51</v>
      </c>
      <c r="B14" s="13" t="s">
        <v>52</v>
      </c>
      <c r="C14" s="49" t="n">
        <v>0.00926</v>
      </c>
      <c r="D14" s="49" t="n">
        <v>0.00136</v>
      </c>
      <c r="E14" s="49" t="n">
        <v>0.00578</v>
      </c>
      <c r="G14" s="51" t="n">
        <f aca="false">$C14-($D14*9/4+$E14)</f>
        <v>0.00042</v>
      </c>
      <c r="I14" s="15"/>
      <c r="J14" s="15"/>
      <c r="K14" s="15"/>
    </row>
    <row r="15" customFormat="false" ht="15.75" hidden="false" customHeight="false" outlineLevel="0" collapsed="false">
      <c r="A15" s="12" t="s">
        <v>53</v>
      </c>
      <c r="B15" s="13" t="s">
        <v>54</v>
      </c>
      <c r="C15" s="49" t="n">
        <v>0</v>
      </c>
      <c r="D15" s="49" t="n">
        <v>0</v>
      </c>
      <c r="E15" s="49" t="n">
        <v>0</v>
      </c>
      <c r="G15" s="51" t="n">
        <f aca="false">$C15-($D15*9/4+$E15)</f>
        <v>0</v>
      </c>
      <c r="I15" s="15"/>
      <c r="J15" s="15"/>
      <c r="K15" s="15"/>
    </row>
    <row r="16" customFormat="false" ht="15.75" hidden="false" customHeight="false" outlineLevel="0" collapsed="false">
      <c r="A16" s="12" t="s">
        <v>55</v>
      </c>
      <c r="B16" s="13" t="s">
        <v>56</v>
      </c>
      <c r="C16" s="49" t="n">
        <v>0.00181</v>
      </c>
      <c r="D16" s="49" t="n">
        <v>0.00026</v>
      </c>
      <c r="E16" s="49" t="n">
        <v>0.00114</v>
      </c>
      <c r="G16" s="51" t="n">
        <f aca="false">$C16-($D16*9/4+$E16)</f>
        <v>8.49999999999998E-005</v>
      </c>
      <c r="I16" s="15"/>
      <c r="J16" s="15"/>
      <c r="K16" s="15"/>
    </row>
    <row r="17" customFormat="false" ht="15.75" hidden="false" customHeight="false" outlineLevel="0" collapsed="false">
      <c r="A17" s="12" t="s">
        <v>57</v>
      </c>
      <c r="B17" s="13" t="s">
        <v>58</v>
      </c>
      <c r="C17" s="49" t="n">
        <v>0.0007</v>
      </c>
      <c r="D17" s="49" t="n">
        <v>0.0001</v>
      </c>
      <c r="E17" s="49" t="n">
        <v>0.00044</v>
      </c>
      <c r="G17" s="51" t="n">
        <f aca="false">$C17-($D17*9/4+$E17)</f>
        <v>3.49999999999999E-005</v>
      </c>
      <c r="I17" s="15"/>
      <c r="J17" s="15"/>
      <c r="K17" s="15"/>
    </row>
    <row r="18" customFormat="false" ht="15.75" hidden="false" customHeight="false" outlineLevel="0" collapsed="false">
      <c r="A18" s="12" t="s">
        <v>59</v>
      </c>
      <c r="B18" s="13" t="s">
        <v>60</v>
      </c>
      <c r="C18" s="49" t="n">
        <v>1E-005</v>
      </c>
      <c r="D18" s="49" t="n">
        <v>0</v>
      </c>
      <c r="E18" s="49" t="n">
        <v>1E-005</v>
      </c>
      <c r="G18" s="51" t="n">
        <f aca="false">$C18-($D18*9/4+$E18)</f>
        <v>0</v>
      </c>
      <c r="I18" s="15"/>
      <c r="J18" s="15"/>
      <c r="K18" s="15"/>
    </row>
    <row r="19" customFormat="false" ht="15.75" hidden="false" customHeight="false" outlineLevel="0" collapsed="false">
      <c r="A19" s="12" t="s">
        <v>61</v>
      </c>
      <c r="B19" s="13" t="s">
        <v>62</v>
      </c>
      <c r="C19" s="49" t="n">
        <v>0.22146</v>
      </c>
      <c r="D19" s="49" t="n">
        <v>0.03377</v>
      </c>
      <c r="E19" s="49" t="n">
        <v>0.13591</v>
      </c>
      <c r="G19" s="51" t="n">
        <f aca="false">$C19-($D19*9/4+$E19)</f>
        <v>0.00956750000000001</v>
      </c>
      <c r="I19" s="15"/>
      <c r="J19" s="15"/>
      <c r="K19" s="15"/>
    </row>
    <row r="20" customFormat="false" ht="15.75" hidden="false" customHeight="false" outlineLevel="0" collapsed="false">
      <c r="A20" s="12" t="s">
        <v>63</v>
      </c>
      <c r="B20" s="13" t="s">
        <v>64</v>
      </c>
      <c r="C20" s="49" t="n">
        <v>0</v>
      </c>
      <c r="D20" s="49" t="n">
        <v>0</v>
      </c>
      <c r="E20" s="49" t="n">
        <v>0</v>
      </c>
      <c r="G20" s="51" t="n">
        <f aca="false">$C20-($D20*9/4+$E20)</f>
        <v>0</v>
      </c>
      <c r="I20" s="15"/>
      <c r="J20" s="15"/>
      <c r="K20" s="15"/>
    </row>
    <row r="21" customFormat="false" ht="15.75" hidden="false" customHeight="false" outlineLevel="0" collapsed="false">
      <c r="A21" s="12" t="s">
        <v>65</v>
      </c>
      <c r="B21" s="13" t="s">
        <v>66</v>
      </c>
      <c r="C21" s="49" t="n">
        <v>0.00385</v>
      </c>
      <c r="D21" s="49" t="n">
        <v>0.00056</v>
      </c>
      <c r="E21" s="49" t="n">
        <v>0.00244</v>
      </c>
      <c r="G21" s="51" t="n">
        <f aca="false">$C21-($D21*9/4+$E21)</f>
        <v>0.00015</v>
      </c>
      <c r="I21" s="15"/>
      <c r="J21" s="15"/>
      <c r="K21" s="15"/>
    </row>
    <row r="22" customFormat="false" ht="15.75" hidden="false" customHeight="false" outlineLevel="0" collapsed="false">
      <c r="A22" s="12" t="s">
        <v>67</v>
      </c>
      <c r="B22" s="13" t="s">
        <v>68</v>
      </c>
      <c r="C22" s="49" t="n">
        <v>0.5357</v>
      </c>
      <c r="D22" s="49" t="n">
        <v>0.07626</v>
      </c>
      <c r="E22" s="49" t="n">
        <v>0.35262</v>
      </c>
      <c r="G22" s="51" t="n">
        <f aca="false">$C22-($D22*9/4+$E22)</f>
        <v>0.011495</v>
      </c>
      <c r="I22" s="15"/>
      <c r="J22" s="15"/>
      <c r="K22" s="15"/>
    </row>
    <row r="23" customFormat="false" ht="15.75" hidden="false" customHeight="false" outlineLevel="0" collapsed="false">
      <c r="A23" s="12" t="s">
        <v>69</v>
      </c>
      <c r="B23" s="13" t="s">
        <v>70</v>
      </c>
      <c r="C23" s="49" t="n">
        <v>0.00352</v>
      </c>
      <c r="D23" s="49" t="n">
        <v>0.00051</v>
      </c>
      <c r="E23" s="49" t="n">
        <v>0.00222</v>
      </c>
      <c r="G23" s="51" t="n">
        <f aca="false">$C23-($D23*9/4+$E23)</f>
        <v>0.0001525</v>
      </c>
      <c r="I23" s="15"/>
      <c r="J23" s="15"/>
      <c r="K23" s="15"/>
    </row>
    <row r="24" customFormat="false" ht="15.75" hidden="false" customHeight="false" outlineLevel="0" collapsed="false">
      <c r="A24" s="12" t="s">
        <v>71</v>
      </c>
      <c r="B24" s="13" t="s">
        <v>72</v>
      </c>
      <c r="C24" s="49" t="n">
        <v>0.00384</v>
      </c>
      <c r="D24" s="49" t="n">
        <v>0.00065</v>
      </c>
      <c r="E24" s="49" t="n">
        <v>0.00223</v>
      </c>
      <c r="G24" s="51" t="n">
        <f aca="false">$C24-($D24*9/4+$E24)</f>
        <v>0.0001475</v>
      </c>
      <c r="I24" s="15"/>
      <c r="J24" s="15"/>
      <c r="K24" s="15"/>
    </row>
    <row r="25" customFormat="false" ht="15.75" hidden="false" customHeight="false" outlineLevel="0" collapsed="false">
      <c r="A25" s="12" t="s">
        <v>73</v>
      </c>
      <c r="B25" s="13" t="s">
        <v>74</v>
      </c>
      <c r="C25" s="49" t="n">
        <v>0.14406</v>
      </c>
      <c r="D25" s="49" t="n">
        <v>0.02051</v>
      </c>
      <c r="E25" s="49" t="n">
        <v>0.09236</v>
      </c>
      <c r="G25" s="51" t="n">
        <f aca="false">$C25-($D25*9/4+$E25)</f>
        <v>0.00555250000000002</v>
      </c>
      <c r="I25" s="15"/>
      <c r="J25" s="15"/>
      <c r="K25" s="15"/>
    </row>
    <row r="26" customFormat="false" ht="15.75" hidden="false" customHeight="false" outlineLevel="0" collapsed="false">
      <c r="A26" s="12" t="s">
        <v>75</v>
      </c>
      <c r="B26" s="13" t="s">
        <v>76</v>
      </c>
      <c r="C26" s="49" t="n">
        <v>0.04272</v>
      </c>
      <c r="D26" s="49" t="n">
        <v>0.00701</v>
      </c>
      <c r="E26" s="49" t="n">
        <v>0.02515</v>
      </c>
      <c r="G26" s="51" t="n">
        <f aca="false">$C26-($D26*9/4+$E26)</f>
        <v>0.0017975</v>
      </c>
      <c r="I26" s="15"/>
      <c r="J26" s="15"/>
      <c r="K26" s="15"/>
    </row>
    <row r="27" customFormat="false" ht="15.75" hidden="false" customHeight="false" outlineLevel="0" collapsed="false">
      <c r="A27" s="12" t="s">
        <v>77</v>
      </c>
      <c r="B27" s="13" t="s">
        <v>78</v>
      </c>
      <c r="C27" s="49" t="n">
        <v>0.15435</v>
      </c>
      <c r="D27" s="49" t="n">
        <v>0.02085</v>
      </c>
      <c r="E27" s="49" t="n">
        <v>0.09666</v>
      </c>
      <c r="G27" s="51" t="n">
        <f aca="false">$C27-($D27*9/4+$E27)</f>
        <v>0.0107775</v>
      </c>
      <c r="I27" s="15"/>
      <c r="J27" s="15"/>
      <c r="K27" s="15"/>
    </row>
    <row r="28" customFormat="false" ht="15.75" hidden="false" customHeight="false" outlineLevel="0" collapsed="false">
      <c r="A28" s="12" t="s">
        <v>79</v>
      </c>
      <c r="B28" s="13" t="s">
        <v>80</v>
      </c>
      <c r="C28" s="49" t="n">
        <v>0.00503</v>
      </c>
      <c r="D28" s="49" t="n">
        <v>0.00073</v>
      </c>
      <c r="E28" s="49" t="n">
        <v>0.00318</v>
      </c>
      <c r="G28" s="51" t="n">
        <f aca="false">$C28-($D28*9/4+$E28)</f>
        <v>0.000207500000000001</v>
      </c>
      <c r="I28" s="15"/>
      <c r="J28" s="15"/>
      <c r="K28" s="15"/>
    </row>
    <row r="29" customFormat="false" ht="15.75" hidden="false" customHeight="false" outlineLevel="0" collapsed="false">
      <c r="A29" s="12" t="s">
        <v>81</v>
      </c>
      <c r="B29" s="13" t="s">
        <v>82</v>
      </c>
      <c r="C29" s="49" t="n">
        <v>0.01855</v>
      </c>
      <c r="D29" s="49" t="n">
        <v>0.00269</v>
      </c>
      <c r="E29" s="49" t="n">
        <v>0.01172</v>
      </c>
      <c r="G29" s="51" t="n">
        <f aca="false">$C29-($D29*9/4+$E29)</f>
        <v>0.000777499999999997</v>
      </c>
      <c r="I29" s="15"/>
      <c r="J29" s="15"/>
      <c r="K29" s="15"/>
    </row>
    <row r="30" customFormat="false" ht="15.75" hidden="false" customHeight="false" outlineLevel="0" collapsed="false">
      <c r="A30" s="12" t="s">
        <v>83</v>
      </c>
      <c r="B30" s="13" t="s">
        <v>84</v>
      </c>
      <c r="C30" s="49" t="n">
        <v>0.54992</v>
      </c>
      <c r="D30" s="49" t="n">
        <v>0.08367</v>
      </c>
      <c r="E30" s="49" t="n">
        <v>0.3321</v>
      </c>
      <c r="G30" s="51" t="n">
        <f aca="false">$C30-($D30*9/4+$E30)</f>
        <v>0.0295625</v>
      </c>
      <c r="I30" s="15"/>
      <c r="J30" s="15"/>
      <c r="K30" s="15"/>
    </row>
    <row r="31" customFormat="false" ht="15.75" hidden="false" customHeight="false" outlineLevel="0" collapsed="false">
      <c r="A31" s="12" t="s">
        <v>85</v>
      </c>
      <c r="B31" s="13" t="s">
        <v>86</v>
      </c>
      <c r="C31" s="49" t="n">
        <v>9.01586</v>
      </c>
      <c r="D31" s="49" t="n">
        <v>1.17198</v>
      </c>
      <c r="E31" s="49" t="n">
        <v>5.73247</v>
      </c>
      <c r="G31" s="51" t="n">
        <f aca="false">$C31-($D31*9/4+$E31)</f>
        <v>0.646435</v>
      </c>
      <c r="I31" s="15"/>
      <c r="J31" s="15"/>
      <c r="K31" s="15"/>
    </row>
    <row r="32" customFormat="false" ht="15.75" hidden="false" customHeight="false" outlineLevel="0" collapsed="false">
      <c r="A32" s="12" t="s">
        <v>87</v>
      </c>
      <c r="B32" s="13" t="s">
        <v>88</v>
      </c>
      <c r="C32" s="49" t="n">
        <v>0.03386</v>
      </c>
      <c r="D32" s="49" t="n">
        <v>0.00519</v>
      </c>
      <c r="E32" s="49" t="n">
        <v>0.02084</v>
      </c>
      <c r="G32" s="51" t="n">
        <f aca="false">$C32-($D32*9/4+$E32)</f>
        <v>0.0013425</v>
      </c>
      <c r="I32" s="15"/>
      <c r="J32" s="15"/>
      <c r="K32" s="15"/>
    </row>
    <row r="33" customFormat="false" ht="15.75" hidden="false" customHeight="false" outlineLevel="0" collapsed="false">
      <c r="A33" s="12" t="s">
        <v>89</v>
      </c>
      <c r="B33" s="13" t="s">
        <v>90</v>
      </c>
      <c r="C33" s="49" t="n">
        <v>0.01727</v>
      </c>
      <c r="D33" s="49" t="n">
        <v>0.00285</v>
      </c>
      <c r="E33" s="49" t="n">
        <v>0.01033</v>
      </c>
      <c r="G33" s="51" t="n">
        <f aca="false">$C33-($D33*9/4+$E33)</f>
        <v>0.0005275</v>
      </c>
      <c r="I33" s="15"/>
      <c r="J33" s="15"/>
      <c r="K33" s="15"/>
    </row>
    <row r="34" customFormat="false" ht="15.75" hidden="false" customHeight="false" outlineLevel="0" collapsed="false">
      <c r="A34" s="12" t="s">
        <v>91</v>
      </c>
      <c r="B34" s="18" t="s">
        <v>92</v>
      </c>
      <c r="C34" s="49" t="n">
        <v>0.04161</v>
      </c>
      <c r="D34" s="49" t="n">
        <v>0.00611</v>
      </c>
      <c r="E34" s="49" t="n">
        <v>0.02616</v>
      </c>
      <c r="G34" s="51" t="n">
        <f aca="false">$C34-($D34*9/4+$E34)</f>
        <v>0.0017025</v>
      </c>
      <c r="I34" s="15"/>
      <c r="J34" s="15"/>
      <c r="K34" s="15"/>
    </row>
    <row r="35" customFormat="false" ht="15.75" hidden="false" customHeight="false" outlineLevel="0" collapsed="false">
      <c r="A35" s="12" t="s">
        <v>93</v>
      </c>
      <c r="B35" s="13" t="s">
        <v>94</v>
      </c>
      <c r="C35" s="49" t="n">
        <v>0.00611</v>
      </c>
      <c r="D35" s="49" t="n">
        <v>0.00089</v>
      </c>
      <c r="E35" s="49" t="n">
        <v>0.00384</v>
      </c>
      <c r="G35" s="51" t="n">
        <f aca="false">$C35-($D35*9/4+$E35)</f>
        <v>0.0002675</v>
      </c>
      <c r="I35" s="15"/>
      <c r="J35" s="15"/>
      <c r="K35" s="15"/>
    </row>
    <row r="36" customFormat="false" ht="15.75" hidden="false" customHeight="false" outlineLevel="0" collapsed="false">
      <c r="A36" s="12" t="s">
        <v>95</v>
      </c>
      <c r="B36" s="13" t="s">
        <v>96</v>
      </c>
      <c r="C36" s="49" t="n">
        <v>0.014</v>
      </c>
      <c r="D36" s="49" t="n">
        <v>0.00216</v>
      </c>
      <c r="E36" s="49" t="n">
        <v>0.00909</v>
      </c>
      <c r="G36" s="51" t="n">
        <f aca="false">$C36-($D36*9/4+$E36)</f>
        <v>4.99999999999997E-005</v>
      </c>
      <c r="I36" s="15"/>
      <c r="J36" s="15"/>
      <c r="K36" s="15"/>
    </row>
    <row r="37" customFormat="false" ht="15.75" hidden="false" customHeight="false" outlineLevel="0" collapsed="false">
      <c r="A37" s="12" t="s">
        <v>97</v>
      </c>
      <c r="B37" s="13" t="s">
        <v>98</v>
      </c>
      <c r="C37" s="49" t="n">
        <v>0.00856</v>
      </c>
      <c r="D37" s="49" t="n">
        <v>0.00116</v>
      </c>
      <c r="E37" s="49" t="n">
        <v>0.00552</v>
      </c>
      <c r="G37" s="51" t="n">
        <f aca="false">$C37-($D37*9/4+$E37)</f>
        <v>0.00043</v>
      </c>
      <c r="I37" s="15"/>
      <c r="J37" s="15"/>
      <c r="K37" s="15"/>
    </row>
    <row r="38" customFormat="false" ht="15.75" hidden="false" customHeight="false" outlineLevel="0" collapsed="false">
      <c r="A38" s="12" t="s">
        <v>99</v>
      </c>
      <c r="B38" s="13" t="s">
        <v>100</v>
      </c>
      <c r="C38" s="49" t="n">
        <v>0.00039</v>
      </c>
      <c r="D38" s="49" t="n">
        <v>7E-005</v>
      </c>
      <c r="E38" s="49" t="n">
        <v>0.00022</v>
      </c>
      <c r="G38" s="51" t="n">
        <f aca="false">$C38-($D38*9/4+$E38)</f>
        <v>1.24999999999999E-005</v>
      </c>
      <c r="I38" s="15"/>
      <c r="J38" s="15"/>
      <c r="K38" s="15"/>
    </row>
    <row r="39" customFormat="false" ht="15.75" hidden="false" customHeight="false" outlineLevel="0" collapsed="false">
      <c r="A39" s="12" t="s">
        <v>101</v>
      </c>
      <c r="B39" s="13" t="s">
        <v>102</v>
      </c>
      <c r="C39" s="49" t="n">
        <v>0.00293</v>
      </c>
      <c r="D39" s="49" t="n">
        <v>0.00044</v>
      </c>
      <c r="E39" s="49" t="n">
        <v>0.00184</v>
      </c>
      <c r="G39" s="51" t="n">
        <f aca="false">$C39-($D39*9/4+$E39)</f>
        <v>0.0001</v>
      </c>
      <c r="I39" s="15"/>
      <c r="J39" s="15"/>
      <c r="K39" s="15"/>
    </row>
    <row r="40" customFormat="false" ht="15.75" hidden="false" customHeight="false" outlineLevel="0" collapsed="false">
      <c r="A40" s="12" t="s">
        <v>103</v>
      </c>
      <c r="B40" s="13" t="s">
        <v>104</v>
      </c>
      <c r="C40" s="49" t="n">
        <v>0.19616</v>
      </c>
      <c r="D40" s="49" t="n">
        <v>0.02563</v>
      </c>
      <c r="E40" s="49" t="n">
        <v>0.12665</v>
      </c>
      <c r="G40" s="51" t="n">
        <f aca="false">$C40-($D40*9/4+$E40)</f>
        <v>0.0118425</v>
      </c>
      <c r="I40" s="15"/>
      <c r="J40" s="15"/>
      <c r="K40" s="15"/>
    </row>
    <row r="41" customFormat="false" ht="15.75" hidden="false" customHeight="false" outlineLevel="0" collapsed="false">
      <c r="A41" s="12" t="s">
        <v>105</v>
      </c>
      <c r="B41" s="13" t="s">
        <v>106</v>
      </c>
      <c r="C41" s="49" t="n">
        <v>0.31365</v>
      </c>
      <c r="D41" s="49" t="n">
        <v>0.04975</v>
      </c>
      <c r="E41" s="49" t="n">
        <v>0.18968</v>
      </c>
      <c r="G41" s="51" t="n">
        <f aca="false">$C41-($D41*9/4+$E41)</f>
        <v>0.0120325</v>
      </c>
      <c r="I41" s="15"/>
      <c r="J41" s="15"/>
      <c r="K41" s="15"/>
    </row>
    <row r="42" customFormat="false" ht="15.75" hidden="false" customHeight="false" outlineLevel="0" collapsed="false">
      <c r="A42" s="12" t="s">
        <v>107</v>
      </c>
      <c r="B42" s="13" t="s">
        <v>108</v>
      </c>
      <c r="C42" s="49" t="n">
        <v>0.01171</v>
      </c>
      <c r="D42" s="49" t="n">
        <v>0.00188</v>
      </c>
      <c r="E42" s="49" t="n">
        <v>0.00707</v>
      </c>
      <c r="G42" s="51" t="n">
        <f aca="false">$C42-($D42*9/4+$E42)</f>
        <v>0.000410000000000002</v>
      </c>
      <c r="I42" s="15"/>
      <c r="J42" s="15"/>
      <c r="K42" s="15"/>
    </row>
    <row r="43" customFormat="false" ht="15.75" hidden="false" customHeight="false" outlineLevel="0" collapsed="false">
      <c r="A43" s="12" t="s">
        <v>109</v>
      </c>
      <c r="B43" s="13" t="s">
        <v>110</v>
      </c>
      <c r="C43" s="49" t="n">
        <v>0</v>
      </c>
      <c r="D43" s="49" t="n">
        <v>0</v>
      </c>
      <c r="E43" s="49" t="n">
        <v>0</v>
      </c>
      <c r="G43" s="51" t="n">
        <f aca="false">$C43-($D43*9/4+$E43)</f>
        <v>0</v>
      </c>
      <c r="I43" s="15"/>
      <c r="J43" s="15"/>
      <c r="K43" s="15"/>
    </row>
    <row r="44" customFormat="false" ht="15.75" hidden="false" customHeight="false" outlineLevel="0" collapsed="false">
      <c r="A44" s="12" t="s">
        <v>111</v>
      </c>
      <c r="B44" s="13" t="s">
        <v>112</v>
      </c>
      <c r="C44" s="49" t="n">
        <v>3E-005</v>
      </c>
      <c r="D44" s="49" t="n">
        <v>0</v>
      </c>
      <c r="E44" s="49" t="n">
        <v>2E-005</v>
      </c>
      <c r="G44" s="51" t="n">
        <f aca="false">$C44-($D44*9/4+$E44)</f>
        <v>1E-005</v>
      </c>
      <c r="I44" s="15"/>
      <c r="J44" s="15"/>
      <c r="K44" s="15"/>
    </row>
    <row r="45" customFormat="false" ht="15.75" hidden="false" customHeight="false" outlineLevel="0" collapsed="false">
      <c r="A45" s="12" t="s">
        <v>113</v>
      </c>
      <c r="B45" s="13" t="s">
        <v>114</v>
      </c>
      <c r="C45" s="49" t="n">
        <v>0.00969</v>
      </c>
      <c r="D45" s="49" t="n">
        <v>0.0014</v>
      </c>
      <c r="E45" s="49" t="n">
        <v>0.00612</v>
      </c>
      <c r="G45" s="51" t="n">
        <f aca="false">$C45-($D45*9/4+$E45)</f>
        <v>0.00042</v>
      </c>
      <c r="I45" s="15"/>
      <c r="J45" s="15"/>
      <c r="K45" s="15"/>
    </row>
    <row r="46" customFormat="false" ht="15.75" hidden="false" customHeight="false" outlineLevel="0" collapsed="false">
      <c r="A46" s="12" t="s">
        <v>115</v>
      </c>
      <c r="B46" s="13" t="s">
        <v>116</v>
      </c>
      <c r="C46" s="49" t="n">
        <v>1.21266</v>
      </c>
      <c r="D46" s="49" t="n">
        <v>0.20615</v>
      </c>
      <c r="E46" s="49" t="n">
        <v>0.69286</v>
      </c>
      <c r="G46" s="51" t="n">
        <f aca="false">$C46-($D46*9/4+$E46)</f>
        <v>0.0559624999999999</v>
      </c>
      <c r="I46" s="15"/>
      <c r="J46" s="15"/>
      <c r="K46" s="15"/>
    </row>
    <row r="47" customFormat="false" ht="15.75" hidden="false" customHeight="false" outlineLevel="0" collapsed="false">
      <c r="A47" s="12" t="s">
        <v>117</v>
      </c>
      <c r="B47" s="13" t="s">
        <v>118</v>
      </c>
      <c r="C47" s="49" t="n">
        <v>0.00838</v>
      </c>
      <c r="D47" s="49" t="n">
        <v>0.00134</v>
      </c>
      <c r="E47" s="49" t="n">
        <v>0.0052</v>
      </c>
      <c r="G47" s="51" t="n">
        <f aca="false">$C47-($D47*9/4+$E47)</f>
        <v>0.000165</v>
      </c>
      <c r="I47" s="15"/>
      <c r="J47" s="15"/>
      <c r="K47" s="15"/>
    </row>
    <row r="48" customFormat="false" ht="15.75" hidden="false" customHeight="false" outlineLevel="0" collapsed="false">
      <c r="A48" s="12" t="s">
        <v>119</v>
      </c>
      <c r="B48" s="13" t="s">
        <v>120</v>
      </c>
      <c r="C48" s="49" t="n">
        <v>0.00526</v>
      </c>
      <c r="D48" s="49" t="n">
        <v>0.0009</v>
      </c>
      <c r="E48" s="49" t="n">
        <v>0.00306</v>
      </c>
      <c r="G48" s="51" t="n">
        <f aca="false">$C48-($D48*9/4+$E48)</f>
        <v>0.000175000000000001</v>
      </c>
      <c r="I48" s="15"/>
      <c r="J48" s="15"/>
      <c r="K48" s="15"/>
    </row>
    <row r="49" customFormat="false" ht="15.75" hidden="false" customHeight="false" outlineLevel="0" collapsed="false">
      <c r="A49" s="12" t="s">
        <v>121</v>
      </c>
      <c r="B49" s="13" t="s">
        <v>122</v>
      </c>
      <c r="C49" s="49" t="n">
        <v>0.01206</v>
      </c>
      <c r="D49" s="49" t="n">
        <v>0.00208</v>
      </c>
      <c r="E49" s="49" t="n">
        <v>0.00696</v>
      </c>
      <c r="G49" s="51" t="n">
        <f aca="false">$C49-($D49*9/4+$E49)</f>
        <v>0.00042</v>
      </c>
      <c r="I49" s="15"/>
      <c r="J49" s="15"/>
      <c r="K49" s="15"/>
    </row>
    <row r="50" customFormat="false" ht="15.75" hidden="false" customHeight="false" outlineLevel="0" collapsed="false">
      <c r="A50" s="12" t="s">
        <v>123</v>
      </c>
      <c r="B50" s="13" t="s">
        <v>124</v>
      </c>
      <c r="C50" s="49" t="n">
        <v>0.02115</v>
      </c>
      <c r="D50" s="49" t="n">
        <v>0.00355</v>
      </c>
      <c r="E50" s="49" t="n">
        <v>0.01236</v>
      </c>
      <c r="G50" s="51" t="n">
        <f aca="false">$C50-($D50*9/4+$E50)</f>
        <v>0.000802500000000001</v>
      </c>
      <c r="I50" s="15"/>
      <c r="J50" s="15"/>
      <c r="K50" s="15"/>
    </row>
    <row r="51" customFormat="false" ht="15.75" hidden="false" customHeight="false" outlineLevel="0" collapsed="false">
      <c r="A51" s="12" t="s">
        <v>125</v>
      </c>
      <c r="B51" s="13" t="s">
        <v>126</v>
      </c>
      <c r="C51" s="49" t="n">
        <v>0.08468</v>
      </c>
      <c r="D51" s="49" t="n">
        <v>0.01383</v>
      </c>
      <c r="E51" s="49" t="n">
        <v>0.05048</v>
      </c>
      <c r="G51" s="51" t="n">
        <f aca="false">$C51-($D51*9/4+$E51)</f>
        <v>0.0030825</v>
      </c>
      <c r="I51" s="15"/>
      <c r="J51" s="15"/>
      <c r="K51" s="15"/>
    </row>
    <row r="52" customFormat="false" ht="15.75" hidden="false" customHeight="false" outlineLevel="0" collapsed="false">
      <c r="A52" s="12" t="s">
        <v>127</v>
      </c>
      <c r="B52" s="13" t="s">
        <v>128</v>
      </c>
      <c r="C52" s="49" t="n">
        <v>0.00727</v>
      </c>
      <c r="D52" s="49" t="n">
        <v>0.00087</v>
      </c>
      <c r="E52" s="49" t="n">
        <v>0.00485</v>
      </c>
      <c r="G52" s="51" t="n">
        <f aca="false">$C52-($D52*9/4+$E52)</f>
        <v>0.000462499999999999</v>
      </c>
      <c r="I52" s="15"/>
      <c r="J52" s="15"/>
      <c r="K52" s="15"/>
    </row>
    <row r="53" customFormat="false" ht="15.75" hidden="false" customHeight="false" outlineLevel="0" collapsed="false">
      <c r="A53" s="12" t="s">
        <v>129</v>
      </c>
      <c r="B53" s="13" t="s">
        <v>130</v>
      </c>
      <c r="C53" s="49" t="n">
        <v>0.02527</v>
      </c>
      <c r="D53" s="49" t="n">
        <v>0.00429</v>
      </c>
      <c r="E53" s="49" t="n">
        <v>0.01474</v>
      </c>
      <c r="G53" s="51" t="n">
        <f aca="false">$C53-($D53*9/4+$E53)</f>
        <v>0.000877499999999996</v>
      </c>
      <c r="I53" s="15"/>
      <c r="J53" s="15"/>
      <c r="K53" s="15"/>
    </row>
    <row r="54" customFormat="false" ht="15.75" hidden="false" customHeight="false" outlineLevel="0" collapsed="false">
      <c r="A54" s="12" t="s">
        <v>131</v>
      </c>
      <c r="B54" s="13" t="s">
        <v>132</v>
      </c>
      <c r="C54" s="49" t="n">
        <v>0.00114</v>
      </c>
      <c r="D54" s="49" t="n">
        <v>0.00021</v>
      </c>
      <c r="E54" s="49" t="n">
        <v>0.00066</v>
      </c>
      <c r="G54" s="51" t="n">
        <f aca="false">$C54-($D54*9/4+$E54)</f>
        <v>7.50000000000035E-006</v>
      </c>
      <c r="I54" s="15"/>
      <c r="J54" s="15"/>
      <c r="K54" s="15"/>
    </row>
    <row r="55" customFormat="false" ht="15.75" hidden="false" customHeight="false" outlineLevel="0" collapsed="false">
      <c r="A55" s="12" t="s">
        <v>133</v>
      </c>
      <c r="B55" s="13" t="s">
        <v>134</v>
      </c>
      <c r="C55" s="49" t="n">
        <v>0.00648</v>
      </c>
      <c r="D55" s="49" t="n">
        <v>0.00063</v>
      </c>
      <c r="E55" s="49" t="n">
        <v>0.00475</v>
      </c>
      <c r="G55" s="51" t="n">
        <f aca="false">$C55-($D55*9/4+$E55)</f>
        <v>0.000312499999999999</v>
      </c>
      <c r="I55" s="15"/>
      <c r="J55" s="15"/>
      <c r="K55" s="15"/>
    </row>
    <row r="56" customFormat="false" ht="15.75" hidden="false" customHeight="false" outlineLevel="0" collapsed="false">
      <c r="A56" s="12" t="s">
        <v>135</v>
      </c>
      <c r="B56" s="13" t="s">
        <v>136</v>
      </c>
      <c r="C56" s="49" t="n">
        <v>0.00288</v>
      </c>
      <c r="D56" s="49" t="n">
        <v>0.00042</v>
      </c>
      <c r="E56" s="49" t="n">
        <v>0.00196</v>
      </c>
      <c r="G56" s="51" t="n">
        <f aca="false">$C56-($D56*9/4+$E56)</f>
        <v>-2.50000000000007E-005</v>
      </c>
      <c r="I56" s="15"/>
      <c r="J56" s="15"/>
      <c r="K56" s="15"/>
    </row>
    <row r="57" customFormat="false" ht="15.75" hidden="false" customHeight="false" outlineLevel="0" collapsed="false">
      <c r="A57" s="12" t="s">
        <v>137</v>
      </c>
      <c r="B57" s="13" t="s">
        <v>138</v>
      </c>
      <c r="C57" s="49" t="n">
        <v>0.01077</v>
      </c>
      <c r="D57" s="49" t="n">
        <v>0.001</v>
      </c>
      <c r="E57" s="49" t="n">
        <v>0.00769</v>
      </c>
      <c r="G57" s="51" t="n">
        <f aca="false">$C57-($D57*9/4+$E57)</f>
        <v>0.000829999999999999</v>
      </c>
      <c r="I57" s="15"/>
      <c r="J57" s="15"/>
      <c r="K57" s="15"/>
    </row>
    <row r="58" customFormat="false" ht="15.75" hidden="false" customHeight="false" outlineLevel="0" collapsed="false">
      <c r="A58" s="12" t="s">
        <v>139</v>
      </c>
      <c r="B58" s="13" t="s">
        <v>140</v>
      </c>
      <c r="C58" s="49" t="n">
        <v>2.00628</v>
      </c>
      <c r="D58" s="49" t="n">
        <v>0.2935</v>
      </c>
      <c r="E58" s="49" t="n">
        <v>1.25378</v>
      </c>
      <c r="G58" s="51" t="n">
        <f aca="false">$C58-($D58*9/4+$E58)</f>
        <v>0.0921249999999998</v>
      </c>
      <c r="I58" s="15"/>
      <c r="J58" s="15"/>
      <c r="K58" s="15"/>
    </row>
    <row r="59" customFormat="false" ht="15.75" hidden="false" customHeight="false" outlineLevel="0" collapsed="false">
      <c r="A59" s="12" t="s">
        <v>141</v>
      </c>
      <c r="B59" s="13" t="s">
        <v>142</v>
      </c>
      <c r="C59" s="49" t="n">
        <v>2.25752</v>
      </c>
      <c r="D59" s="49" t="n">
        <v>0.33811</v>
      </c>
      <c r="E59" s="49" t="n">
        <v>1.39613</v>
      </c>
      <c r="G59" s="51" t="n">
        <f aca="false">$C59-($D59*9/4+$E59)</f>
        <v>0.1006425</v>
      </c>
      <c r="I59" s="15"/>
      <c r="J59" s="15"/>
      <c r="K59" s="15"/>
    </row>
    <row r="60" customFormat="false" ht="15.75" hidden="false" customHeight="false" outlineLevel="0" collapsed="false">
      <c r="A60" s="12" t="s">
        <v>143</v>
      </c>
      <c r="B60" s="13" t="s">
        <v>144</v>
      </c>
      <c r="C60" s="49" t="n">
        <v>0.22285</v>
      </c>
      <c r="D60" s="49" t="n">
        <v>0.03603</v>
      </c>
      <c r="E60" s="49" t="n">
        <v>0.1334</v>
      </c>
      <c r="G60" s="51" t="n">
        <f aca="false">$C60-($D60*9/4+$E60)</f>
        <v>0.00838249999999999</v>
      </c>
      <c r="I60" s="15"/>
      <c r="J60" s="15"/>
      <c r="K60" s="15"/>
    </row>
    <row r="61" customFormat="false" ht="15.75" hidden="false" customHeight="false" outlineLevel="0" collapsed="false">
      <c r="A61" s="12" t="s">
        <v>145</v>
      </c>
      <c r="B61" s="13" t="s">
        <v>146</v>
      </c>
      <c r="C61" s="49" t="n">
        <v>0.01151</v>
      </c>
      <c r="D61" s="49" t="n">
        <v>0.00169</v>
      </c>
      <c r="E61" s="49" t="n">
        <v>0.00723</v>
      </c>
      <c r="G61" s="51" t="n">
        <f aca="false">$C61-($D61*9/4+$E61)</f>
        <v>0.000477500000000001</v>
      </c>
      <c r="I61" s="15"/>
      <c r="J61" s="15"/>
      <c r="K61" s="15"/>
    </row>
    <row r="62" customFormat="false" ht="15.75" hidden="false" customHeight="false" outlineLevel="0" collapsed="false">
      <c r="A62" s="12" t="s">
        <v>147</v>
      </c>
      <c r="B62" s="13" t="s">
        <v>148</v>
      </c>
      <c r="C62" s="49" t="n">
        <v>0.00328</v>
      </c>
      <c r="D62" s="49" t="n">
        <v>0.00054</v>
      </c>
      <c r="E62" s="49" t="n">
        <v>0.00195</v>
      </c>
      <c r="G62" s="51" t="n">
        <f aca="false">$C62-($D62*9/4+$E62)</f>
        <v>0.000115</v>
      </c>
      <c r="I62" s="15"/>
      <c r="J62" s="15"/>
      <c r="K62" s="15"/>
    </row>
    <row r="63" customFormat="false" ht="15.75" hidden="false" customHeight="false" outlineLevel="0" collapsed="false">
      <c r="A63" s="12" t="s">
        <v>149</v>
      </c>
      <c r="B63" s="13" t="s">
        <v>150</v>
      </c>
      <c r="C63" s="49" t="n">
        <v>0.00279</v>
      </c>
      <c r="D63" s="49" t="n">
        <v>0.00041</v>
      </c>
      <c r="E63" s="49" t="n">
        <v>0.0019</v>
      </c>
      <c r="G63" s="51" t="n">
        <f aca="false">$C63-($D63*9/4+$E63)</f>
        <v>-3.24999999999995E-005</v>
      </c>
      <c r="I63" s="15"/>
      <c r="J63" s="15"/>
      <c r="K63" s="15"/>
    </row>
    <row r="64" customFormat="false" ht="15.75" hidden="false" customHeight="false" outlineLevel="0" collapsed="false">
      <c r="A64" s="12" t="s">
        <v>151</v>
      </c>
      <c r="B64" s="13" t="s">
        <v>152</v>
      </c>
      <c r="C64" s="49" t="n">
        <v>0.67194</v>
      </c>
      <c r="D64" s="49" t="n">
        <v>0.1072</v>
      </c>
      <c r="E64" s="49" t="n">
        <v>0.39644</v>
      </c>
      <c r="G64" s="51" t="n">
        <f aca="false">$C64-($D64*9/4+$E64)</f>
        <v>0.0343000000000001</v>
      </c>
      <c r="I64" s="15"/>
      <c r="J64" s="15"/>
      <c r="K64" s="15"/>
    </row>
    <row r="65" customFormat="false" ht="15.75" hidden="false" customHeight="false" outlineLevel="0" collapsed="false">
      <c r="A65" s="12" t="s">
        <v>153</v>
      </c>
      <c r="B65" s="13" t="s">
        <v>154</v>
      </c>
      <c r="C65" s="49" t="n">
        <v>0.00031</v>
      </c>
      <c r="D65" s="49" t="n">
        <v>5E-005</v>
      </c>
      <c r="E65" s="49" t="n">
        <v>0.00019</v>
      </c>
      <c r="G65" s="51" t="n">
        <f aca="false">$C65-($D65*9/4+$E65)</f>
        <v>7.49999999999997E-006</v>
      </c>
      <c r="I65" s="15"/>
      <c r="J65" s="15"/>
      <c r="K65" s="15"/>
    </row>
    <row r="66" customFormat="false" ht="15.75" hidden="false" customHeight="false" outlineLevel="0" collapsed="false">
      <c r="A66" s="12" t="s">
        <v>155</v>
      </c>
      <c r="B66" s="13" t="s">
        <v>156</v>
      </c>
      <c r="C66" s="49" t="n">
        <v>0.00564</v>
      </c>
      <c r="D66" s="49" t="n">
        <v>0.00083</v>
      </c>
      <c r="E66" s="49" t="n">
        <v>0.00355</v>
      </c>
      <c r="G66" s="51" t="n">
        <f aca="false">$C66-($D66*9/4+$E66)</f>
        <v>0.0002225</v>
      </c>
      <c r="I66" s="15"/>
      <c r="J66" s="15"/>
      <c r="K66" s="15"/>
    </row>
    <row r="67" customFormat="false" ht="15.75" hidden="false" customHeight="false" outlineLevel="0" collapsed="false">
      <c r="A67" s="12" t="s">
        <v>157</v>
      </c>
      <c r="B67" s="13" t="s">
        <v>158</v>
      </c>
      <c r="C67" s="49" t="n">
        <v>0.02345</v>
      </c>
      <c r="D67" s="49" t="n">
        <v>0.00355</v>
      </c>
      <c r="E67" s="49" t="n">
        <v>0.01452</v>
      </c>
      <c r="G67" s="51" t="n">
        <f aca="false">$C67-($D67*9/4+$E67)</f>
        <v>0.000942500000000002</v>
      </c>
      <c r="I67" s="15"/>
      <c r="J67" s="15"/>
      <c r="K67" s="15"/>
    </row>
    <row r="68" customFormat="false" ht="15.75" hidden="false" customHeight="false" outlineLevel="0" collapsed="false">
      <c r="A68" s="12" t="s">
        <v>159</v>
      </c>
      <c r="B68" s="13" t="s">
        <v>160</v>
      </c>
      <c r="C68" s="49" t="n">
        <v>0.04006</v>
      </c>
      <c r="D68" s="49" t="n">
        <v>0.00583</v>
      </c>
      <c r="E68" s="49" t="n">
        <v>0.02535</v>
      </c>
      <c r="G68" s="51" t="n">
        <f aca="false">$C68-($D68*9/4+$E68)</f>
        <v>0.00159250000000001</v>
      </c>
      <c r="I68" s="15"/>
      <c r="J68" s="15"/>
      <c r="K68" s="15"/>
    </row>
    <row r="69" customFormat="false" ht="15.75" hidden="false" customHeight="false" outlineLevel="0" collapsed="false">
      <c r="A69" s="12" t="s">
        <v>161</v>
      </c>
      <c r="B69" s="13" t="s">
        <v>162</v>
      </c>
      <c r="C69" s="49" t="n">
        <v>0.3002</v>
      </c>
      <c r="D69" s="49" t="n">
        <v>0.04406</v>
      </c>
      <c r="E69" s="49" t="n">
        <v>0.1806</v>
      </c>
      <c r="G69" s="51" t="n">
        <f aca="false">$C69-($D69*9/4+$E69)</f>
        <v>0.020465</v>
      </c>
      <c r="I69" s="15"/>
      <c r="J69" s="15"/>
      <c r="K69" s="15"/>
    </row>
    <row r="70" customFormat="false" ht="15.75" hidden="false" customHeight="false" outlineLevel="0" collapsed="false">
      <c r="A70" s="12" t="s">
        <v>163</v>
      </c>
      <c r="B70" s="13" t="s">
        <v>164</v>
      </c>
      <c r="C70" s="49" t="n">
        <v>0.00071</v>
      </c>
      <c r="D70" s="49" t="n">
        <v>0.00011</v>
      </c>
      <c r="E70" s="49" t="n">
        <v>0.00043</v>
      </c>
      <c r="G70" s="51" t="n">
        <f aca="false">$C70-($D70*9/4+$E70)</f>
        <v>3.24999999999999E-005</v>
      </c>
      <c r="I70" s="15"/>
      <c r="J70" s="15"/>
      <c r="K70" s="15"/>
    </row>
    <row r="71" customFormat="false" ht="15.75" hidden="false" customHeight="false" outlineLevel="0" collapsed="false">
      <c r="A71" s="12" t="s">
        <v>165</v>
      </c>
      <c r="B71" s="13" t="s">
        <v>166</v>
      </c>
      <c r="C71" s="49" t="n">
        <v>0.00038</v>
      </c>
      <c r="D71" s="49" t="n">
        <v>5E-005</v>
      </c>
      <c r="E71" s="49" t="n">
        <v>0.00024</v>
      </c>
      <c r="G71" s="51" t="n">
        <f aca="false">$C71-($D71*9/4+$E71)</f>
        <v>2.75E-005</v>
      </c>
      <c r="I71" s="15"/>
      <c r="J71" s="15"/>
      <c r="K71" s="15"/>
    </row>
    <row r="72" customFormat="false" ht="15.75" hidden="false" customHeight="false" outlineLevel="0" collapsed="false">
      <c r="A72" s="12" t="s">
        <v>167</v>
      </c>
      <c r="B72" s="13" t="s">
        <v>168</v>
      </c>
      <c r="C72" s="49" t="n">
        <v>0.03018</v>
      </c>
      <c r="D72" s="49" t="n">
        <v>0.00438</v>
      </c>
      <c r="E72" s="49" t="n">
        <v>0.01907</v>
      </c>
      <c r="G72" s="51" t="n">
        <f aca="false">$C72-($D72*9/4+$E72)</f>
        <v>0.001255</v>
      </c>
      <c r="I72" s="15"/>
      <c r="J72" s="15"/>
      <c r="K72" s="15"/>
    </row>
    <row r="73" customFormat="false" ht="15.75" hidden="false" customHeight="false" outlineLevel="0" collapsed="false">
      <c r="A73" s="12" t="s">
        <v>169</v>
      </c>
      <c r="B73" s="13" t="s">
        <v>170</v>
      </c>
      <c r="C73" s="49" t="n">
        <v>0.00087</v>
      </c>
      <c r="D73" s="49" t="n">
        <v>0.00015</v>
      </c>
      <c r="E73" s="49" t="n">
        <v>0.00049</v>
      </c>
      <c r="G73" s="51" t="n">
        <f aca="false">$C73-($D73*9/4+$E73)</f>
        <v>4.24999999999999E-005</v>
      </c>
      <c r="I73" s="15"/>
      <c r="J73" s="15"/>
      <c r="K73" s="15"/>
    </row>
    <row r="74" customFormat="false" ht="15.75" hidden="false" customHeight="false" outlineLevel="0" collapsed="false">
      <c r="A74" s="12" t="s">
        <v>171</v>
      </c>
      <c r="B74" s="13" t="s">
        <v>172</v>
      </c>
      <c r="C74" s="49" t="n">
        <v>0.00023</v>
      </c>
      <c r="D74" s="49" t="n">
        <v>3E-005</v>
      </c>
      <c r="E74" s="49" t="n">
        <v>0.00015</v>
      </c>
      <c r="G74" s="51" t="n">
        <f aca="false">$C74-($D74*9/4+$E74)</f>
        <v>1.25E-005</v>
      </c>
      <c r="I74" s="15"/>
      <c r="J74" s="15"/>
      <c r="K74" s="15"/>
    </row>
    <row r="75" customFormat="false" ht="15.75" hidden="false" customHeight="false" outlineLevel="0" collapsed="false">
      <c r="A75" s="12" t="s">
        <v>173</v>
      </c>
      <c r="B75" s="13" t="s">
        <v>174</v>
      </c>
      <c r="C75" s="49" t="n">
        <v>0.0028</v>
      </c>
      <c r="D75" s="49" t="n">
        <v>0.00049</v>
      </c>
      <c r="E75" s="49" t="n">
        <v>0.00161</v>
      </c>
      <c r="G75" s="51" t="n">
        <f aca="false">$C75-($D75*9/4+$E75)</f>
        <v>8.74999999999995E-005</v>
      </c>
      <c r="I75" s="15"/>
      <c r="J75" s="15"/>
      <c r="K75" s="15"/>
    </row>
    <row r="76" customFormat="false" ht="15.75" hidden="false" customHeight="false" outlineLevel="0" collapsed="false">
      <c r="A76" s="12" t="s">
        <v>175</v>
      </c>
      <c r="B76" s="13" t="s">
        <v>176</v>
      </c>
      <c r="C76" s="49" t="n">
        <v>0.00587</v>
      </c>
      <c r="D76" s="49" t="n">
        <v>0.0011</v>
      </c>
      <c r="E76" s="49" t="n">
        <v>0.00321</v>
      </c>
      <c r="G76" s="51" t="n">
        <f aca="false">$C76-($D76*9/4+$E76)</f>
        <v>0.000184999999999999</v>
      </c>
      <c r="I76" s="15"/>
      <c r="J76" s="15"/>
      <c r="K76" s="15"/>
    </row>
    <row r="77" customFormat="false" ht="15.75" hidden="false" customHeight="false" outlineLevel="0" collapsed="false">
      <c r="A77" s="12" t="s">
        <v>177</v>
      </c>
      <c r="B77" s="13" t="s">
        <v>178</v>
      </c>
      <c r="C77" s="49" t="n">
        <v>0.02738</v>
      </c>
      <c r="D77" s="49" t="n">
        <v>0.00358</v>
      </c>
      <c r="E77" s="49" t="n">
        <v>0.01856</v>
      </c>
      <c r="G77" s="51" t="n">
        <f aca="false">$C77-($D77*9/4+$E77)</f>
        <v>0.000765000000000002</v>
      </c>
      <c r="I77" s="15"/>
      <c r="J77" s="15"/>
      <c r="K77" s="15"/>
    </row>
    <row r="78" customFormat="false" ht="15.75" hidden="false" customHeight="false" outlineLevel="0" collapsed="false">
      <c r="A78" s="12" t="s">
        <v>179</v>
      </c>
      <c r="B78" s="13" t="s">
        <v>180</v>
      </c>
      <c r="C78" s="49" t="n">
        <v>0.03653</v>
      </c>
      <c r="D78" s="49" t="n">
        <v>0.0053</v>
      </c>
      <c r="E78" s="49" t="n">
        <v>0.02308</v>
      </c>
      <c r="G78" s="51" t="n">
        <f aca="false">$C78-($D78*9/4+$E78)</f>
        <v>0.001525</v>
      </c>
      <c r="I78" s="15"/>
      <c r="J78" s="15"/>
      <c r="K78" s="15"/>
    </row>
    <row r="79" customFormat="false" ht="15.75" hidden="false" customHeight="false" outlineLevel="0" collapsed="false">
      <c r="A79" s="12" t="s">
        <v>181</v>
      </c>
      <c r="B79" s="13" t="s">
        <v>182</v>
      </c>
      <c r="C79" s="49" t="n">
        <v>0.29894</v>
      </c>
      <c r="D79" s="49" t="n">
        <v>0.04694</v>
      </c>
      <c r="E79" s="49" t="n">
        <v>0.18315</v>
      </c>
      <c r="G79" s="51" t="n">
        <f aca="false">$C79-($D79*9/4+$E79)</f>
        <v>0.010175</v>
      </c>
      <c r="I79" s="15"/>
      <c r="J79" s="15"/>
      <c r="K79" s="15"/>
    </row>
    <row r="80" customFormat="false" ht="15.75" hidden="false" customHeight="false" outlineLevel="0" collapsed="false">
      <c r="A80" s="12" t="s">
        <v>183</v>
      </c>
      <c r="B80" s="13" t="s">
        <v>184</v>
      </c>
      <c r="C80" s="49" t="n">
        <v>0.01901</v>
      </c>
      <c r="D80" s="49" t="n">
        <v>0.00276</v>
      </c>
      <c r="E80" s="49" t="n">
        <v>0.01201</v>
      </c>
      <c r="G80" s="51" t="n">
        <f aca="false">$C80-($D80*9/4+$E80)</f>
        <v>0.000790000000000006</v>
      </c>
      <c r="I80" s="15"/>
      <c r="J80" s="15"/>
      <c r="K80" s="15"/>
    </row>
    <row r="81" customFormat="false" ht="15.75" hidden="false" customHeight="false" outlineLevel="0" collapsed="false">
      <c r="A81" s="12" t="s">
        <v>185</v>
      </c>
      <c r="B81" s="13" t="s">
        <v>186</v>
      </c>
      <c r="C81" s="49" t="n">
        <v>0.15714</v>
      </c>
      <c r="D81" s="49" t="n">
        <v>0.02606</v>
      </c>
      <c r="E81" s="49" t="n">
        <v>0.09303</v>
      </c>
      <c r="G81" s="51" t="n">
        <f aca="false">$C81-($D81*9/4+$E81)</f>
        <v>0.00547499999999998</v>
      </c>
      <c r="I81" s="15"/>
      <c r="J81" s="15"/>
      <c r="K81" s="15"/>
    </row>
    <row r="82" customFormat="false" ht="15.75" hidden="false" customHeight="false" outlineLevel="0" collapsed="false">
      <c r="A82" s="12" t="s">
        <v>187</v>
      </c>
      <c r="B82" s="13" t="s">
        <v>188</v>
      </c>
      <c r="C82" s="49" t="n">
        <v>0.00525</v>
      </c>
      <c r="D82" s="49" t="n">
        <v>0.0009</v>
      </c>
      <c r="E82" s="49" t="n">
        <v>0.00307</v>
      </c>
      <c r="G82" s="51" t="n">
        <f aca="false">$C82-($D82*9/4+$E82)</f>
        <v>0.000155</v>
      </c>
      <c r="I82" s="15"/>
      <c r="J82" s="15"/>
      <c r="K82" s="15"/>
    </row>
    <row r="83" customFormat="false" ht="15.75" hidden="false" customHeight="false" outlineLevel="0" collapsed="false">
      <c r="A83" s="12" t="s">
        <v>189</v>
      </c>
      <c r="B83" s="13" t="s">
        <v>190</v>
      </c>
      <c r="C83" s="49" t="n">
        <v>0.32421</v>
      </c>
      <c r="D83" s="49" t="n">
        <v>0.0476</v>
      </c>
      <c r="E83" s="49" t="n">
        <v>0.1991</v>
      </c>
      <c r="G83" s="51" t="n">
        <f aca="false">$C83-($D83*9/4+$E83)</f>
        <v>0.01801</v>
      </c>
      <c r="I83" s="15"/>
      <c r="J83" s="15"/>
      <c r="K83" s="15"/>
    </row>
    <row r="84" customFormat="false" ht="15.75" hidden="false" customHeight="false" outlineLevel="0" collapsed="false">
      <c r="A84" s="12" t="s">
        <v>191</v>
      </c>
      <c r="B84" s="13" t="s">
        <v>192</v>
      </c>
      <c r="C84" s="49" t="n">
        <v>0.00209</v>
      </c>
      <c r="D84" s="49" t="n">
        <v>0.0003</v>
      </c>
      <c r="E84" s="49" t="n">
        <v>0.00132</v>
      </c>
      <c r="G84" s="51" t="n">
        <f aca="false">$C84-($D84*9/4+$E84)</f>
        <v>9.5E-005</v>
      </c>
      <c r="I84" s="15"/>
      <c r="J84" s="15"/>
      <c r="K84" s="15"/>
    </row>
    <row r="85" customFormat="false" ht="15.75" hidden="false" customHeight="false" outlineLevel="0" collapsed="false">
      <c r="A85" s="12" t="s">
        <v>193</v>
      </c>
      <c r="B85" s="13" t="s">
        <v>194</v>
      </c>
      <c r="C85" s="49" t="n">
        <v>0</v>
      </c>
      <c r="D85" s="49" t="n">
        <v>0</v>
      </c>
      <c r="E85" s="49" t="n">
        <v>0</v>
      </c>
      <c r="G85" s="51" t="n">
        <f aca="false">$C85-($D85*9/4+$E85)</f>
        <v>0</v>
      </c>
      <c r="I85" s="15"/>
      <c r="J85" s="15"/>
      <c r="K85" s="15"/>
    </row>
    <row r="86" customFormat="false" ht="15.75" hidden="false" customHeight="false" outlineLevel="0" collapsed="false">
      <c r="A86" s="12" t="s">
        <v>195</v>
      </c>
      <c r="B86" s="13" t="s">
        <v>196</v>
      </c>
      <c r="C86" s="49" t="n">
        <v>0.28241</v>
      </c>
      <c r="D86" s="49" t="n">
        <v>0.04602</v>
      </c>
      <c r="E86" s="49" t="n">
        <v>0.16776</v>
      </c>
      <c r="G86" s="51" t="n">
        <f aca="false">$C86-($D86*9/4+$E86)</f>
        <v>0.011105</v>
      </c>
      <c r="I86" s="15"/>
      <c r="J86" s="15"/>
      <c r="K86" s="15"/>
    </row>
    <row r="87" customFormat="false" ht="15.75" hidden="false" customHeight="false" outlineLevel="0" collapsed="false">
      <c r="A87" s="12" t="s">
        <v>197</v>
      </c>
      <c r="B87" s="13" t="s">
        <v>198</v>
      </c>
      <c r="C87" s="49" t="n">
        <v>0.05464</v>
      </c>
      <c r="D87" s="49" t="n">
        <v>0.00775</v>
      </c>
      <c r="E87" s="49" t="n">
        <v>0.03686</v>
      </c>
      <c r="G87" s="51" t="n">
        <f aca="false">$C87-($D87*9/4+$E87)</f>
        <v>0.000342499999999996</v>
      </c>
      <c r="I87" s="15"/>
      <c r="J87" s="15"/>
      <c r="K87" s="15"/>
    </row>
    <row r="88" customFormat="false" ht="15.75" hidden="false" customHeight="false" outlineLevel="0" collapsed="false">
      <c r="A88" s="12" t="s">
        <v>199</v>
      </c>
      <c r="B88" s="13" t="s">
        <v>200</v>
      </c>
      <c r="C88" s="49" t="n">
        <v>0.09848</v>
      </c>
      <c r="D88" s="49" t="n">
        <v>0.01782</v>
      </c>
      <c r="E88" s="49" t="n">
        <v>0.05512</v>
      </c>
      <c r="G88" s="51" t="n">
        <f aca="false">$C88-($D88*9/4+$E88)</f>
        <v>0.003265</v>
      </c>
      <c r="I88" s="15"/>
      <c r="J88" s="15"/>
      <c r="K88" s="15"/>
    </row>
    <row r="89" customFormat="false" ht="15.75" hidden="false" customHeight="false" outlineLevel="0" collapsed="false">
      <c r="A89" s="12" t="s">
        <v>201</v>
      </c>
      <c r="B89" s="13" t="s">
        <v>202</v>
      </c>
      <c r="C89" s="49" t="n">
        <v>0.01332</v>
      </c>
      <c r="D89" s="49" t="n">
        <v>0.00193</v>
      </c>
      <c r="E89" s="49" t="n">
        <v>0.00841</v>
      </c>
      <c r="G89" s="51" t="n">
        <f aca="false">$C89-($D89*9/4+$E89)</f>
        <v>0.0005675</v>
      </c>
      <c r="I89" s="15"/>
      <c r="J89" s="15"/>
      <c r="K89" s="15"/>
    </row>
    <row r="90" customFormat="false" ht="15.75" hidden="false" customHeight="false" outlineLevel="0" collapsed="false">
      <c r="A90" s="12" t="s">
        <v>203</v>
      </c>
      <c r="B90" s="13" t="s">
        <v>204</v>
      </c>
      <c r="C90" s="49" t="n">
        <v>0.08428</v>
      </c>
      <c r="D90" s="49" t="n">
        <v>0.01556</v>
      </c>
      <c r="E90" s="49" t="n">
        <v>0.04518</v>
      </c>
      <c r="G90" s="51" t="n">
        <f aca="false">$C90-($D90*9/4+$E90)</f>
        <v>0.00409000000000001</v>
      </c>
      <c r="I90" s="15"/>
      <c r="J90" s="15"/>
      <c r="K90" s="15"/>
    </row>
    <row r="91" customFormat="false" ht="15.75" hidden="false" customHeight="false" outlineLevel="0" collapsed="false">
      <c r="A91" s="12" t="s">
        <v>205</v>
      </c>
      <c r="B91" s="13" t="s">
        <v>206</v>
      </c>
      <c r="C91" s="49" t="n">
        <v>0.01083</v>
      </c>
      <c r="D91" s="49" t="n">
        <v>0.00117</v>
      </c>
      <c r="E91" s="49" t="n">
        <v>0.00717</v>
      </c>
      <c r="G91" s="51" t="n">
        <f aca="false">$C91-($D91*9/4+$E91)</f>
        <v>0.0010275</v>
      </c>
      <c r="I91" s="15"/>
      <c r="J91" s="15"/>
      <c r="K91" s="15"/>
    </row>
    <row r="92" customFormat="false" ht="15.75" hidden="false" customHeight="false" outlineLevel="0" collapsed="false">
      <c r="A92" s="12" t="s">
        <v>207</v>
      </c>
      <c r="B92" s="13" t="s">
        <v>208</v>
      </c>
      <c r="C92" s="49" t="n">
        <v>0.00603</v>
      </c>
      <c r="D92" s="49" t="n">
        <v>0.00087</v>
      </c>
      <c r="E92" s="49" t="n">
        <v>0.00381</v>
      </c>
      <c r="G92" s="51" t="n">
        <f aca="false">$C92-($D92*9/4+$E92)</f>
        <v>0.000262500000000001</v>
      </c>
      <c r="I92" s="15"/>
      <c r="J92" s="15"/>
      <c r="K92" s="15"/>
    </row>
    <row r="93" customFormat="false" ht="15.75" hidden="false" customHeight="false" outlineLevel="0" collapsed="false">
      <c r="A93" s="12" t="s">
        <v>209</v>
      </c>
      <c r="B93" s="13" t="s">
        <v>210</v>
      </c>
      <c r="C93" s="49" t="n">
        <v>0.21143</v>
      </c>
      <c r="D93" s="49" t="n">
        <v>0.03303</v>
      </c>
      <c r="E93" s="49" t="n">
        <v>0.12914</v>
      </c>
      <c r="G93" s="51" t="n">
        <f aca="false">$C93-($D93*9/4+$E93)</f>
        <v>0.00797250000000002</v>
      </c>
      <c r="I93" s="15"/>
      <c r="J93" s="15"/>
      <c r="K93" s="15"/>
    </row>
    <row r="94" customFormat="false" ht="15.75" hidden="false" customHeight="false" outlineLevel="0" collapsed="false">
      <c r="A94" s="12" t="s">
        <v>211</v>
      </c>
      <c r="B94" s="13" t="s">
        <v>212</v>
      </c>
      <c r="C94" s="49" t="n">
        <v>0.00028</v>
      </c>
      <c r="D94" s="49" t="n">
        <v>4E-005</v>
      </c>
      <c r="E94" s="49" t="n">
        <v>0.00017</v>
      </c>
      <c r="G94" s="51" t="n">
        <f aca="false">$C94-($D94*9/4+$E94)</f>
        <v>2E-005</v>
      </c>
      <c r="I94" s="15"/>
      <c r="J94" s="15"/>
      <c r="K94" s="15"/>
    </row>
    <row r="95" customFormat="false" ht="15.75" hidden="false" customHeight="false" outlineLevel="0" collapsed="false">
      <c r="A95" s="12" t="s">
        <v>213</v>
      </c>
      <c r="B95" s="13" t="s">
        <v>214</v>
      </c>
      <c r="C95" s="49" t="n">
        <v>0.6545</v>
      </c>
      <c r="D95" s="49" t="n">
        <v>0.11251</v>
      </c>
      <c r="E95" s="49" t="n">
        <v>0.37773</v>
      </c>
      <c r="G95" s="51" t="n">
        <f aca="false">$C95-($D95*9/4+$E95)</f>
        <v>0.0236225000000001</v>
      </c>
      <c r="I95" s="15"/>
      <c r="J95" s="15"/>
      <c r="K95" s="15"/>
    </row>
    <row r="96" customFormat="false" ht="15.75" hidden="false" customHeight="false" outlineLevel="0" collapsed="false">
      <c r="A96" s="12" t="s">
        <v>215</v>
      </c>
      <c r="B96" s="13" t="s">
        <v>216</v>
      </c>
      <c r="C96" s="49" t="n">
        <v>0.06849</v>
      </c>
      <c r="D96" s="49" t="n">
        <v>0.01209</v>
      </c>
      <c r="E96" s="49" t="n">
        <v>0.03898</v>
      </c>
      <c r="G96" s="51" t="n">
        <f aca="false">$C96-($D96*9/4+$E96)</f>
        <v>0.0023075</v>
      </c>
      <c r="I96" s="15"/>
      <c r="J96" s="15"/>
      <c r="K96" s="15"/>
    </row>
    <row r="97" customFormat="false" ht="15.75" hidden="false" customHeight="false" outlineLevel="0" collapsed="false">
      <c r="A97" s="12" t="s">
        <v>217</v>
      </c>
      <c r="B97" s="13" t="s">
        <v>218</v>
      </c>
      <c r="C97" s="49" t="n">
        <v>0.12293</v>
      </c>
      <c r="D97" s="49" t="n">
        <v>0.01982</v>
      </c>
      <c r="E97" s="49" t="n">
        <v>0.07365</v>
      </c>
      <c r="G97" s="51" t="n">
        <f aca="false">$C97-($D97*9/4+$E97)</f>
        <v>0.00468499999999999</v>
      </c>
      <c r="I97" s="15"/>
      <c r="J97" s="15"/>
      <c r="K97" s="15"/>
    </row>
    <row r="98" customFormat="false" ht="15.75" hidden="false" customHeight="false" outlineLevel="0" collapsed="false">
      <c r="A98" s="12" t="s">
        <v>219</v>
      </c>
      <c r="B98" s="13" t="s">
        <v>220</v>
      </c>
      <c r="C98" s="49" t="n">
        <v>0.03165</v>
      </c>
      <c r="D98" s="49" t="n">
        <v>0.00518</v>
      </c>
      <c r="E98" s="49" t="n">
        <v>0.01873</v>
      </c>
      <c r="G98" s="51" t="n">
        <f aca="false">$C98-($D98*9/4+$E98)</f>
        <v>0.001265</v>
      </c>
      <c r="I98" s="15"/>
      <c r="J98" s="15"/>
      <c r="K98" s="15"/>
    </row>
    <row r="99" customFormat="false" ht="15.75" hidden="false" customHeight="false" outlineLevel="0" collapsed="false">
      <c r="A99" s="12" t="s">
        <v>221</v>
      </c>
      <c r="B99" s="13" t="s">
        <v>222</v>
      </c>
      <c r="C99" s="49" t="n">
        <v>0.06789</v>
      </c>
      <c r="D99" s="49" t="n">
        <v>0.01135</v>
      </c>
      <c r="E99" s="49" t="n">
        <v>0.03983</v>
      </c>
      <c r="G99" s="51" t="n">
        <f aca="false">$C99-($D99*9/4+$E99)</f>
        <v>0.0025225</v>
      </c>
      <c r="I99" s="15"/>
      <c r="J99" s="15"/>
      <c r="K99" s="15"/>
    </row>
    <row r="100" customFormat="false" ht="15.75" hidden="false" customHeight="false" outlineLevel="0" collapsed="false">
      <c r="A100" s="12" t="s">
        <v>223</v>
      </c>
      <c r="B100" s="13" t="s">
        <v>224</v>
      </c>
      <c r="C100" s="49" t="n">
        <v>0.00417</v>
      </c>
      <c r="D100" s="49" t="n">
        <v>0.00061</v>
      </c>
      <c r="E100" s="49" t="n">
        <v>0.00264</v>
      </c>
      <c r="G100" s="51" t="n">
        <f aca="false">$C100-($D100*9/4+$E100)</f>
        <v>0.0001575</v>
      </c>
      <c r="I100" s="15"/>
      <c r="J100" s="15"/>
      <c r="K100" s="15"/>
    </row>
    <row r="101" customFormat="false" ht="15.75" hidden="false" customHeight="false" outlineLevel="0" collapsed="false">
      <c r="A101" s="12" t="s">
        <v>225</v>
      </c>
      <c r="B101" s="13" t="s">
        <v>226</v>
      </c>
      <c r="C101" s="49" t="n">
        <v>0.8712</v>
      </c>
      <c r="D101" s="49" t="n">
        <v>0.14065</v>
      </c>
      <c r="E101" s="49" t="n">
        <v>0.51846</v>
      </c>
      <c r="G101" s="51" t="n">
        <f aca="false">$C101-($D101*9/4+$E101)</f>
        <v>0.0362775000000001</v>
      </c>
      <c r="I101" s="15"/>
      <c r="J101" s="15"/>
      <c r="K101" s="15"/>
    </row>
    <row r="102" customFormat="false" ht="15.75" hidden="false" customHeight="false" outlineLevel="0" collapsed="false">
      <c r="A102" s="12" t="s">
        <v>227</v>
      </c>
      <c r="B102" s="13" t="s">
        <v>228</v>
      </c>
      <c r="C102" s="49" t="n">
        <v>0.49957</v>
      </c>
      <c r="D102" s="49" t="n">
        <v>0.07897</v>
      </c>
      <c r="E102" s="49" t="n">
        <v>0.30007</v>
      </c>
      <c r="G102" s="51" t="n">
        <f aca="false">$C102-($D102*9/4+$E102)</f>
        <v>0.0218175</v>
      </c>
      <c r="I102" s="15"/>
      <c r="J102" s="15"/>
      <c r="K102" s="15"/>
    </row>
    <row r="103" customFormat="false" ht="15.75" hidden="false" customHeight="false" outlineLevel="0" collapsed="false">
      <c r="A103" s="12" t="s">
        <v>229</v>
      </c>
      <c r="B103" s="13" t="s">
        <v>230</v>
      </c>
      <c r="C103" s="49" t="n">
        <v>0</v>
      </c>
      <c r="D103" s="49" t="n">
        <v>0</v>
      </c>
      <c r="E103" s="49" t="n">
        <v>0</v>
      </c>
      <c r="G103" s="51" t="n">
        <f aca="false">$C103-($D103*9/4+$E103)</f>
        <v>0</v>
      </c>
      <c r="I103" s="15"/>
      <c r="J103" s="15"/>
      <c r="K103" s="15"/>
    </row>
    <row r="104" customFormat="false" ht="15.75" hidden="false" customHeight="false" outlineLevel="0" collapsed="false">
      <c r="A104" s="12" t="s">
        <v>231</v>
      </c>
      <c r="B104" s="13" t="s">
        <v>232</v>
      </c>
      <c r="C104" s="49" t="n">
        <v>0.89764</v>
      </c>
      <c r="D104" s="49" t="n">
        <v>0.16724</v>
      </c>
      <c r="E104" s="49" t="n">
        <v>0.49231</v>
      </c>
      <c r="G104" s="51" t="n">
        <f aca="false">$C104-($D104*9/4+$E104)</f>
        <v>0.0290400000000001</v>
      </c>
      <c r="I104" s="15"/>
      <c r="J104" s="15"/>
      <c r="K104" s="15"/>
    </row>
    <row r="105" customFormat="false" ht="15.75" hidden="false" customHeight="false" outlineLevel="0" collapsed="false">
      <c r="A105" s="12" t="s">
        <v>233</v>
      </c>
      <c r="B105" s="13" t="s">
        <v>234</v>
      </c>
      <c r="C105" s="49" t="n">
        <v>0.00489</v>
      </c>
      <c r="D105" s="49" t="n">
        <v>0.00071</v>
      </c>
      <c r="E105" s="49" t="n">
        <v>0.00309</v>
      </c>
      <c r="G105" s="51" t="n">
        <f aca="false">$C105-($D105*9/4+$E105)</f>
        <v>0.0002025</v>
      </c>
      <c r="I105" s="15"/>
      <c r="J105" s="15"/>
      <c r="K105" s="15"/>
    </row>
    <row r="106" customFormat="false" ht="15.75" hidden="false" customHeight="false" outlineLevel="0" collapsed="false">
      <c r="A106" s="12" t="s">
        <v>235</v>
      </c>
      <c r="B106" s="13" t="s">
        <v>236</v>
      </c>
      <c r="C106" s="49" t="n">
        <v>0.02001</v>
      </c>
      <c r="D106" s="49" t="n">
        <v>0.00263</v>
      </c>
      <c r="E106" s="49" t="n">
        <v>0.01288</v>
      </c>
      <c r="G106" s="51" t="n">
        <f aca="false">$C106-($D106*9/4+$E106)</f>
        <v>0.0012125</v>
      </c>
      <c r="I106" s="15"/>
      <c r="J106" s="15"/>
      <c r="K106" s="15"/>
    </row>
    <row r="107" customFormat="false" ht="15.75" hidden="false" customHeight="false" outlineLevel="0" collapsed="false">
      <c r="A107" s="12" t="s">
        <v>237</v>
      </c>
      <c r="B107" s="13" t="s">
        <v>238</v>
      </c>
      <c r="C107" s="49" t="n">
        <v>0.09779</v>
      </c>
      <c r="D107" s="49" t="n">
        <v>0.01647</v>
      </c>
      <c r="E107" s="49" t="n">
        <v>0.05688</v>
      </c>
      <c r="G107" s="51" t="n">
        <f aca="false">$C107-($D107*9/4+$E107)</f>
        <v>0.00385249999999999</v>
      </c>
      <c r="I107" s="15"/>
      <c r="J107" s="15"/>
      <c r="K107" s="15"/>
    </row>
    <row r="108" customFormat="false" ht="15.75" hidden="false" customHeight="false" outlineLevel="0" collapsed="false">
      <c r="A108" s="12" t="s">
        <v>239</v>
      </c>
      <c r="B108" s="13" t="s">
        <v>240</v>
      </c>
      <c r="C108" s="49" t="n">
        <v>0.00126</v>
      </c>
      <c r="D108" s="49" t="n">
        <v>0.00018</v>
      </c>
      <c r="E108" s="49" t="n">
        <v>0.00079</v>
      </c>
      <c r="G108" s="51" t="n">
        <f aca="false">$C108-($D108*9/4+$E108)</f>
        <v>6.5E-005</v>
      </c>
      <c r="I108" s="15"/>
      <c r="J108" s="15"/>
      <c r="K108" s="15"/>
    </row>
    <row r="109" customFormat="false" ht="15.75" hidden="false" customHeight="false" outlineLevel="0" collapsed="false">
      <c r="A109" s="12" t="s">
        <v>241</v>
      </c>
      <c r="B109" s="13" t="s">
        <v>242</v>
      </c>
      <c r="C109" s="49" t="n">
        <v>0.03935</v>
      </c>
      <c r="D109" s="49" t="n">
        <v>0.00694</v>
      </c>
      <c r="E109" s="49" t="n">
        <v>0.0225</v>
      </c>
      <c r="G109" s="51" t="n">
        <f aca="false">$C109-($D109*9/4+$E109)</f>
        <v>0.001235</v>
      </c>
      <c r="I109" s="15"/>
      <c r="J109" s="15"/>
      <c r="K109" s="15"/>
    </row>
    <row r="110" customFormat="false" ht="15.75" hidden="false" customHeight="false" outlineLevel="0" collapsed="false">
      <c r="A110" s="12" t="s">
        <v>243</v>
      </c>
      <c r="B110" s="13" t="s">
        <v>244</v>
      </c>
      <c r="C110" s="49" t="n">
        <v>0</v>
      </c>
      <c r="D110" s="49" t="n">
        <v>0</v>
      </c>
      <c r="E110" s="49" t="n">
        <v>0</v>
      </c>
      <c r="G110" s="51" t="n">
        <f aca="false">$C110-($D110*9/4+$E110)</f>
        <v>0</v>
      </c>
      <c r="I110" s="15"/>
      <c r="J110" s="15"/>
      <c r="K110" s="15"/>
    </row>
    <row r="111" customFormat="false" ht="15.75" hidden="false" customHeight="false" outlineLevel="0" collapsed="false">
      <c r="A111" s="12" t="s">
        <v>245</v>
      </c>
      <c r="B111" s="13" t="s">
        <v>246</v>
      </c>
      <c r="C111" s="49" t="n">
        <v>0</v>
      </c>
      <c r="D111" s="49" t="n">
        <v>0</v>
      </c>
      <c r="E111" s="49" t="n">
        <v>0</v>
      </c>
      <c r="G111" s="51" t="n">
        <f aca="false">$C111-($D111*9/4+$E111)</f>
        <v>0</v>
      </c>
      <c r="I111" s="15"/>
      <c r="J111" s="15"/>
      <c r="K111" s="15"/>
    </row>
    <row r="112" customFormat="false" ht="15.75" hidden="false" customHeight="false" outlineLevel="0" collapsed="false">
      <c r="A112" s="12" t="s">
        <v>247</v>
      </c>
      <c r="B112" s="13" t="s">
        <v>248</v>
      </c>
      <c r="C112" s="49" t="n">
        <v>0.10337</v>
      </c>
      <c r="D112" s="49" t="n">
        <v>0.01863</v>
      </c>
      <c r="E112" s="49" t="n">
        <v>0.05805</v>
      </c>
      <c r="G112" s="51" t="n">
        <f aca="false">$C112-($D112*9/4+$E112)</f>
        <v>0.00340249999999999</v>
      </c>
      <c r="I112" s="15"/>
      <c r="J112" s="15"/>
      <c r="K112" s="15"/>
    </row>
    <row r="113" customFormat="false" ht="15.75" hidden="false" customHeight="false" outlineLevel="0" collapsed="false">
      <c r="A113" s="12" t="s">
        <v>249</v>
      </c>
      <c r="B113" s="13" t="s">
        <v>250</v>
      </c>
      <c r="C113" s="49" t="n">
        <v>0</v>
      </c>
      <c r="D113" s="49" t="n">
        <v>0</v>
      </c>
      <c r="E113" s="49" t="n">
        <v>0</v>
      </c>
      <c r="G113" s="51" t="n">
        <f aca="false">$C113-($D113*9/4+$E113)</f>
        <v>0</v>
      </c>
      <c r="I113" s="15"/>
      <c r="J113" s="15"/>
      <c r="K113" s="15"/>
    </row>
    <row r="114" customFormat="false" ht="15.75" hidden="false" customHeight="false" outlineLevel="0" collapsed="false">
      <c r="A114" s="12" t="s">
        <v>251</v>
      </c>
      <c r="B114" s="13" t="s">
        <v>252</v>
      </c>
      <c r="C114" s="49" t="n">
        <v>0.10117</v>
      </c>
      <c r="D114" s="49" t="n">
        <v>0.01598</v>
      </c>
      <c r="E114" s="49" t="n">
        <v>0.06148</v>
      </c>
      <c r="G114" s="51" t="n">
        <f aca="false">$C114-($D114*9/4+$E114)</f>
        <v>0.003735</v>
      </c>
      <c r="I114" s="15"/>
      <c r="J114" s="15"/>
      <c r="K114" s="15"/>
    </row>
    <row r="115" customFormat="false" ht="15.75" hidden="false" customHeight="false" outlineLevel="0" collapsed="false">
      <c r="A115" s="12" t="s">
        <v>253</v>
      </c>
      <c r="B115" s="13" t="s">
        <v>254</v>
      </c>
      <c r="C115" s="49" t="n">
        <v>0.00814</v>
      </c>
      <c r="D115" s="49" t="n">
        <v>0.00118</v>
      </c>
      <c r="E115" s="49" t="n">
        <v>0.00518</v>
      </c>
      <c r="G115" s="51" t="n">
        <f aca="false">$C115-($D115*9/4+$E115)</f>
        <v>0.000305000000000001</v>
      </c>
      <c r="I115" s="15"/>
      <c r="J115" s="15"/>
      <c r="K115" s="15"/>
    </row>
    <row r="116" customFormat="false" ht="15.75" hidden="false" customHeight="false" outlineLevel="0" collapsed="false">
      <c r="A116" s="12" t="s">
        <v>255</v>
      </c>
      <c r="B116" s="13" t="s">
        <v>256</v>
      </c>
      <c r="C116" s="49" t="n">
        <v>0.00763</v>
      </c>
      <c r="D116" s="49" t="n">
        <v>0.00104</v>
      </c>
      <c r="E116" s="49" t="n">
        <v>0.00527</v>
      </c>
      <c r="G116" s="51" t="n">
        <f aca="false">$C116-($D116*9/4+$E116)</f>
        <v>2.00000000000018E-005</v>
      </c>
      <c r="I116" s="15"/>
      <c r="J116" s="15"/>
      <c r="K116" s="15"/>
    </row>
    <row r="117" customFormat="false" ht="15.75" hidden="false" customHeight="false" outlineLevel="0" collapsed="false">
      <c r="A117" s="12" t="s">
        <v>257</v>
      </c>
      <c r="B117" s="13" t="s">
        <v>258</v>
      </c>
      <c r="C117" s="49" t="n">
        <v>0.00063</v>
      </c>
      <c r="D117" s="49" t="n">
        <v>9E-005</v>
      </c>
      <c r="E117" s="49" t="n">
        <v>0.0004</v>
      </c>
      <c r="G117" s="51" t="n">
        <f aca="false">$C117-($D117*9/4+$E117)</f>
        <v>2.75E-005</v>
      </c>
      <c r="I117" s="15"/>
      <c r="J117" s="15"/>
      <c r="K117" s="15"/>
    </row>
    <row r="118" customFormat="false" ht="15.75" hidden="false" customHeight="false" outlineLevel="0" collapsed="false">
      <c r="A118" s="12" t="s">
        <v>259</v>
      </c>
      <c r="B118" s="13" t="s">
        <v>260</v>
      </c>
      <c r="C118" s="49" t="n">
        <v>0.00118</v>
      </c>
      <c r="D118" s="49" t="n">
        <v>0.00018</v>
      </c>
      <c r="E118" s="49" t="n">
        <v>0.00072</v>
      </c>
      <c r="G118" s="51" t="n">
        <f aca="false">$C118-($D118*9/4+$E118)</f>
        <v>5.49999999999999E-005</v>
      </c>
      <c r="I118" s="15"/>
      <c r="J118" s="15"/>
      <c r="K118" s="15"/>
    </row>
    <row r="119" customFormat="false" ht="15.75" hidden="false" customHeight="false" outlineLevel="0" collapsed="false">
      <c r="A119" s="12" t="s">
        <v>261</v>
      </c>
      <c r="B119" s="13" t="s">
        <v>262</v>
      </c>
      <c r="C119" s="49" t="n">
        <v>0</v>
      </c>
      <c r="D119" s="49" t="n">
        <v>0</v>
      </c>
      <c r="E119" s="49" t="n">
        <v>0</v>
      </c>
      <c r="G119" s="51" t="n">
        <f aca="false">$C119-($D119*9/4+$E119)</f>
        <v>0</v>
      </c>
      <c r="I119" s="15"/>
      <c r="J119" s="15"/>
      <c r="K119" s="15"/>
    </row>
    <row r="120" customFormat="false" ht="15.75" hidden="false" customHeight="false" outlineLevel="0" collapsed="false">
      <c r="A120" s="12" t="s">
        <v>263</v>
      </c>
      <c r="B120" s="13" t="s">
        <v>264</v>
      </c>
      <c r="C120" s="49" t="n">
        <v>0.00027</v>
      </c>
      <c r="D120" s="49" t="n">
        <v>4E-005</v>
      </c>
      <c r="E120" s="49" t="n">
        <v>0.00017</v>
      </c>
      <c r="G120" s="51" t="n">
        <f aca="false">$C120-($D120*9/4+$E120)</f>
        <v>1E-005</v>
      </c>
      <c r="I120" s="15"/>
      <c r="J120" s="15"/>
      <c r="K120" s="15"/>
    </row>
    <row r="121" customFormat="false" ht="15.75" hidden="false" customHeight="false" outlineLevel="0" collapsed="false">
      <c r="A121" s="12" t="s">
        <v>265</v>
      </c>
      <c r="B121" s="13" t="s">
        <v>266</v>
      </c>
      <c r="C121" s="49" t="n">
        <v>0.07597</v>
      </c>
      <c r="D121" s="49" t="n">
        <v>0.01161</v>
      </c>
      <c r="E121" s="49" t="n">
        <v>0.04681</v>
      </c>
      <c r="G121" s="51" t="n">
        <f aca="false">$C121-($D121*9/4+$E121)</f>
        <v>0.0030375</v>
      </c>
      <c r="I121" s="15"/>
      <c r="J121" s="15"/>
      <c r="K121" s="15"/>
    </row>
    <row r="122" customFormat="false" ht="15.75" hidden="false" customHeight="false" outlineLevel="0" collapsed="false">
      <c r="A122" s="12" t="s">
        <v>267</v>
      </c>
      <c r="B122" s="13" t="s">
        <v>268</v>
      </c>
      <c r="C122" s="49" t="n">
        <v>0.38898</v>
      </c>
      <c r="D122" s="49" t="n">
        <v>0.05221</v>
      </c>
      <c r="E122" s="49" t="n">
        <v>0.25091</v>
      </c>
      <c r="G122" s="51" t="n">
        <f aca="false">$C122-($D122*9/4+$E122)</f>
        <v>0.0205975</v>
      </c>
      <c r="I122" s="15"/>
      <c r="J122" s="15"/>
      <c r="K122" s="15"/>
    </row>
    <row r="123" customFormat="false" ht="15.75" hidden="false" customHeight="false" outlineLevel="0" collapsed="false">
      <c r="A123" s="12" t="s">
        <v>269</v>
      </c>
      <c r="B123" s="13" t="s">
        <v>270</v>
      </c>
      <c r="C123" s="49" t="n">
        <v>0.0053</v>
      </c>
      <c r="D123" s="49" t="n">
        <v>0.00087</v>
      </c>
      <c r="E123" s="49" t="n">
        <v>0.00316</v>
      </c>
      <c r="G123" s="51" t="n">
        <f aca="false">$C123-($D123*9/4+$E123)</f>
        <v>0.0001825</v>
      </c>
      <c r="I123" s="15"/>
      <c r="J123" s="15"/>
      <c r="K123" s="15"/>
    </row>
    <row r="124" customFormat="false" ht="15.75" hidden="false" customHeight="false" outlineLevel="0" collapsed="false">
      <c r="A124" s="12" t="s">
        <v>271</v>
      </c>
      <c r="B124" s="13" t="s">
        <v>272</v>
      </c>
      <c r="C124" s="49" t="n">
        <v>0.00225</v>
      </c>
      <c r="D124" s="49" t="n">
        <v>0.00037</v>
      </c>
      <c r="E124" s="49" t="n">
        <v>0.00139</v>
      </c>
      <c r="G124" s="51" t="n">
        <f aca="false">$C124-($D124*9/4+$E124)</f>
        <v>2.74999999999997E-005</v>
      </c>
      <c r="I124" s="15"/>
      <c r="J124" s="15"/>
      <c r="K124" s="15"/>
    </row>
    <row r="125" customFormat="false" ht="15.75" hidden="false" customHeight="false" outlineLevel="0" collapsed="false">
      <c r="A125" s="12" t="s">
        <v>273</v>
      </c>
      <c r="B125" s="13" t="s">
        <v>274</v>
      </c>
      <c r="C125" s="49" t="n">
        <v>0.02449</v>
      </c>
      <c r="D125" s="49" t="n">
        <v>0.0042</v>
      </c>
      <c r="E125" s="49" t="n">
        <v>0.01413</v>
      </c>
      <c r="G125" s="51" t="n">
        <f aca="false">$C125-($D125*9/4+$E125)</f>
        <v>0.000909999999999998</v>
      </c>
      <c r="I125" s="15"/>
      <c r="J125" s="15"/>
      <c r="K125" s="15"/>
    </row>
    <row r="126" customFormat="false" ht="15.75" hidden="false" customHeight="false" outlineLevel="0" collapsed="false">
      <c r="A126" s="12" t="s">
        <v>275</v>
      </c>
      <c r="B126" s="13" t="s">
        <v>276</v>
      </c>
      <c r="C126" s="49" t="n">
        <v>0.11198</v>
      </c>
      <c r="D126" s="49" t="n">
        <v>0.01933</v>
      </c>
      <c r="E126" s="49" t="n">
        <v>0.06393</v>
      </c>
      <c r="G126" s="51" t="n">
        <f aca="false">$C126-($D126*9/4+$E126)</f>
        <v>0.00455750000000001</v>
      </c>
      <c r="I126" s="15"/>
      <c r="J126" s="15"/>
      <c r="K126" s="15"/>
    </row>
    <row r="127" customFormat="false" ht="15.75" hidden="false" customHeight="false" outlineLevel="0" collapsed="false">
      <c r="A127" s="12" t="s">
        <v>277</v>
      </c>
      <c r="B127" s="13" t="s">
        <v>278</v>
      </c>
      <c r="C127" s="49" t="n">
        <v>0.0026</v>
      </c>
      <c r="D127" s="49" t="n">
        <v>0.00038</v>
      </c>
      <c r="E127" s="49" t="n">
        <v>0.00164</v>
      </c>
      <c r="G127" s="51" t="n">
        <f aca="false">$C127-($D127*9/4+$E127)</f>
        <v>0.000105</v>
      </c>
      <c r="I127" s="15"/>
      <c r="J127" s="15"/>
      <c r="K127" s="15"/>
    </row>
    <row r="128" customFormat="false" ht="15.75" hidden="false" customHeight="false" outlineLevel="0" collapsed="false">
      <c r="A128" s="12" t="s">
        <v>279</v>
      </c>
      <c r="B128" s="13" t="s">
        <v>280</v>
      </c>
      <c r="C128" s="49" t="n">
        <v>0.08663</v>
      </c>
      <c r="D128" s="49" t="n">
        <v>0.01256</v>
      </c>
      <c r="E128" s="49" t="n">
        <v>0.05474</v>
      </c>
      <c r="G128" s="51" t="n">
        <f aca="false">$C128-($D128*9/4+$E128)</f>
        <v>0.00363000000000001</v>
      </c>
      <c r="I128" s="15"/>
      <c r="J128" s="15"/>
      <c r="K128" s="15"/>
    </row>
    <row r="129" customFormat="false" ht="15.75" hidden="false" customHeight="false" outlineLevel="0" collapsed="false">
      <c r="A129" s="12" t="s">
        <v>281</v>
      </c>
      <c r="B129" s="13" t="s">
        <v>282</v>
      </c>
      <c r="C129" s="49" t="n">
        <v>0.01966</v>
      </c>
      <c r="D129" s="49" t="n">
        <v>0.00311</v>
      </c>
      <c r="E129" s="49" t="n">
        <v>0.01185</v>
      </c>
      <c r="G129" s="51" t="n">
        <f aca="false">$C129-($D129*9/4+$E129)</f>
        <v>0.000812499999999997</v>
      </c>
      <c r="I129" s="15"/>
      <c r="J129" s="15"/>
      <c r="K129" s="15"/>
    </row>
    <row r="130" customFormat="false" ht="15.75" hidden="false" customHeight="false" outlineLevel="0" collapsed="false">
      <c r="A130" s="12" t="s">
        <v>283</v>
      </c>
      <c r="B130" s="13" t="s">
        <v>284</v>
      </c>
      <c r="C130" s="49" t="n">
        <v>0.01418</v>
      </c>
      <c r="D130" s="49" t="n">
        <v>0.0027</v>
      </c>
      <c r="E130" s="49" t="n">
        <v>0.00771</v>
      </c>
      <c r="G130" s="51" t="n">
        <f aca="false">$C130-($D130*9/4+$E130)</f>
        <v>0.000394999999999999</v>
      </c>
      <c r="I130" s="15"/>
      <c r="J130" s="15"/>
      <c r="K130" s="15"/>
    </row>
    <row r="131" customFormat="false" ht="15.75" hidden="false" customHeight="false" outlineLevel="0" collapsed="false">
      <c r="A131" s="12" t="s">
        <v>285</v>
      </c>
      <c r="B131" s="13" t="s">
        <v>286</v>
      </c>
      <c r="C131" s="49" t="n">
        <v>0.89195</v>
      </c>
      <c r="D131" s="49" t="n">
        <v>0.15612</v>
      </c>
      <c r="E131" s="49" t="n">
        <v>0.50012</v>
      </c>
      <c r="G131" s="51" t="n">
        <f aca="false">$C131-($D131*9/4+$E131)</f>
        <v>0.0405599999999999</v>
      </c>
      <c r="I131" s="15"/>
      <c r="J131" s="15"/>
      <c r="K131" s="15"/>
    </row>
    <row r="132" customFormat="false" ht="15.75" hidden="false" customHeight="false" outlineLevel="0" collapsed="false">
      <c r="A132" s="12" t="s">
        <v>287</v>
      </c>
      <c r="B132" s="13" t="s">
        <v>288</v>
      </c>
      <c r="C132" s="49" t="n">
        <v>0.01066</v>
      </c>
      <c r="D132" s="49" t="n">
        <v>0.00216</v>
      </c>
      <c r="E132" s="49" t="n">
        <v>0.00555</v>
      </c>
      <c r="G132" s="51" t="n">
        <f aca="false">$C132-($D132*9/4+$E132)</f>
        <v>0.000250000000000002</v>
      </c>
      <c r="I132" s="15"/>
      <c r="J132" s="15"/>
      <c r="K132" s="15"/>
    </row>
    <row r="133" customFormat="false" ht="15.75" hidden="false" customHeight="false" outlineLevel="0" collapsed="false">
      <c r="A133" s="12" t="s">
        <v>289</v>
      </c>
      <c r="B133" s="13" t="s">
        <v>290</v>
      </c>
      <c r="C133" s="49" t="n">
        <v>0.01448</v>
      </c>
      <c r="D133" s="49" t="n">
        <v>0.0021</v>
      </c>
      <c r="E133" s="49" t="n">
        <v>0.00915</v>
      </c>
      <c r="G133" s="51" t="n">
        <f aca="false">$C133-($D133*9/4+$E133)</f>
        <v>0.000605</v>
      </c>
      <c r="I133" s="15"/>
      <c r="J133" s="15"/>
      <c r="K133" s="15"/>
    </row>
    <row r="134" customFormat="false" ht="15.75" hidden="false" customHeight="false" outlineLevel="0" collapsed="false">
      <c r="A134" s="12" t="s">
        <v>291</v>
      </c>
      <c r="B134" s="13" t="s">
        <v>292</v>
      </c>
      <c r="C134" s="49" t="n">
        <v>0.05497</v>
      </c>
      <c r="D134" s="49" t="n">
        <v>0.00862</v>
      </c>
      <c r="E134" s="49" t="n">
        <v>0.03281</v>
      </c>
      <c r="G134" s="51" t="n">
        <f aca="false">$C134-($D134*9/4+$E134)</f>
        <v>0.002765</v>
      </c>
      <c r="I134" s="15"/>
      <c r="J134" s="15"/>
      <c r="K134" s="15"/>
    </row>
    <row r="135" customFormat="false" ht="15.75" hidden="false" customHeight="false" outlineLevel="0" collapsed="false">
      <c r="A135" s="12" t="s">
        <v>293</v>
      </c>
      <c r="B135" s="13" t="s">
        <v>294</v>
      </c>
      <c r="C135" s="49" t="n">
        <v>1.14989</v>
      </c>
      <c r="D135" s="49" t="n">
        <v>0.14813</v>
      </c>
      <c r="E135" s="49" t="n">
        <v>0.77163</v>
      </c>
      <c r="G135" s="51" t="n">
        <f aca="false">$C135-($D135*9/4+$E135)</f>
        <v>0.0449675000000001</v>
      </c>
      <c r="I135" s="15"/>
      <c r="J135" s="15"/>
      <c r="K135" s="15"/>
    </row>
    <row r="136" customFormat="false" ht="15.75" hidden="false" customHeight="false" outlineLevel="0" collapsed="false">
      <c r="A136" s="12" t="s">
        <v>295</v>
      </c>
      <c r="B136" s="13" t="s">
        <v>296</v>
      </c>
      <c r="C136" s="49" t="n">
        <v>0.02632</v>
      </c>
      <c r="D136" s="49" t="n">
        <v>0.00442</v>
      </c>
      <c r="E136" s="49" t="n">
        <v>0.01534</v>
      </c>
      <c r="G136" s="51" t="n">
        <f aca="false">$C136-($D136*9/4+$E136)</f>
        <v>0.001035</v>
      </c>
      <c r="I136" s="15"/>
      <c r="J136" s="15"/>
      <c r="K136" s="15"/>
    </row>
    <row r="137" customFormat="false" ht="15.75" hidden="false" customHeight="false" outlineLevel="0" collapsed="false">
      <c r="A137" s="12" t="s">
        <v>297</v>
      </c>
      <c r="B137" s="13" t="s">
        <v>298</v>
      </c>
      <c r="C137" s="49" t="n">
        <v>0.01973</v>
      </c>
      <c r="D137" s="49" t="n">
        <v>0.00286</v>
      </c>
      <c r="E137" s="49" t="n">
        <v>0.01246</v>
      </c>
      <c r="G137" s="51" t="n">
        <f aca="false">$C137-($D137*9/4+$E137)</f>
        <v>0.000834999999999999</v>
      </c>
      <c r="I137" s="15"/>
      <c r="J137" s="15"/>
      <c r="K137" s="15"/>
    </row>
    <row r="138" customFormat="false" ht="15.75" hidden="false" customHeight="false" outlineLevel="0" collapsed="false">
      <c r="A138" s="12" t="s">
        <v>299</v>
      </c>
      <c r="B138" s="13" t="s">
        <v>300</v>
      </c>
      <c r="C138" s="49" t="n">
        <v>0.00463</v>
      </c>
      <c r="D138" s="49" t="n">
        <v>0.00067</v>
      </c>
      <c r="E138" s="49" t="n">
        <v>0.00292</v>
      </c>
      <c r="G138" s="51" t="n">
        <f aca="false">$C138-($D138*9/4+$E138)</f>
        <v>0.0002025</v>
      </c>
      <c r="I138" s="15"/>
      <c r="J138" s="15"/>
      <c r="K138" s="15"/>
    </row>
    <row r="139" customFormat="false" ht="15.75" hidden="false" customHeight="false" outlineLevel="0" collapsed="false">
      <c r="A139" s="5"/>
      <c r="B139" s="13"/>
    </row>
    <row r="140" customFormat="false" ht="15.75" hidden="false" customHeight="false" outlineLevel="0" collapsed="false">
      <c r="A140" s="5"/>
      <c r="B140" s="13"/>
      <c r="C140" s="47" t="n">
        <f aca="false">SUM(C2:C138)</f>
        <v>27.50013</v>
      </c>
      <c r="D140" s="47" t="n">
        <f aca="false">SUM(D2:D138)</f>
        <v>4.04168</v>
      </c>
      <c r="E140" s="47" t="n">
        <f aca="false">SUM(E2:E138)</f>
        <v>16.9655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D9EAD3"/>
    <pageSetUpPr fitToPage="false"/>
  </sheetPr>
  <dimension ref="A1:AR1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7.0255102040816"/>
    <col collapsed="false" hidden="false" max="2" min="2" style="0" width="26.9336734693878"/>
    <col collapsed="false" hidden="false" max="3" min="3" style="0" width="3.30102040816327"/>
    <col collapsed="false" hidden="false" max="4" min="4" style="0" width="18.5459183673469"/>
    <col collapsed="false" hidden="false" max="5" min="5" style="0" width="13.3469387755102"/>
    <col collapsed="false" hidden="false" max="6" min="6" style="0" width="17.780612244898"/>
    <col collapsed="false" hidden="false" max="1025" min="7" style="0" width="13.3469387755102"/>
  </cols>
  <sheetData>
    <row r="1" customFormat="false" ht="15.75" hidden="false" customHeight="false" outlineLevel="0" collapsed="false">
      <c r="A1" s="2" t="s">
        <v>24</v>
      </c>
      <c r="B1" s="8" t="s">
        <v>25</v>
      </c>
      <c r="D1" s="10" t="s">
        <v>356</v>
      </c>
      <c r="E1" s="10" t="s">
        <v>357</v>
      </c>
      <c r="F1" s="10" t="s">
        <v>358</v>
      </c>
      <c r="H1" s="16"/>
      <c r="I1" s="16"/>
      <c r="J1" s="52"/>
      <c r="K1" s="52"/>
      <c r="L1" s="52"/>
      <c r="M1" s="16"/>
      <c r="N1" s="16"/>
      <c r="O1" s="16"/>
      <c r="Q1" s="16"/>
      <c r="R1" s="52"/>
      <c r="S1" s="16"/>
      <c r="T1" s="16"/>
      <c r="U1" s="16"/>
      <c r="V1" s="16"/>
      <c r="W1" s="16"/>
      <c r="Y1" s="16"/>
      <c r="Z1" s="52"/>
      <c r="AA1" s="16"/>
      <c r="AB1" s="16"/>
      <c r="AC1" s="16"/>
      <c r="AD1" s="16"/>
      <c r="AE1" s="16"/>
      <c r="AG1" s="16"/>
      <c r="AH1" s="52"/>
      <c r="AI1" s="16"/>
      <c r="AJ1" s="16"/>
      <c r="AK1" s="16"/>
      <c r="AL1" s="16"/>
      <c r="AM1" s="16"/>
      <c r="AN1" s="52"/>
      <c r="AO1" s="16"/>
      <c r="AP1" s="52"/>
      <c r="AQ1" s="16"/>
      <c r="AR1" s="52"/>
    </row>
    <row r="2" customFormat="false" ht="15.75" hidden="false" customHeight="false" outlineLevel="0" collapsed="false">
      <c r="A2" s="12" t="s">
        <v>27</v>
      </c>
      <c r="B2" s="13" t="s">
        <v>28</v>
      </c>
      <c r="D2" s="15" t="n">
        <v>0.73</v>
      </c>
      <c r="E2" s="15" t="n">
        <v>0.07</v>
      </c>
      <c r="F2" s="15" t="n">
        <v>0.13</v>
      </c>
      <c r="G2" s="15"/>
      <c r="H2" s="52"/>
      <c r="I2" s="52"/>
      <c r="J2" s="15"/>
      <c r="K2" s="15"/>
      <c r="L2" s="15"/>
      <c r="M2" s="15"/>
      <c r="N2" s="15"/>
      <c r="O2" s="15"/>
      <c r="Q2" s="16"/>
      <c r="R2" s="15"/>
      <c r="S2" s="15"/>
      <c r="T2" s="15"/>
      <c r="U2" s="15"/>
      <c r="V2" s="15"/>
      <c r="W2" s="15"/>
      <c r="Y2" s="16"/>
      <c r="Z2" s="15"/>
      <c r="AA2" s="15"/>
      <c r="AB2" s="15"/>
      <c r="AC2" s="15"/>
      <c r="AD2" s="15"/>
      <c r="AE2" s="15"/>
      <c r="AG2" s="16"/>
      <c r="AH2" s="15"/>
      <c r="AI2" s="15"/>
      <c r="AJ2" s="15"/>
      <c r="AK2" s="15"/>
      <c r="AL2" s="15"/>
      <c r="AM2" s="15"/>
      <c r="AN2" s="15"/>
      <c r="AO2" s="16"/>
      <c r="AP2" s="15"/>
      <c r="AQ2" s="16"/>
      <c r="AR2" s="15"/>
    </row>
    <row r="3" customFormat="false" ht="15.75" hidden="false" customHeight="false" outlineLevel="0" collapsed="false">
      <c r="A3" s="12" t="s">
        <v>29</v>
      </c>
      <c r="B3" s="13" t="s">
        <v>30</v>
      </c>
      <c r="D3" s="15" t="n">
        <v>0.51</v>
      </c>
      <c r="E3" s="15" t="n">
        <v>0.03</v>
      </c>
      <c r="F3" s="15" t="n">
        <v>0.06</v>
      </c>
      <c r="G3" s="15"/>
      <c r="H3" s="5"/>
      <c r="I3" s="16"/>
      <c r="J3" s="15"/>
      <c r="K3" s="15"/>
      <c r="L3" s="15"/>
      <c r="M3" s="15"/>
      <c r="N3" s="15"/>
      <c r="O3" s="15"/>
      <c r="Q3" s="16"/>
      <c r="R3" s="15"/>
      <c r="S3" s="15"/>
      <c r="T3" s="15"/>
      <c r="U3" s="15"/>
      <c r="V3" s="15"/>
      <c r="W3" s="15"/>
      <c r="Y3" s="16"/>
      <c r="Z3" s="15"/>
      <c r="AA3" s="15"/>
      <c r="AB3" s="15"/>
      <c r="AC3" s="15"/>
      <c r="AD3" s="15"/>
      <c r="AE3" s="15"/>
      <c r="AG3" s="16"/>
      <c r="AH3" s="15"/>
      <c r="AI3" s="15"/>
      <c r="AJ3" s="15"/>
      <c r="AK3" s="15"/>
      <c r="AL3" s="15"/>
      <c r="AM3" s="15"/>
      <c r="AN3" s="15"/>
      <c r="AO3" s="16"/>
      <c r="AP3" s="15"/>
      <c r="AQ3" s="16"/>
      <c r="AR3" s="15"/>
    </row>
    <row r="4" customFormat="false" ht="15.75" hidden="false" customHeight="false" outlineLevel="0" collapsed="false">
      <c r="A4" s="12" t="s">
        <v>31</v>
      </c>
      <c r="B4" s="13" t="s">
        <v>32</v>
      </c>
      <c r="D4" s="15" t="n">
        <v>5.52</v>
      </c>
      <c r="E4" s="15" t="n">
        <v>0.24</v>
      </c>
      <c r="F4" s="15" t="n">
        <v>0.78</v>
      </c>
      <c r="G4" s="15"/>
      <c r="H4" s="5"/>
      <c r="I4" s="16"/>
      <c r="J4" s="15"/>
      <c r="K4" s="15"/>
      <c r="L4" s="15"/>
      <c r="M4" s="15"/>
      <c r="N4" s="15"/>
      <c r="O4" s="15"/>
      <c r="Q4" s="16"/>
      <c r="R4" s="15"/>
      <c r="S4" s="15"/>
      <c r="T4" s="15"/>
      <c r="U4" s="15"/>
      <c r="V4" s="15"/>
      <c r="W4" s="15"/>
      <c r="Y4" s="16"/>
      <c r="Z4" s="15"/>
      <c r="AA4" s="15"/>
      <c r="AB4" s="15"/>
      <c r="AC4" s="15"/>
      <c r="AD4" s="15"/>
      <c r="AE4" s="15"/>
      <c r="AG4" s="16"/>
      <c r="AH4" s="15"/>
      <c r="AI4" s="15"/>
      <c r="AJ4" s="15"/>
      <c r="AK4" s="15"/>
      <c r="AL4" s="15"/>
      <c r="AM4" s="15"/>
      <c r="AN4" s="15"/>
      <c r="AO4" s="16"/>
      <c r="AP4" s="15"/>
      <c r="AQ4" s="16"/>
      <c r="AR4" s="15"/>
    </row>
    <row r="5" customFormat="false" ht="15.75" hidden="false" customHeight="false" outlineLevel="0" collapsed="false">
      <c r="A5" s="12" t="s">
        <v>33</v>
      </c>
      <c r="B5" s="13" t="s">
        <v>34</v>
      </c>
      <c r="D5" s="15" t="n">
        <v>1.14</v>
      </c>
      <c r="E5" s="15" t="n">
        <v>0.05</v>
      </c>
      <c r="F5" s="15" t="n">
        <v>0.11</v>
      </c>
      <c r="G5" s="15"/>
      <c r="H5" s="5"/>
      <c r="I5" s="16"/>
      <c r="J5" s="15"/>
      <c r="K5" s="15"/>
      <c r="L5" s="15"/>
      <c r="M5" s="15"/>
      <c r="N5" s="15"/>
      <c r="O5" s="15"/>
      <c r="Q5" s="16"/>
      <c r="R5" s="15"/>
      <c r="S5" s="15"/>
      <c r="T5" s="15"/>
      <c r="U5" s="15"/>
      <c r="V5" s="15"/>
      <c r="W5" s="15"/>
      <c r="Y5" s="16"/>
      <c r="Z5" s="15"/>
      <c r="AA5" s="15"/>
      <c r="AB5" s="15"/>
      <c r="AC5" s="15"/>
      <c r="AD5" s="15"/>
      <c r="AE5" s="15"/>
      <c r="AG5" s="16"/>
      <c r="AH5" s="15"/>
      <c r="AI5" s="15"/>
      <c r="AJ5" s="15"/>
      <c r="AK5" s="15"/>
      <c r="AL5" s="15"/>
      <c r="AM5" s="15"/>
      <c r="AN5" s="15"/>
      <c r="AO5" s="16"/>
      <c r="AP5" s="15"/>
      <c r="AQ5" s="16"/>
      <c r="AR5" s="15"/>
    </row>
    <row r="6" customFormat="false" ht="15.75" hidden="false" customHeight="false" outlineLevel="0" collapsed="false">
      <c r="A6" s="12" t="s">
        <v>35</v>
      </c>
      <c r="B6" s="13" t="s">
        <v>36</v>
      </c>
      <c r="D6" s="15" t="n">
        <v>52</v>
      </c>
      <c r="E6" s="15" t="n">
        <v>2.33</v>
      </c>
      <c r="F6" s="15" t="n">
        <v>19.17</v>
      </c>
      <c r="G6" s="15"/>
      <c r="H6" s="5"/>
      <c r="I6" s="16"/>
      <c r="J6" s="15"/>
      <c r="K6" s="15"/>
      <c r="L6" s="15"/>
      <c r="M6" s="15"/>
      <c r="N6" s="15"/>
      <c r="O6" s="15"/>
      <c r="Q6" s="16"/>
      <c r="R6" s="15"/>
      <c r="S6" s="15"/>
      <c r="T6" s="15"/>
      <c r="U6" s="15"/>
      <c r="V6" s="15"/>
      <c r="W6" s="15"/>
      <c r="Y6" s="16"/>
      <c r="Z6" s="15"/>
      <c r="AA6" s="15"/>
      <c r="AB6" s="15"/>
      <c r="AC6" s="15"/>
      <c r="AD6" s="15"/>
      <c r="AE6" s="15"/>
      <c r="AG6" s="16"/>
      <c r="AH6" s="15"/>
      <c r="AI6" s="15"/>
      <c r="AJ6" s="15"/>
      <c r="AK6" s="15"/>
      <c r="AL6" s="15"/>
      <c r="AM6" s="15"/>
      <c r="AN6" s="15"/>
      <c r="AO6" s="16"/>
      <c r="AP6" s="15"/>
      <c r="AQ6" s="16"/>
      <c r="AR6" s="15"/>
    </row>
    <row r="7" customFormat="false" ht="15.75" hidden="false" customHeight="false" outlineLevel="0" collapsed="false">
      <c r="A7" s="12" t="s">
        <v>37</v>
      </c>
      <c r="B7" s="13" t="s">
        <v>38</v>
      </c>
      <c r="D7" s="15" t="n">
        <v>0.31</v>
      </c>
      <c r="E7" s="15" t="n">
        <v>0.01</v>
      </c>
      <c r="F7" s="15" t="n">
        <v>0.05</v>
      </c>
      <c r="G7" s="15"/>
      <c r="H7" s="5"/>
      <c r="I7" s="16"/>
      <c r="J7" s="15"/>
      <c r="K7" s="15"/>
      <c r="L7" s="15"/>
      <c r="M7" s="15"/>
      <c r="N7" s="15"/>
      <c r="O7" s="15"/>
      <c r="Q7" s="16"/>
      <c r="R7" s="15"/>
      <c r="S7" s="15"/>
      <c r="T7" s="15"/>
      <c r="U7" s="15"/>
      <c r="V7" s="15"/>
      <c r="W7" s="15"/>
      <c r="Y7" s="16"/>
      <c r="Z7" s="15"/>
      <c r="AA7" s="15"/>
      <c r="AB7" s="15"/>
      <c r="AC7" s="15"/>
      <c r="AD7" s="15"/>
      <c r="AE7" s="15"/>
      <c r="AG7" s="16"/>
      <c r="AH7" s="15"/>
      <c r="AI7" s="15"/>
      <c r="AJ7" s="15"/>
      <c r="AK7" s="15"/>
      <c r="AL7" s="15"/>
      <c r="AM7" s="15"/>
      <c r="AN7" s="15"/>
      <c r="AO7" s="16"/>
      <c r="AP7" s="15"/>
      <c r="AQ7" s="16"/>
      <c r="AR7" s="15"/>
    </row>
    <row r="8" customFormat="false" ht="15.75" hidden="false" customHeight="false" outlineLevel="0" collapsed="false">
      <c r="A8" s="12" t="s">
        <v>39</v>
      </c>
      <c r="B8" s="13" t="s">
        <v>40</v>
      </c>
      <c r="D8" s="15" t="n">
        <v>12.01</v>
      </c>
      <c r="E8" s="15" t="n">
        <v>0.73</v>
      </c>
      <c r="F8" s="15" t="n">
        <v>2.18</v>
      </c>
      <c r="G8" s="15"/>
      <c r="H8" s="5"/>
      <c r="I8" s="16"/>
      <c r="J8" s="15"/>
      <c r="K8" s="15"/>
      <c r="L8" s="15"/>
      <c r="M8" s="15"/>
      <c r="N8" s="15"/>
      <c r="O8" s="15"/>
      <c r="Q8" s="16"/>
      <c r="R8" s="15"/>
      <c r="S8" s="15"/>
      <c r="T8" s="15"/>
      <c r="U8" s="15"/>
      <c r="V8" s="15"/>
      <c r="W8" s="15"/>
      <c r="Y8" s="16"/>
      <c r="Z8" s="15"/>
      <c r="AA8" s="15"/>
      <c r="AB8" s="15"/>
      <c r="AC8" s="15"/>
      <c r="AD8" s="15"/>
      <c r="AE8" s="15"/>
      <c r="AG8" s="16"/>
      <c r="AH8" s="15"/>
      <c r="AI8" s="15"/>
      <c r="AJ8" s="15"/>
      <c r="AK8" s="15"/>
      <c r="AL8" s="15"/>
      <c r="AM8" s="15"/>
      <c r="AN8" s="15"/>
      <c r="AO8" s="16"/>
      <c r="AP8" s="15"/>
      <c r="AQ8" s="16"/>
      <c r="AR8" s="15"/>
    </row>
    <row r="9" customFormat="false" ht="15.75" hidden="false" customHeight="false" outlineLevel="0" collapsed="false">
      <c r="A9" s="12" t="s">
        <v>41</v>
      </c>
      <c r="B9" s="13" t="s">
        <v>42</v>
      </c>
      <c r="D9" s="15" t="n">
        <v>1.76</v>
      </c>
      <c r="E9" s="15" t="n">
        <v>0.1</v>
      </c>
      <c r="F9" s="15" t="n">
        <v>0.31</v>
      </c>
      <c r="G9" s="15"/>
      <c r="H9" s="5"/>
      <c r="I9" s="16"/>
      <c r="J9" s="15"/>
      <c r="K9" s="15"/>
      <c r="L9" s="15"/>
      <c r="M9" s="15"/>
      <c r="N9" s="15"/>
      <c r="O9" s="15"/>
      <c r="Q9" s="16"/>
      <c r="R9" s="15"/>
      <c r="S9" s="15"/>
      <c r="T9" s="15"/>
      <c r="U9" s="15"/>
      <c r="V9" s="15"/>
      <c r="W9" s="15"/>
      <c r="Y9" s="16"/>
      <c r="Z9" s="15"/>
      <c r="AA9" s="15"/>
      <c r="AB9" s="15"/>
      <c r="AC9" s="15"/>
      <c r="AD9" s="15"/>
      <c r="AE9" s="15"/>
      <c r="AG9" s="16"/>
      <c r="AH9" s="15"/>
      <c r="AI9" s="15"/>
      <c r="AJ9" s="15"/>
      <c r="AK9" s="15"/>
      <c r="AL9" s="15"/>
      <c r="AM9" s="15"/>
      <c r="AN9" s="15"/>
      <c r="AO9" s="16"/>
      <c r="AP9" s="15"/>
      <c r="AQ9" s="16"/>
      <c r="AR9" s="15"/>
    </row>
    <row r="10" customFormat="false" ht="15.75" hidden="false" customHeight="false" outlineLevel="0" collapsed="false">
      <c r="A10" s="12" t="s">
        <v>43</v>
      </c>
      <c r="B10" s="13" t="s">
        <v>44</v>
      </c>
      <c r="D10" s="15" t="n">
        <v>0</v>
      </c>
      <c r="E10" s="15" t="n">
        <v>0</v>
      </c>
      <c r="F10" s="15" t="n">
        <v>0</v>
      </c>
      <c r="G10" s="15"/>
      <c r="H10" s="5"/>
      <c r="I10" s="16"/>
      <c r="J10" s="15"/>
      <c r="K10" s="15"/>
      <c r="L10" s="15"/>
      <c r="M10" s="15"/>
      <c r="N10" s="15"/>
      <c r="O10" s="15"/>
      <c r="Q10" s="16"/>
      <c r="R10" s="15"/>
      <c r="S10" s="15"/>
      <c r="T10" s="15"/>
      <c r="U10" s="15"/>
      <c r="V10" s="15"/>
      <c r="W10" s="15"/>
      <c r="Y10" s="16"/>
      <c r="Z10" s="15"/>
      <c r="AA10" s="15"/>
      <c r="AB10" s="15"/>
      <c r="AC10" s="15"/>
      <c r="AD10" s="15"/>
      <c r="AE10" s="15"/>
      <c r="AG10" s="16"/>
      <c r="AH10" s="15"/>
      <c r="AI10" s="15"/>
      <c r="AJ10" s="15"/>
      <c r="AK10" s="15"/>
      <c r="AL10" s="15"/>
      <c r="AM10" s="15"/>
      <c r="AN10" s="15"/>
      <c r="AO10" s="16"/>
      <c r="AP10" s="15"/>
      <c r="AQ10" s="16"/>
      <c r="AR10" s="15"/>
    </row>
    <row r="11" customFormat="false" ht="15.75" hidden="false" customHeight="false" outlineLevel="0" collapsed="false">
      <c r="A11" s="12" t="s">
        <v>45</v>
      </c>
      <c r="B11" s="13" t="s">
        <v>46</v>
      </c>
      <c r="D11" s="15" t="n">
        <v>11.7</v>
      </c>
      <c r="E11" s="15" t="n">
        <v>0.92</v>
      </c>
      <c r="F11" s="15" t="n">
        <v>2.17</v>
      </c>
      <c r="G11" s="15"/>
      <c r="H11" s="5"/>
      <c r="I11" s="16"/>
      <c r="J11" s="15"/>
      <c r="K11" s="15"/>
      <c r="L11" s="15"/>
      <c r="M11" s="15"/>
      <c r="N11" s="15"/>
      <c r="O11" s="15"/>
      <c r="Q11" s="16"/>
      <c r="R11" s="15"/>
      <c r="S11" s="15"/>
      <c r="T11" s="15"/>
      <c r="U11" s="15"/>
      <c r="V11" s="15"/>
      <c r="W11" s="15"/>
      <c r="Y11" s="16"/>
      <c r="Z11" s="15"/>
      <c r="AA11" s="15"/>
      <c r="AB11" s="15"/>
      <c r="AC11" s="15"/>
      <c r="AD11" s="15"/>
      <c r="AE11" s="15"/>
      <c r="AG11" s="16"/>
      <c r="AH11" s="15"/>
      <c r="AI11" s="15"/>
      <c r="AJ11" s="15"/>
      <c r="AK11" s="15"/>
      <c r="AL11" s="15"/>
      <c r="AM11" s="15"/>
      <c r="AN11" s="15"/>
      <c r="AO11" s="16"/>
      <c r="AP11" s="15"/>
      <c r="AQ11" s="16"/>
      <c r="AR11" s="15"/>
    </row>
    <row r="12" customFormat="false" ht="15.75" hidden="false" customHeight="false" outlineLevel="0" collapsed="false">
      <c r="A12" s="12" t="s">
        <v>47</v>
      </c>
      <c r="B12" s="13" t="s">
        <v>48</v>
      </c>
      <c r="D12" s="15" t="n">
        <v>0.05</v>
      </c>
      <c r="E12" s="15" t="n">
        <v>0</v>
      </c>
      <c r="F12" s="15" t="n">
        <v>0.01</v>
      </c>
      <c r="G12" s="15"/>
      <c r="H12" s="5"/>
      <c r="I12" s="16"/>
      <c r="J12" s="15"/>
      <c r="K12" s="15"/>
      <c r="L12" s="15"/>
      <c r="M12" s="15"/>
      <c r="N12" s="15"/>
      <c r="O12" s="15"/>
      <c r="Q12" s="16"/>
      <c r="R12" s="15"/>
      <c r="S12" s="15"/>
      <c r="T12" s="15"/>
      <c r="U12" s="15"/>
      <c r="V12" s="15"/>
      <c r="W12" s="15"/>
      <c r="Y12" s="16"/>
      <c r="Z12" s="15"/>
      <c r="AA12" s="15"/>
      <c r="AB12" s="15"/>
      <c r="AC12" s="15"/>
      <c r="AD12" s="15"/>
      <c r="AE12" s="15"/>
      <c r="AG12" s="16"/>
      <c r="AH12" s="15"/>
      <c r="AI12" s="15"/>
      <c r="AJ12" s="15"/>
      <c r="AK12" s="15"/>
      <c r="AL12" s="15"/>
      <c r="AM12" s="15"/>
      <c r="AN12" s="15"/>
      <c r="AO12" s="16"/>
      <c r="AP12" s="15"/>
      <c r="AQ12" s="16"/>
      <c r="AR12" s="15"/>
    </row>
    <row r="13" customFormat="false" ht="15.75" hidden="false" customHeight="false" outlineLevel="0" collapsed="false">
      <c r="A13" s="12" t="s">
        <v>49</v>
      </c>
      <c r="B13" s="13" t="s">
        <v>50</v>
      </c>
      <c r="D13" s="15" t="n">
        <v>5.55</v>
      </c>
      <c r="E13" s="15" t="n">
        <v>0.42</v>
      </c>
      <c r="F13" s="15" t="n">
        <v>1.07</v>
      </c>
      <c r="G13" s="15"/>
      <c r="H13" s="5"/>
      <c r="I13" s="16"/>
      <c r="J13" s="15"/>
      <c r="K13" s="15"/>
      <c r="L13" s="15"/>
      <c r="M13" s="15"/>
      <c r="N13" s="15"/>
      <c r="O13" s="15"/>
      <c r="Q13" s="16"/>
      <c r="R13" s="15"/>
      <c r="S13" s="15"/>
      <c r="T13" s="15"/>
      <c r="U13" s="15"/>
      <c r="V13" s="15"/>
      <c r="W13" s="15"/>
      <c r="Y13" s="16"/>
      <c r="Z13" s="15"/>
      <c r="AA13" s="15"/>
      <c r="AB13" s="15"/>
      <c r="AC13" s="15"/>
      <c r="AD13" s="15"/>
      <c r="AE13" s="15"/>
      <c r="AG13" s="16"/>
      <c r="AH13" s="15"/>
      <c r="AI13" s="15"/>
      <c r="AJ13" s="15"/>
      <c r="AK13" s="15"/>
      <c r="AL13" s="15"/>
      <c r="AM13" s="15"/>
      <c r="AN13" s="15"/>
      <c r="AO13" s="16"/>
      <c r="AP13" s="15"/>
      <c r="AQ13" s="16"/>
      <c r="AR13" s="15"/>
    </row>
    <row r="14" customFormat="false" ht="15.75" hidden="false" customHeight="false" outlineLevel="0" collapsed="false">
      <c r="A14" s="12" t="s">
        <v>51</v>
      </c>
      <c r="B14" s="13" t="s">
        <v>52</v>
      </c>
      <c r="D14" s="15" t="n">
        <v>1.23</v>
      </c>
      <c r="E14" s="15" t="n">
        <v>0.08</v>
      </c>
      <c r="F14" s="15" t="n">
        <v>0.21</v>
      </c>
      <c r="G14" s="15"/>
      <c r="H14" s="5"/>
      <c r="I14" s="16"/>
      <c r="J14" s="15"/>
      <c r="K14" s="15"/>
      <c r="L14" s="15"/>
      <c r="M14" s="15"/>
      <c r="N14" s="15"/>
      <c r="O14" s="15"/>
      <c r="Q14" s="16"/>
      <c r="R14" s="15"/>
      <c r="S14" s="15"/>
      <c r="T14" s="15"/>
      <c r="U14" s="15"/>
      <c r="V14" s="15"/>
      <c r="W14" s="15"/>
      <c r="Y14" s="16"/>
      <c r="Z14" s="15"/>
      <c r="AA14" s="15"/>
      <c r="AB14" s="15"/>
      <c r="AC14" s="15"/>
      <c r="AD14" s="15"/>
      <c r="AE14" s="15"/>
      <c r="AG14" s="16"/>
      <c r="AH14" s="15"/>
      <c r="AI14" s="15"/>
      <c r="AJ14" s="15"/>
      <c r="AK14" s="15"/>
      <c r="AL14" s="15"/>
      <c r="AM14" s="15"/>
      <c r="AN14" s="15"/>
      <c r="AO14" s="16"/>
      <c r="AP14" s="15"/>
      <c r="AQ14" s="16"/>
      <c r="AR14" s="15"/>
    </row>
    <row r="15" customFormat="false" ht="15.75" hidden="false" customHeight="false" outlineLevel="0" collapsed="false">
      <c r="A15" s="12" t="s">
        <v>53</v>
      </c>
      <c r="B15" s="13" t="s">
        <v>54</v>
      </c>
      <c r="D15" s="15" t="n">
        <v>0</v>
      </c>
      <c r="E15" s="15" t="n">
        <v>0</v>
      </c>
      <c r="F15" s="15" t="n">
        <v>0</v>
      </c>
      <c r="G15" s="15"/>
      <c r="H15" s="5"/>
      <c r="I15" s="16"/>
      <c r="J15" s="15"/>
      <c r="K15" s="15"/>
      <c r="L15" s="15"/>
      <c r="M15" s="15"/>
      <c r="N15" s="15"/>
      <c r="O15" s="15"/>
      <c r="Q15" s="16"/>
      <c r="R15" s="15"/>
      <c r="S15" s="15"/>
      <c r="T15" s="15"/>
      <c r="U15" s="15"/>
      <c r="V15" s="15"/>
      <c r="W15" s="15"/>
      <c r="Y15" s="16"/>
      <c r="Z15" s="15"/>
      <c r="AA15" s="15"/>
      <c r="AB15" s="15"/>
      <c r="AC15" s="15"/>
      <c r="AD15" s="15"/>
      <c r="AE15" s="15"/>
      <c r="AG15" s="16"/>
      <c r="AH15" s="15"/>
      <c r="AI15" s="15"/>
      <c r="AJ15" s="15"/>
      <c r="AK15" s="15"/>
      <c r="AL15" s="15"/>
      <c r="AM15" s="15"/>
      <c r="AN15" s="15"/>
      <c r="AO15" s="16"/>
      <c r="AP15" s="15"/>
      <c r="AQ15" s="16"/>
      <c r="AR15" s="15"/>
    </row>
    <row r="16" customFormat="false" ht="15.75" hidden="false" customHeight="false" outlineLevel="0" collapsed="false">
      <c r="A16" s="12" t="s">
        <v>55</v>
      </c>
      <c r="B16" s="13" t="s">
        <v>56</v>
      </c>
      <c r="D16" s="15" t="n">
        <v>3.41</v>
      </c>
      <c r="E16" s="15" t="n">
        <v>0.09</v>
      </c>
      <c r="F16" s="15" t="n">
        <v>1.2</v>
      </c>
      <c r="G16" s="15"/>
      <c r="H16" s="5"/>
      <c r="I16" s="16"/>
      <c r="J16" s="15"/>
      <c r="K16" s="15"/>
      <c r="L16" s="15"/>
      <c r="M16" s="15"/>
      <c r="N16" s="15"/>
      <c r="O16" s="15"/>
      <c r="Q16" s="16"/>
      <c r="R16" s="15"/>
      <c r="S16" s="15"/>
      <c r="T16" s="15"/>
      <c r="U16" s="15"/>
      <c r="V16" s="15"/>
      <c r="W16" s="15"/>
      <c r="Y16" s="16"/>
      <c r="Z16" s="15"/>
      <c r="AA16" s="15"/>
      <c r="AB16" s="15"/>
      <c r="AC16" s="15"/>
      <c r="AD16" s="15"/>
      <c r="AE16" s="15"/>
      <c r="AG16" s="16"/>
      <c r="AH16" s="15"/>
      <c r="AI16" s="15"/>
      <c r="AJ16" s="15"/>
      <c r="AK16" s="15"/>
      <c r="AL16" s="15"/>
      <c r="AM16" s="15"/>
      <c r="AN16" s="15"/>
      <c r="AO16" s="16"/>
      <c r="AP16" s="15"/>
      <c r="AQ16" s="16"/>
      <c r="AR16" s="15"/>
    </row>
    <row r="17" customFormat="false" ht="15.75" hidden="false" customHeight="false" outlineLevel="0" collapsed="false">
      <c r="A17" s="12" t="s">
        <v>57</v>
      </c>
      <c r="B17" s="13" t="s">
        <v>58</v>
      </c>
      <c r="D17" s="15" t="n">
        <v>1.01</v>
      </c>
      <c r="E17" s="15" t="n">
        <v>0.04</v>
      </c>
      <c r="F17" s="15" t="n">
        <v>0.16</v>
      </c>
      <c r="G17" s="15"/>
      <c r="H17" s="5"/>
      <c r="I17" s="16"/>
      <c r="J17" s="15"/>
      <c r="K17" s="15"/>
      <c r="L17" s="15"/>
      <c r="M17" s="15"/>
      <c r="N17" s="15"/>
      <c r="O17" s="15"/>
      <c r="Q17" s="16"/>
      <c r="R17" s="15"/>
      <c r="S17" s="15"/>
      <c r="T17" s="15"/>
      <c r="U17" s="15"/>
      <c r="V17" s="15"/>
      <c r="W17" s="15"/>
      <c r="Y17" s="16"/>
      <c r="Z17" s="15"/>
      <c r="AA17" s="15"/>
      <c r="AB17" s="15"/>
      <c r="AC17" s="15"/>
      <c r="AD17" s="15"/>
      <c r="AE17" s="15"/>
      <c r="AG17" s="16"/>
      <c r="AH17" s="15"/>
      <c r="AI17" s="15"/>
      <c r="AJ17" s="15"/>
      <c r="AK17" s="15"/>
      <c r="AL17" s="15"/>
      <c r="AM17" s="15"/>
      <c r="AN17" s="15"/>
      <c r="AO17" s="16"/>
      <c r="AP17" s="15"/>
      <c r="AQ17" s="16"/>
      <c r="AR17" s="15"/>
    </row>
    <row r="18" customFormat="false" ht="15.75" hidden="false" customHeight="false" outlineLevel="0" collapsed="false">
      <c r="A18" s="12" t="s">
        <v>59</v>
      </c>
      <c r="B18" s="13" t="s">
        <v>60</v>
      </c>
      <c r="D18" s="15" t="n">
        <v>0.05</v>
      </c>
      <c r="E18" s="15" t="n">
        <v>0</v>
      </c>
      <c r="F18" s="15" t="n">
        <v>0.01</v>
      </c>
      <c r="G18" s="15"/>
      <c r="H18" s="5"/>
      <c r="I18" s="16"/>
      <c r="J18" s="15"/>
      <c r="K18" s="15"/>
      <c r="L18" s="15"/>
      <c r="M18" s="15"/>
      <c r="N18" s="15"/>
      <c r="O18" s="15"/>
      <c r="Q18" s="16"/>
      <c r="R18" s="15"/>
      <c r="S18" s="15"/>
      <c r="T18" s="15"/>
      <c r="U18" s="15"/>
      <c r="V18" s="15"/>
      <c r="W18" s="15"/>
      <c r="Y18" s="16"/>
      <c r="Z18" s="15"/>
      <c r="AA18" s="15"/>
      <c r="AB18" s="15"/>
      <c r="AC18" s="15"/>
      <c r="AD18" s="15"/>
      <c r="AE18" s="15"/>
      <c r="AG18" s="16"/>
      <c r="AH18" s="15"/>
      <c r="AI18" s="15"/>
      <c r="AJ18" s="15"/>
      <c r="AK18" s="15"/>
      <c r="AL18" s="15"/>
      <c r="AM18" s="15"/>
      <c r="AN18" s="15"/>
      <c r="AO18" s="16"/>
      <c r="AP18" s="15"/>
      <c r="AQ18" s="16"/>
      <c r="AR18" s="15"/>
    </row>
    <row r="19" customFormat="false" ht="15.75" hidden="false" customHeight="false" outlineLevel="0" collapsed="false">
      <c r="A19" s="12" t="s">
        <v>61</v>
      </c>
      <c r="B19" s="13" t="s">
        <v>62</v>
      </c>
      <c r="D19" s="15" t="n">
        <v>88.59</v>
      </c>
      <c r="E19" s="15" t="n">
        <v>3.34</v>
      </c>
      <c r="F19" s="15" t="n">
        <v>23.84</v>
      </c>
      <c r="G19" s="15"/>
      <c r="H19" s="5"/>
      <c r="I19" s="16"/>
      <c r="J19" s="15"/>
      <c r="K19" s="15"/>
      <c r="L19" s="15"/>
      <c r="M19" s="15"/>
      <c r="N19" s="15"/>
      <c r="O19" s="15"/>
      <c r="Q19" s="16"/>
      <c r="R19" s="15"/>
      <c r="S19" s="15"/>
      <c r="T19" s="15"/>
      <c r="U19" s="15"/>
      <c r="V19" s="15"/>
      <c r="W19" s="15"/>
      <c r="Y19" s="16"/>
      <c r="Z19" s="15"/>
      <c r="AA19" s="15"/>
      <c r="AB19" s="15"/>
      <c r="AC19" s="15"/>
      <c r="AD19" s="15"/>
      <c r="AE19" s="15"/>
      <c r="AG19" s="16"/>
      <c r="AH19" s="15"/>
      <c r="AI19" s="15"/>
      <c r="AJ19" s="15"/>
      <c r="AK19" s="15"/>
      <c r="AL19" s="15"/>
      <c r="AM19" s="15"/>
      <c r="AN19" s="15"/>
      <c r="AO19" s="16"/>
      <c r="AP19" s="15"/>
      <c r="AQ19" s="16"/>
      <c r="AR19" s="15"/>
    </row>
    <row r="20" customFormat="false" ht="15.75" hidden="false" customHeight="false" outlineLevel="0" collapsed="false">
      <c r="A20" s="12" t="s">
        <v>63</v>
      </c>
      <c r="B20" s="13" t="s">
        <v>64</v>
      </c>
      <c r="D20" s="15" t="n">
        <v>0</v>
      </c>
      <c r="E20" s="15" t="n">
        <v>0</v>
      </c>
      <c r="F20" s="15" t="n">
        <v>0</v>
      </c>
      <c r="G20" s="15"/>
      <c r="H20" s="5"/>
      <c r="I20" s="16"/>
      <c r="J20" s="15"/>
      <c r="K20" s="15"/>
      <c r="L20" s="15"/>
      <c r="M20" s="15"/>
      <c r="N20" s="15"/>
      <c r="O20" s="15"/>
      <c r="Q20" s="16"/>
      <c r="R20" s="15"/>
      <c r="S20" s="15"/>
      <c r="T20" s="15"/>
      <c r="U20" s="15"/>
      <c r="V20" s="15"/>
      <c r="W20" s="15"/>
      <c r="Y20" s="16"/>
      <c r="Z20" s="15"/>
      <c r="AA20" s="15"/>
      <c r="AB20" s="15"/>
      <c r="AC20" s="15"/>
      <c r="AD20" s="15"/>
      <c r="AE20" s="15"/>
      <c r="AG20" s="16"/>
      <c r="AH20" s="15"/>
      <c r="AI20" s="15"/>
      <c r="AJ20" s="15"/>
      <c r="AK20" s="15"/>
      <c r="AL20" s="15"/>
      <c r="AM20" s="15"/>
      <c r="AN20" s="15"/>
      <c r="AO20" s="16"/>
      <c r="AP20" s="15"/>
      <c r="AQ20" s="16"/>
      <c r="AR20" s="15"/>
    </row>
    <row r="21" customFormat="false" ht="15.75" hidden="false" customHeight="false" outlineLevel="0" collapsed="false">
      <c r="A21" s="12" t="s">
        <v>65</v>
      </c>
      <c r="B21" s="13" t="s">
        <v>66</v>
      </c>
      <c r="D21" s="15" t="n">
        <v>0.63</v>
      </c>
      <c r="E21" s="15" t="n">
        <v>0.03</v>
      </c>
      <c r="F21" s="15" t="n">
        <v>0.15</v>
      </c>
      <c r="G21" s="15"/>
      <c r="H21" s="5"/>
      <c r="I21" s="16"/>
      <c r="J21" s="15"/>
      <c r="K21" s="15"/>
      <c r="L21" s="15"/>
      <c r="M21" s="15"/>
      <c r="N21" s="15"/>
      <c r="O21" s="15"/>
      <c r="Q21" s="16"/>
      <c r="R21" s="15"/>
      <c r="S21" s="15"/>
      <c r="T21" s="15"/>
      <c r="U21" s="15"/>
      <c r="V21" s="15"/>
      <c r="W21" s="15"/>
      <c r="Y21" s="16"/>
      <c r="Z21" s="15"/>
      <c r="AA21" s="15"/>
      <c r="AB21" s="15"/>
      <c r="AC21" s="15"/>
      <c r="AD21" s="15"/>
      <c r="AE21" s="15"/>
      <c r="AG21" s="16"/>
      <c r="AH21" s="15"/>
      <c r="AI21" s="15"/>
      <c r="AJ21" s="15"/>
      <c r="AK21" s="15"/>
      <c r="AL21" s="15"/>
      <c r="AM21" s="15"/>
      <c r="AN21" s="15"/>
      <c r="AO21" s="16"/>
      <c r="AP21" s="15"/>
      <c r="AQ21" s="16"/>
      <c r="AR21" s="15"/>
    </row>
    <row r="22" customFormat="false" ht="15.75" hidden="false" customHeight="false" outlineLevel="0" collapsed="false">
      <c r="A22" s="12" t="s">
        <v>67</v>
      </c>
      <c r="B22" s="13" t="s">
        <v>68</v>
      </c>
      <c r="D22" s="15" t="n">
        <v>9.56</v>
      </c>
      <c r="E22" s="15" t="n">
        <v>0.45</v>
      </c>
      <c r="F22" s="15" t="n">
        <v>1.49</v>
      </c>
      <c r="G22" s="15"/>
      <c r="H22" s="5"/>
      <c r="I22" s="16"/>
      <c r="J22" s="15"/>
      <c r="K22" s="15"/>
      <c r="L22" s="15"/>
      <c r="M22" s="15"/>
      <c r="N22" s="15"/>
      <c r="O22" s="15"/>
      <c r="Q22" s="16"/>
      <c r="R22" s="15"/>
      <c r="S22" s="15"/>
      <c r="T22" s="15"/>
      <c r="U22" s="15"/>
      <c r="V22" s="15"/>
      <c r="W22" s="15"/>
      <c r="Y22" s="16"/>
      <c r="Z22" s="15"/>
      <c r="AA22" s="15"/>
      <c r="AB22" s="15"/>
      <c r="AC22" s="15"/>
      <c r="AD22" s="15"/>
      <c r="AE22" s="15"/>
      <c r="AG22" s="16"/>
      <c r="AH22" s="15"/>
      <c r="AI22" s="15"/>
      <c r="AJ22" s="15"/>
      <c r="AK22" s="15"/>
      <c r="AL22" s="15"/>
      <c r="AM22" s="15"/>
      <c r="AN22" s="15"/>
      <c r="AO22" s="16"/>
      <c r="AP22" s="15"/>
      <c r="AQ22" s="16"/>
      <c r="AR22" s="15"/>
    </row>
    <row r="23" customFormat="false" ht="15.75" hidden="false" customHeight="false" outlineLevel="0" collapsed="false">
      <c r="A23" s="12" t="s">
        <v>69</v>
      </c>
      <c r="B23" s="13" t="s">
        <v>70</v>
      </c>
      <c r="D23" s="15" t="n">
        <v>0</v>
      </c>
      <c r="E23" s="15" t="n">
        <v>0</v>
      </c>
      <c r="F23" s="15" t="n">
        <v>0</v>
      </c>
      <c r="G23" s="15"/>
      <c r="H23" s="5"/>
      <c r="I23" s="16"/>
      <c r="J23" s="15"/>
      <c r="K23" s="15"/>
      <c r="L23" s="15"/>
      <c r="M23" s="15"/>
      <c r="N23" s="15"/>
      <c r="O23" s="15"/>
      <c r="Q23" s="16"/>
      <c r="R23" s="15"/>
      <c r="S23" s="15"/>
      <c r="T23" s="15"/>
      <c r="U23" s="15"/>
      <c r="V23" s="15"/>
      <c r="W23" s="15"/>
      <c r="Y23" s="16"/>
      <c r="Z23" s="15"/>
      <c r="AA23" s="15"/>
      <c r="AB23" s="15"/>
      <c r="AC23" s="15"/>
      <c r="AD23" s="15"/>
      <c r="AE23" s="15"/>
      <c r="AG23" s="16"/>
      <c r="AH23" s="15"/>
      <c r="AI23" s="15"/>
      <c r="AJ23" s="15"/>
      <c r="AK23" s="15"/>
      <c r="AL23" s="15"/>
      <c r="AM23" s="15"/>
      <c r="AN23" s="15"/>
      <c r="AO23" s="16"/>
      <c r="AP23" s="15"/>
      <c r="AQ23" s="16"/>
      <c r="AR23" s="15"/>
    </row>
    <row r="24" customFormat="false" ht="15.75" hidden="false" customHeight="false" outlineLevel="0" collapsed="false">
      <c r="A24" s="12" t="s">
        <v>71</v>
      </c>
      <c r="B24" s="13" t="s">
        <v>72</v>
      </c>
      <c r="D24" s="15" t="n">
        <v>0.01</v>
      </c>
      <c r="E24" s="15" t="n">
        <v>0</v>
      </c>
      <c r="F24" s="15" t="n">
        <v>0</v>
      </c>
      <c r="G24" s="15"/>
      <c r="H24" s="5"/>
      <c r="I24" s="16"/>
      <c r="J24" s="15"/>
      <c r="K24" s="15"/>
      <c r="L24" s="15"/>
      <c r="M24" s="15"/>
      <c r="N24" s="15"/>
      <c r="O24" s="15"/>
      <c r="Q24" s="16"/>
      <c r="R24" s="15"/>
      <c r="S24" s="15"/>
      <c r="T24" s="15"/>
      <c r="U24" s="15"/>
      <c r="V24" s="15"/>
      <c r="W24" s="15"/>
      <c r="Y24" s="16"/>
      <c r="Z24" s="15"/>
      <c r="AA24" s="15"/>
      <c r="AB24" s="15"/>
      <c r="AC24" s="15"/>
      <c r="AD24" s="15"/>
      <c r="AE24" s="15"/>
      <c r="AG24" s="16"/>
      <c r="AH24" s="15"/>
      <c r="AI24" s="15"/>
      <c r="AJ24" s="15"/>
      <c r="AK24" s="15"/>
      <c r="AL24" s="15"/>
      <c r="AM24" s="15"/>
      <c r="AN24" s="15"/>
      <c r="AO24" s="16"/>
      <c r="AP24" s="15"/>
      <c r="AQ24" s="16"/>
      <c r="AR24" s="15"/>
    </row>
    <row r="25" customFormat="false" ht="15.75" hidden="false" customHeight="false" outlineLevel="0" collapsed="false">
      <c r="A25" s="12" t="s">
        <v>73</v>
      </c>
      <c r="B25" s="13" t="s">
        <v>74</v>
      </c>
      <c r="D25" s="15" t="n">
        <v>1.14</v>
      </c>
      <c r="E25" s="15" t="n">
        <v>0.14</v>
      </c>
      <c r="F25" s="15" t="n">
        <v>0.16</v>
      </c>
      <c r="G25" s="15"/>
      <c r="H25" s="5"/>
      <c r="I25" s="16"/>
      <c r="J25" s="15"/>
      <c r="K25" s="15"/>
      <c r="L25" s="15"/>
      <c r="M25" s="15"/>
      <c r="N25" s="15"/>
      <c r="O25" s="15"/>
      <c r="Q25" s="16"/>
      <c r="R25" s="15"/>
      <c r="S25" s="15"/>
      <c r="T25" s="15"/>
      <c r="U25" s="15"/>
      <c r="V25" s="15"/>
      <c r="W25" s="15"/>
      <c r="Y25" s="16"/>
      <c r="Z25" s="15"/>
      <c r="AA25" s="15"/>
      <c r="AB25" s="15"/>
      <c r="AC25" s="15"/>
      <c r="AD25" s="15"/>
      <c r="AE25" s="15"/>
      <c r="AG25" s="16"/>
      <c r="AH25" s="15"/>
      <c r="AI25" s="15"/>
      <c r="AJ25" s="15"/>
      <c r="AK25" s="15"/>
      <c r="AL25" s="15"/>
      <c r="AM25" s="15"/>
      <c r="AN25" s="15"/>
      <c r="AO25" s="16"/>
      <c r="AP25" s="15"/>
      <c r="AQ25" s="16"/>
      <c r="AR25" s="15"/>
    </row>
    <row r="26" customFormat="false" ht="15.75" hidden="false" customHeight="false" outlineLevel="0" collapsed="false">
      <c r="A26" s="12" t="s">
        <v>75</v>
      </c>
      <c r="B26" s="13" t="s">
        <v>76</v>
      </c>
      <c r="D26" s="15" t="n">
        <v>1.59</v>
      </c>
      <c r="E26" s="15" t="n">
        <v>0.06</v>
      </c>
      <c r="F26" s="15" t="n">
        <v>0.24</v>
      </c>
      <c r="G26" s="15"/>
      <c r="H26" s="5"/>
      <c r="I26" s="16"/>
      <c r="J26" s="15"/>
      <c r="K26" s="15"/>
      <c r="L26" s="15"/>
      <c r="M26" s="15"/>
      <c r="N26" s="15"/>
      <c r="O26" s="15"/>
      <c r="Q26" s="16"/>
      <c r="R26" s="15"/>
      <c r="S26" s="15"/>
      <c r="T26" s="15"/>
      <c r="U26" s="15"/>
      <c r="V26" s="15"/>
      <c r="W26" s="15"/>
      <c r="Y26" s="16"/>
      <c r="Z26" s="15"/>
      <c r="AA26" s="15"/>
      <c r="AB26" s="15"/>
      <c r="AC26" s="15"/>
      <c r="AD26" s="15"/>
      <c r="AE26" s="15"/>
      <c r="AG26" s="16"/>
      <c r="AH26" s="15"/>
      <c r="AI26" s="15"/>
      <c r="AJ26" s="15"/>
      <c r="AK26" s="15"/>
      <c r="AL26" s="15"/>
      <c r="AM26" s="15"/>
      <c r="AN26" s="15"/>
      <c r="AO26" s="16"/>
      <c r="AP26" s="15"/>
      <c r="AQ26" s="16"/>
      <c r="AR26" s="15"/>
    </row>
    <row r="27" customFormat="false" ht="15.75" hidden="false" customHeight="false" outlineLevel="0" collapsed="false">
      <c r="A27" s="12" t="s">
        <v>77</v>
      </c>
      <c r="B27" s="13" t="s">
        <v>78</v>
      </c>
      <c r="D27" s="15" t="n">
        <v>28.18</v>
      </c>
      <c r="E27" s="15" t="n">
        <v>1</v>
      </c>
      <c r="F27" s="15" t="n">
        <v>6.65</v>
      </c>
      <c r="G27" s="15"/>
      <c r="H27" s="5"/>
      <c r="I27" s="16"/>
      <c r="J27" s="15"/>
      <c r="K27" s="15"/>
      <c r="L27" s="15"/>
      <c r="M27" s="15"/>
      <c r="N27" s="15"/>
      <c r="O27" s="15"/>
      <c r="Q27" s="16"/>
      <c r="R27" s="15"/>
      <c r="S27" s="15"/>
      <c r="T27" s="15"/>
      <c r="U27" s="15"/>
      <c r="V27" s="15"/>
      <c r="W27" s="15"/>
      <c r="Y27" s="16"/>
      <c r="Z27" s="15"/>
      <c r="AA27" s="15"/>
      <c r="AB27" s="15"/>
      <c r="AC27" s="15"/>
      <c r="AD27" s="15"/>
      <c r="AE27" s="15"/>
      <c r="AG27" s="16"/>
      <c r="AH27" s="15"/>
      <c r="AI27" s="15"/>
      <c r="AJ27" s="15"/>
      <c r="AK27" s="15"/>
      <c r="AL27" s="15"/>
      <c r="AM27" s="15"/>
      <c r="AN27" s="15"/>
      <c r="AO27" s="16"/>
      <c r="AP27" s="15"/>
      <c r="AQ27" s="16"/>
      <c r="AR27" s="15"/>
    </row>
    <row r="28" customFormat="false" ht="15.75" hidden="false" customHeight="false" outlineLevel="0" collapsed="false">
      <c r="A28" s="12" t="s">
        <v>79</v>
      </c>
      <c r="B28" s="13" t="s">
        <v>80</v>
      </c>
      <c r="D28" s="15" t="n">
        <v>0.03</v>
      </c>
      <c r="E28" s="15" t="n">
        <v>0</v>
      </c>
      <c r="F28" s="15" t="n">
        <v>0.01</v>
      </c>
      <c r="G28" s="15"/>
      <c r="H28" s="5"/>
      <c r="I28" s="16"/>
      <c r="J28" s="15"/>
      <c r="K28" s="15"/>
      <c r="L28" s="15"/>
      <c r="M28" s="15"/>
      <c r="N28" s="15"/>
      <c r="O28" s="15"/>
      <c r="Q28" s="16"/>
      <c r="R28" s="15"/>
      <c r="S28" s="15"/>
      <c r="T28" s="15"/>
      <c r="U28" s="15"/>
      <c r="V28" s="15"/>
      <c r="W28" s="15"/>
      <c r="Y28" s="16"/>
      <c r="Z28" s="15"/>
      <c r="AA28" s="15"/>
      <c r="AB28" s="15"/>
      <c r="AC28" s="15"/>
      <c r="AD28" s="15"/>
      <c r="AE28" s="15"/>
      <c r="AG28" s="16"/>
      <c r="AH28" s="15"/>
      <c r="AI28" s="15"/>
      <c r="AJ28" s="15"/>
      <c r="AK28" s="15"/>
      <c r="AL28" s="15"/>
      <c r="AM28" s="15"/>
      <c r="AN28" s="15"/>
      <c r="AO28" s="16"/>
      <c r="AP28" s="15"/>
      <c r="AQ28" s="16"/>
      <c r="AR28" s="15"/>
    </row>
    <row r="29" customFormat="false" ht="15.75" hidden="false" customHeight="false" outlineLevel="0" collapsed="false">
      <c r="A29" s="12" t="s">
        <v>81</v>
      </c>
      <c r="B29" s="13" t="s">
        <v>82</v>
      </c>
      <c r="D29" s="15" t="n">
        <v>0.69</v>
      </c>
      <c r="E29" s="15" t="n">
        <v>0.14</v>
      </c>
      <c r="F29" s="15" t="n">
        <v>0.13</v>
      </c>
      <c r="G29" s="15"/>
      <c r="H29" s="5"/>
      <c r="I29" s="16"/>
      <c r="J29" s="15"/>
      <c r="K29" s="15"/>
      <c r="L29" s="15"/>
      <c r="M29" s="15"/>
      <c r="N29" s="15"/>
      <c r="O29" s="15"/>
      <c r="Q29" s="16"/>
      <c r="R29" s="15"/>
      <c r="S29" s="15"/>
      <c r="T29" s="15"/>
      <c r="U29" s="15"/>
      <c r="V29" s="15"/>
      <c r="W29" s="15"/>
      <c r="Y29" s="16"/>
      <c r="Z29" s="15"/>
      <c r="AA29" s="15"/>
      <c r="AB29" s="15"/>
      <c r="AC29" s="15"/>
      <c r="AD29" s="15"/>
      <c r="AE29" s="15"/>
      <c r="AG29" s="16"/>
      <c r="AH29" s="15"/>
      <c r="AI29" s="15"/>
      <c r="AJ29" s="15"/>
      <c r="AK29" s="15"/>
      <c r="AL29" s="15"/>
      <c r="AM29" s="15"/>
      <c r="AN29" s="15"/>
      <c r="AO29" s="16"/>
      <c r="AP29" s="15"/>
      <c r="AQ29" s="16"/>
      <c r="AR29" s="15"/>
    </row>
    <row r="30" customFormat="false" ht="15.75" hidden="false" customHeight="false" outlineLevel="0" collapsed="false">
      <c r="A30" s="12" t="s">
        <v>83</v>
      </c>
      <c r="B30" s="13" t="s">
        <v>84</v>
      </c>
      <c r="D30" s="15" t="n">
        <v>4.23</v>
      </c>
      <c r="E30" s="15" t="n">
        <v>0.33</v>
      </c>
      <c r="F30" s="15" t="n">
        <v>0.84</v>
      </c>
      <c r="G30" s="15"/>
      <c r="H30" s="5"/>
      <c r="I30" s="16"/>
      <c r="J30" s="15"/>
      <c r="K30" s="15"/>
      <c r="L30" s="15"/>
      <c r="M30" s="15"/>
      <c r="N30" s="15"/>
      <c r="O30" s="15"/>
      <c r="Q30" s="16"/>
      <c r="R30" s="15"/>
      <c r="S30" s="15"/>
      <c r="T30" s="15"/>
      <c r="U30" s="15"/>
      <c r="V30" s="15"/>
      <c r="W30" s="15"/>
      <c r="Y30" s="16"/>
      <c r="Z30" s="15"/>
      <c r="AA30" s="15"/>
      <c r="AB30" s="15"/>
      <c r="AC30" s="15"/>
      <c r="AD30" s="15"/>
      <c r="AE30" s="15"/>
      <c r="AG30" s="16"/>
      <c r="AH30" s="15"/>
      <c r="AI30" s="15"/>
      <c r="AJ30" s="15"/>
      <c r="AK30" s="15"/>
      <c r="AL30" s="15"/>
      <c r="AM30" s="15"/>
      <c r="AN30" s="15"/>
      <c r="AO30" s="16"/>
      <c r="AP30" s="15"/>
      <c r="AQ30" s="16"/>
      <c r="AR30" s="15"/>
    </row>
    <row r="31" customFormat="false" ht="15.75" hidden="false" customHeight="false" outlineLevel="0" collapsed="false">
      <c r="A31" s="12" t="s">
        <v>85</v>
      </c>
      <c r="B31" s="13" t="s">
        <v>86</v>
      </c>
      <c r="D31" s="15" t="n">
        <v>387.45</v>
      </c>
      <c r="E31" s="15" t="n">
        <v>18.97</v>
      </c>
      <c r="F31" s="15" t="n">
        <v>79.33</v>
      </c>
      <c r="G31" s="15"/>
      <c r="H31" s="5"/>
      <c r="I31" s="16"/>
      <c r="J31" s="15"/>
      <c r="K31" s="15"/>
      <c r="L31" s="15"/>
      <c r="M31" s="15"/>
      <c r="N31" s="15"/>
      <c r="O31" s="15"/>
      <c r="Q31" s="16"/>
      <c r="R31" s="15"/>
      <c r="S31" s="15"/>
      <c r="T31" s="15"/>
      <c r="U31" s="15"/>
      <c r="V31" s="15"/>
      <c r="W31" s="15"/>
      <c r="Y31" s="16"/>
      <c r="Z31" s="15"/>
      <c r="AA31" s="15"/>
      <c r="AB31" s="15"/>
      <c r="AC31" s="15"/>
      <c r="AD31" s="15"/>
      <c r="AE31" s="15"/>
      <c r="AG31" s="16"/>
      <c r="AH31" s="15"/>
      <c r="AI31" s="15"/>
      <c r="AJ31" s="15"/>
      <c r="AK31" s="15"/>
      <c r="AL31" s="15"/>
      <c r="AM31" s="15"/>
      <c r="AN31" s="15"/>
      <c r="AO31" s="16"/>
      <c r="AP31" s="15"/>
      <c r="AQ31" s="16"/>
      <c r="AR31" s="15"/>
    </row>
    <row r="32" customFormat="false" ht="15.75" hidden="false" customHeight="false" outlineLevel="0" collapsed="false">
      <c r="A32" s="12" t="s">
        <v>87</v>
      </c>
      <c r="B32" s="13" t="s">
        <v>88</v>
      </c>
      <c r="D32" s="15" t="n">
        <v>7.02</v>
      </c>
      <c r="E32" s="15" t="n">
        <v>0.43</v>
      </c>
      <c r="F32" s="15" t="n">
        <v>1.28</v>
      </c>
      <c r="G32" s="15"/>
      <c r="H32" s="16"/>
      <c r="I32" s="16"/>
      <c r="J32" s="15"/>
      <c r="K32" s="15"/>
      <c r="L32" s="15"/>
      <c r="M32" s="15"/>
      <c r="N32" s="15"/>
      <c r="O32" s="15"/>
      <c r="Q32" s="16"/>
      <c r="R32" s="15"/>
      <c r="S32" s="15"/>
      <c r="T32" s="15"/>
      <c r="U32" s="15"/>
      <c r="V32" s="15"/>
      <c r="W32" s="15"/>
      <c r="Y32" s="16"/>
      <c r="Z32" s="15"/>
      <c r="AA32" s="15"/>
      <c r="AB32" s="15"/>
      <c r="AC32" s="15"/>
      <c r="AD32" s="15"/>
      <c r="AE32" s="15"/>
      <c r="AG32" s="16"/>
      <c r="AH32" s="15"/>
      <c r="AI32" s="15"/>
      <c r="AJ32" s="15"/>
      <c r="AK32" s="15"/>
      <c r="AL32" s="15"/>
      <c r="AM32" s="15"/>
      <c r="AN32" s="15"/>
      <c r="AO32" s="16"/>
      <c r="AP32" s="15"/>
      <c r="AQ32" s="16"/>
      <c r="AR32" s="15"/>
    </row>
    <row r="33" customFormat="false" ht="15.75" hidden="false" customHeight="false" outlineLevel="0" collapsed="false">
      <c r="A33" s="12" t="s">
        <v>89</v>
      </c>
      <c r="B33" s="13" t="s">
        <v>90</v>
      </c>
      <c r="D33" s="15" t="n">
        <v>0.04</v>
      </c>
      <c r="E33" s="15" t="n">
        <v>0</v>
      </c>
      <c r="F33" s="15" t="n">
        <v>0</v>
      </c>
      <c r="G33" s="15"/>
      <c r="H33" s="5"/>
      <c r="I33" s="16"/>
      <c r="J33" s="15"/>
      <c r="K33" s="15"/>
      <c r="L33" s="15"/>
      <c r="M33" s="15"/>
      <c r="N33" s="15"/>
      <c r="O33" s="15"/>
      <c r="Q33" s="16"/>
      <c r="R33" s="15"/>
      <c r="S33" s="15"/>
      <c r="T33" s="15"/>
      <c r="U33" s="15"/>
      <c r="V33" s="15"/>
      <c r="W33" s="15"/>
      <c r="Y33" s="16"/>
      <c r="Z33" s="15"/>
      <c r="AA33" s="15"/>
      <c r="AB33" s="15"/>
      <c r="AC33" s="15"/>
      <c r="AD33" s="15"/>
      <c r="AE33" s="15"/>
      <c r="AG33" s="16"/>
      <c r="AH33" s="15"/>
      <c r="AI33" s="15"/>
      <c r="AJ33" s="15"/>
      <c r="AK33" s="15"/>
      <c r="AL33" s="15"/>
      <c r="AM33" s="15"/>
      <c r="AN33" s="15"/>
      <c r="AO33" s="16"/>
      <c r="AP33" s="15"/>
      <c r="AQ33" s="16"/>
      <c r="AR33" s="15"/>
    </row>
    <row r="34" customFormat="false" ht="15.75" hidden="false" customHeight="false" outlineLevel="0" collapsed="false">
      <c r="A34" s="12" t="s">
        <v>91</v>
      </c>
      <c r="B34" s="18" t="s">
        <v>92</v>
      </c>
      <c r="D34" s="15" t="n">
        <v>0.06</v>
      </c>
      <c r="E34" s="15" t="n">
        <v>0</v>
      </c>
      <c r="F34" s="15" t="n">
        <v>0.02</v>
      </c>
      <c r="G34" s="15"/>
      <c r="H34" s="5"/>
      <c r="I34" s="16"/>
      <c r="J34" s="15"/>
      <c r="K34" s="15"/>
      <c r="L34" s="15"/>
      <c r="M34" s="15"/>
      <c r="N34" s="15"/>
      <c r="O34" s="15"/>
      <c r="Q34" s="16"/>
      <c r="R34" s="15"/>
      <c r="S34" s="15"/>
      <c r="T34" s="15"/>
      <c r="U34" s="15"/>
      <c r="V34" s="15"/>
      <c r="W34" s="15"/>
      <c r="Y34" s="16"/>
      <c r="Z34" s="15"/>
      <c r="AA34" s="15"/>
      <c r="AB34" s="15"/>
      <c r="AC34" s="15"/>
      <c r="AD34" s="15"/>
      <c r="AE34" s="15"/>
      <c r="AG34" s="16"/>
      <c r="AH34" s="15"/>
      <c r="AI34" s="15"/>
      <c r="AJ34" s="15"/>
      <c r="AK34" s="15"/>
      <c r="AL34" s="15"/>
      <c r="AM34" s="15"/>
      <c r="AN34" s="15"/>
      <c r="AO34" s="16"/>
      <c r="AP34" s="15"/>
      <c r="AQ34" s="16"/>
      <c r="AR34" s="15"/>
    </row>
    <row r="35" customFormat="false" ht="15.75" hidden="false" customHeight="false" outlineLevel="0" collapsed="false">
      <c r="A35" s="12" t="s">
        <v>93</v>
      </c>
      <c r="B35" s="13" t="s">
        <v>94</v>
      </c>
      <c r="D35" s="15" t="n">
        <v>1.06</v>
      </c>
      <c r="E35" s="15" t="n">
        <v>0.06</v>
      </c>
      <c r="F35" s="15" t="n">
        <v>0.22</v>
      </c>
      <c r="G35" s="15"/>
      <c r="H35" s="5"/>
      <c r="I35" s="16"/>
      <c r="J35" s="15"/>
      <c r="K35" s="15"/>
      <c r="L35" s="15"/>
      <c r="M35" s="15"/>
      <c r="N35" s="15"/>
      <c r="O35" s="15"/>
      <c r="Q35" s="16"/>
      <c r="R35" s="15"/>
      <c r="S35" s="15"/>
      <c r="T35" s="15"/>
      <c r="U35" s="15"/>
      <c r="V35" s="15"/>
      <c r="W35" s="15"/>
      <c r="Y35" s="16"/>
      <c r="Z35" s="15"/>
      <c r="AA35" s="15"/>
      <c r="AB35" s="15"/>
      <c r="AC35" s="15"/>
      <c r="AD35" s="15"/>
      <c r="AE35" s="15"/>
      <c r="AG35" s="16"/>
      <c r="AH35" s="15"/>
      <c r="AI35" s="15"/>
      <c r="AJ35" s="15"/>
      <c r="AK35" s="15"/>
      <c r="AL35" s="15"/>
      <c r="AM35" s="15"/>
      <c r="AN35" s="15"/>
      <c r="AO35" s="16"/>
      <c r="AP35" s="15"/>
      <c r="AQ35" s="16"/>
      <c r="AR35" s="15"/>
    </row>
    <row r="36" customFormat="false" ht="15.75" hidden="false" customHeight="false" outlineLevel="0" collapsed="false">
      <c r="A36" s="12" t="s">
        <v>95</v>
      </c>
      <c r="B36" s="13" t="s">
        <v>96</v>
      </c>
      <c r="D36" s="15" t="n">
        <v>1.3</v>
      </c>
      <c r="E36" s="15" t="n">
        <v>0.04</v>
      </c>
      <c r="F36" s="15" t="n">
        <v>0.12</v>
      </c>
      <c r="G36" s="15"/>
      <c r="H36" s="5"/>
      <c r="I36" s="16"/>
      <c r="J36" s="15"/>
      <c r="K36" s="15"/>
      <c r="L36" s="15"/>
      <c r="M36" s="15"/>
      <c r="N36" s="15"/>
      <c r="O36" s="15"/>
      <c r="Q36" s="16"/>
      <c r="R36" s="15"/>
      <c r="S36" s="15"/>
      <c r="T36" s="15"/>
      <c r="U36" s="15"/>
      <c r="V36" s="15"/>
      <c r="W36" s="15"/>
      <c r="Y36" s="16"/>
      <c r="Z36" s="15"/>
      <c r="AA36" s="15"/>
      <c r="AB36" s="15"/>
      <c r="AC36" s="15"/>
      <c r="AD36" s="15"/>
      <c r="AE36" s="15"/>
      <c r="AG36" s="16"/>
      <c r="AH36" s="15"/>
      <c r="AI36" s="15"/>
      <c r="AJ36" s="15"/>
      <c r="AK36" s="15"/>
      <c r="AL36" s="15"/>
      <c r="AM36" s="15"/>
      <c r="AN36" s="15"/>
      <c r="AO36" s="16"/>
      <c r="AP36" s="15"/>
      <c r="AQ36" s="16"/>
      <c r="AR36" s="15"/>
    </row>
    <row r="37" customFormat="false" ht="15.75" hidden="false" customHeight="false" outlineLevel="0" collapsed="false">
      <c r="A37" s="12" t="s">
        <v>97</v>
      </c>
      <c r="B37" s="13" t="s">
        <v>98</v>
      </c>
      <c r="D37" s="15" t="n">
        <v>1.7</v>
      </c>
      <c r="E37" s="15" t="n">
        <v>0.07</v>
      </c>
      <c r="F37" s="15" t="n">
        <v>0.34</v>
      </c>
      <c r="G37" s="15"/>
      <c r="H37" s="16"/>
      <c r="I37" s="16"/>
      <c r="J37" s="15"/>
      <c r="K37" s="15"/>
      <c r="L37" s="15"/>
      <c r="M37" s="15"/>
      <c r="N37" s="15"/>
      <c r="O37" s="15"/>
      <c r="Q37" s="16"/>
      <c r="R37" s="15"/>
      <c r="S37" s="15"/>
      <c r="T37" s="15"/>
      <c r="U37" s="15"/>
      <c r="V37" s="15"/>
      <c r="W37" s="15"/>
      <c r="Y37" s="16"/>
      <c r="Z37" s="15"/>
      <c r="AA37" s="15"/>
      <c r="AB37" s="15"/>
      <c r="AC37" s="15"/>
      <c r="AD37" s="15"/>
      <c r="AE37" s="15"/>
      <c r="AG37" s="16"/>
      <c r="AH37" s="15"/>
      <c r="AI37" s="15"/>
      <c r="AJ37" s="15"/>
      <c r="AK37" s="15"/>
      <c r="AL37" s="15"/>
      <c r="AM37" s="15"/>
      <c r="AN37" s="15"/>
      <c r="AO37" s="16"/>
      <c r="AP37" s="15"/>
      <c r="AQ37" s="16"/>
      <c r="AR37" s="15"/>
    </row>
    <row r="38" customFormat="false" ht="15.75" hidden="false" customHeight="false" outlineLevel="0" collapsed="false">
      <c r="A38" s="12" t="s">
        <v>99</v>
      </c>
      <c r="B38" s="13" t="s">
        <v>100</v>
      </c>
      <c r="D38" s="15" t="n">
        <v>0.1</v>
      </c>
      <c r="E38" s="15" t="n">
        <v>0</v>
      </c>
      <c r="F38" s="15" t="n">
        <v>0.01</v>
      </c>
      <c r="G38" s="15"/>
      <c r="H38" s="5"/>
      <c r="I38" s="16"/>
      <c r="J38" s="15"/>
      <c r="K38" s="15"/>
      <c r="L38" s="15"/>
      <c r="M38" s="15"/>
      <c r="N38" s="15"/>
      <c r="O38" s="15"/>
      <c r="Q38" s="16"/>
      <c r="R38" s="15"/>
      <c r="S38" s="15"/>
      <c r="T38" s="15"/>
      <c r="U38" s="15"/>
      <c r="V38" s="15"/>
      <c r="W38" s="15"/>
      <c r="Y38" s="16"/>
      <c r="Z38" s="15"/>
      <c r="AA38" s="15"/>
      <c r="AB38" s="15"/>
      <c r="AC38" s="15"/>
      <c r="AD38" s="15"/>
      <c r="AE38" s="15"/>
      <c r="AG38" s="16"/>
      <c r="AH38" s="15"/>
      <c r="AI38" s="15"/>
      <c r="AJ38" s="15"/>
      <c r="AK38" s="15"/>
      <c r="AL38" s="15"/>
      <c r="AM38" s="15"/>
      <c r="AN38" s="15"/>
      <c r="AO38" s="16"/>
      <c r="AP38" s="15"/>
      <c r="AQ38" s="16"/>
      <c r="AR38" s="15"/>
    </row>
    <row r="39" customFormat="false" ht="15.75" hidden="false" customHeight="false" outlineLevel="0" collapsed="false">
      <c r="A39" s="12" t="s">
        <v>101</v>
      </c>
      <c r="B39" s="13" t="s">
        <v>102</v>
      </c>
      <c r="D39" s="15" t="n">
        <v>1.77</v>
      </c>
      <c r="E39" s="15" t="n">
        <v>0.09</v>
      </c>
      <c r="F39" s="15" t="n">
        <v>0.22</v>
      </c>
      <c r="G39" s="15"/>
      <c r="H39" s="5"/>
      <c r="I39" s="16"/>
      <c r="J39" s="15"/>
      <c r="K39" s="15"/>
      <c r="L39" s="15"/>
      <c r="M39" s="15"/>
      <c r="N39" s="15"/>
      <c r="O39" s="15"/>
      <c r="Q39" s="16"/>
      <c r="R39" s="15"/>
      <c r="S39" s="15"/>
      <c r="T39" s="15"/>
      <c r="U39" s="15"/>
      <c r="V39" s="15"/>
      <c r="W39" s="15"/>
      <c r="Y39" s="16"/>
      <c r="Z39" s="15"/>
      <c r="AA39" s="15"/>
      <c r="AB39" s="15"/>
      <c r="AC39" s="15"/>
      <c r="AD39" s="15"/>
      <c r="AE39" s="15"/>
      <c r="AG39" s="16"/>
      <c r="AH39" s="15"/>
      <c r="AI39" s="15"/>
      <c r="AJ39" s="15"/>
      <c r="AK39" s="15"/>
      <c r="AL39" s="15"/>
      <c r="AM39" s="15"/>
      <c r="AN39" s="15"/>
      <c r="AO39" s="16"/>
      <c r="AP39" s="15"/>
      <c r="AQ39" s="16"/>
      <c r="AR39" s="15"/>
    </row>
    <row r="40" customFormat="false" ht="15.75" hidden="false" customHeight="false" outlineLevel="0" collapsed="false">
      <c r="A40" s="12" t="s">
        <v>103</v>
      </c>
      <c r="B40" s="13" t="s">
        <v>104</v>
      </c>
      <c r="D40" s="15" t="n">
        <v>0.93</v>
      </c>
      <c r="E40" s="15" t="n">
        <v>0.06</v>
      </c>
      <c r="F40" s="15" t="n">
        <v>0.19</v>
      </c>
      <c r="G40" s="15"/>
      <c r="H40" s="5"/>
      <c r="I40" s="16"/>
      <c r="J40" s="15"/>
      <c r="K40" s="15"/>
      <c r="L40" s="15"/>
      <c r="M40" s="15"/>
      <c r="N40" s="15"/>
      <c r="O40" s="15"/>
      <c r="Q40" s="16"/>
      <c r="R40" s="15"/>
      <c r="S40" s="15"/>
      <c r="T40" s="15"/>
      <c r="U40" s="15"/>
      <c r="V40" s="15"/>
      <c r="W40" s="15"/>
      <c r="Y40" s="16"/>
      <c r="Z40" s="15"/>
      <c r="AA40" s="15"/>
      <c r="AB40" s="15"/>
      <c r="AC40" s="15"/>
      <c r="AD40" s="15"/>
      <c r="AE40" s="15"/>
      <c r="AG40" s="16"/>
      <c r="AH40" s="15"/>
      <c r="AI40" s="15"/>
      <c r="AJ40" s="15"/>
      <c r="AK40" s="15"/>
      <c r="AL40" s="15"/>
      <c r="AM40" s="15"/>
      <c r="AN40" s="15"/>
      <c r="AO40" s="16"/>
      <c r="AP40" s="15"/>
      <c r="AQ40" s="16"/>
      <c r="AR40" s="15"/>
    </row>
    <row r="41" customFormat="false" ht="15.75" hidden="false" customHeight="false" outlineLevel="0" collapsed="false">
      <c r="A41" s="12" t="s">
        <v>105</v>
      </c>
      <c r="B41" s="13" t="s">
        <v>106</v>
      </c>
      <c r="D41" s="15" t="n">
        <v>14.98</v>
      </c>
      <c r="E41" s="15" t="n">
        <v>0.76</v>
      </c>
      <c r="F41" s="15" t="n">
        <v>3.47</v>
      </c>
      <c r="G41" s="15"/>
      <c r="H41" s="5"/>
      <c r="I41" s="16"/>
      <c r="J41" s="15"/>
      <c r="K41" s="15"/>
      <c r="L41" s="15"/>
      <c r="M41" s="15"/>
      <c r="N41" s="15"/>
      <c r="O41" s="15"/>
      <c r="Q41" s="16"/>
      <c r="R41" s="15"/>
      <c r="S41" s="15"/>
      <c r="T41" s="15"/>
      <c r="U41" s="15"/>
      <c r="V41" s="15"/>
      <c r="W41" s="15"/>
      <c r="Y41" s="16"/>
      <c r="Z41" s="15"/>
      <c r="AA41" s="15"/>
      <c r="AB41" s="15"/>
      <c r="AC41" s="15"/>
      <c r="AD41" s="15"/>
      <c r="AE41" s="15"/>
      <c r="AG41" s="16"/>
      <c r="AH41" s="15"/>
      <c r="AI41" s="15"/>
      <c r="AJ41" s="15"/>
      <c r="AK41" s="15"/>
      <c r="AL41" s="15"/>
      <c r="AM41" s="15"/>
      <c r="AN41" s="15"/>
      <c r="AO41" s="16"/>
      <c r="AP41" s="15"/>
      <c r="AQ41" s="16"/>
      <c r="AR41" s="15"/>
    </row>
    <row r="42" customFormat="false" ht="15.75" hidden="false" customHeight="false" outlineLevel="0" collapsed="false">
      <c r="A42" s="12" t="s">
        <v>107</v>
      </c>
      <c r="B42" s="13" t="s">
        <v>108</v>
      </c>
      <c r="D42" s="15" t="n">
        <v>0.89</v>
      </c>
      <c r="E42" s="15" t="n">
        <v>0.05</v>
      </c>
      <c r="F42" s="15" t="n">
        <v>0.1</v>
      </c>
      <c r="G42" s="15"/>
      <c r="H42" s="5"/>
      <c r="I42" s="16"/>
      <c r="J42" s="15"/>
      <c r="K42" s="15"/>
      <c r="L42" s="15"/>
      <c r="M42" s="15"/>
      <c r="N42" s="15"/>
      <c r="O42" s="15"/>
      <c r="Q42" s="16"/>
      <c r="R42" s="15"/>
      <c r="S42" s="15"/>
      <c r="T42" s="15"/>
      <c r="U42" s="15"/>
      <c r="V42" s="15"/>
      <c r="W42" s="15"/>
      <c r="Y42" s="16"/>
      <c r="Z42" s="15"/>
      <c r="AA42" s="15"/>
      <c r="AB42" s="15"/>
      <c r="AC42" s="15"/>
      <c r="AD42" s="15"/>
      <c r="AE42" s="15"/>
      <c r="AG42" s="16"/>
      <c r="AH42" s="15"/>
      <c r="AI42" s="15"/>
      <c r="AJ42" s="15"/>
      <c r="AK42" s="15"/>
      <c r="AL42" s="15"/>
      <c r="AM42" s="15"/>
      <c r="AN42" s="15"/>
      <c r="AO42" s="16"/>
      <c r="AP42" s="15"/>
      <c r="AQ42" s="16"/>
      <c r="AR42" s="15"/>
    </row>
    <row r="43" customFormat="false" ht="15.75" hidden="false" customHeight="false" outlineLevel="0" collapsed="false">
      <c r="A43" s="12" t="s">
        <v>109</v>
      </c>
      <c r="B43" s="13" t="s">
        <v>110</v>
      </c>
      <c r="D43" s="15" t="n">
        <v>0</v>
      </c>
      <c r="E43" s="15" t="n">
        <v>0</v>
      </c>
      <c r="F43" s="15" t="n">
        <v>0</v>
      </c>
      <c r="G43" s="15"/>
      <c r="H43" s="5"/>
      <c r="I43" s="16"/>
      <c r="J43" s="15"/>
      <c r="K43" s="15"/>
      <c r="L43" s="15"/>
      <c r="M43" s="15"/>
      <c r="N43" s="15"/>
      <c r="O43" s="15"/>
      <c r="Q43" s="16"/>
      <c r="R43" s="15"/>
      <c r="S43" s="15"/>
      <c r="T43" s="15"/>
      <c r="U43" s="15"/>
      <c r="V43" s="15"/>
      <c r="W43" s="15"/>
      <c r="Y43" s="16"/>
      <c r="Z43" s="15"/>
      <c r="AA43" s="15"/>
      <c r="AB43" s="15"/>
      <c r="AC43" s="15"/>
      <c r="AD43" s="15"/>
      <c r="AE43" s="15"/>
      <c r="AG43" s="16"/>
      <c r="AH43" s="15"/>
      <c r="AI43" s="15"/>
      <c r="AJ43" s="15"/>
      <c r="AK43" s="15"/>
      <c r="AL43" s="15"/>
      <c r="AM43" s="15"/>
      <c r="AN43" s="15"/>
      <c r="AO43" s="16"/>
      <c r="AP43" s="15"/>
      <c r="AQ43" s="16"/>
      <c r="AR43" s="15"/>
    </row>
    <row r="44" customFormat="false" ht="15.75" hidden="false" customHeight="false" outlineLevel="0" collapsed="false">
      <c r="A44" s="12" t="s">
        <v>111</v>
      </c>
      <c r="B44" s="13" t="s">
        <v>112</v>
      </c>
      <c r="D44" s="15" t="n">
        <v>0.04</v>
      </c>
      <c r="E44" s="15" t="n">
        <v>0</v>
      </c>
      <c r="F44" s="15" t="n">
        <v>0.01</v>
      </c>
      <c r="G44" s="15"/>
      <c r="H44" s="5"/>
      <c r="I44" s="16"/>
      <c r="J44" s="15"/>
      <c r="K44" s="15"/>
      <c r="L44" s="15"/>
      <c r="M44" s="15"/>
      <c r="N44" s="15"/>
      <c r="O44" s="15"/>
      <c r="Q44" s="16"/>
      <c r="R44" s="15"/>
      <c r="S44" s="15"/>
      <c r="T44" s="15"/>
      <c r="U44" s="15"/>
      <c r="V44" s="15"/>
      <c r="W44" s="15"/>
      <c r="Y44" s="16"/>
      <c r="Z44" s="15"/>
      <c r="AA44" s="15"/>
      <c r="AB44" s="15"/>
      <c r="AC44" s="15"/>
      <c r="AD44" s="15"/>
      <c r="AE44" s="15"/>
      <c r="AG44" s="16"/>
      <c r="AH44" s="15"/>
      <c r="AI44" s="15"/>
      <c r="AJ44" s="15"/>
      <c r="AK44" s="15"/>
      <c r="AL44" s="15"/>
      <c r="AM44" s="15"/>
      <c r="AN44" s="15"/>
      <c r="AO44" s="16"/>
      <c r="AP44" s="15"/>
      <c r="AQ44" s="16"/>
      <c r="AR44" s="15"/>
    </row>
    <row r="45" customFormat="false" ht="15.75" hidden="false" customHeight="false" outlineLevel="0" collapsed="false">
      <c r="A45" s="12" t="s">
        <v>113</v>
      </c>
      <c r="B45" s="13" t="s">
        <v>114</v>
      </c>
      <c r="D45" s="15" t="n">
        <v>2.32</v>
      </c>
      <c r="E45" s="15" t="n">
        <v>0.12</v>
      </c>
      <c r="F45" s="15" t="n">
        <v>0.35</v>
      </c>
      <c r="G45" s="15"/>
      <c r="H45" s="5"/>
      <c r="I45" s="16"/>
      <c r="J45" s="15"/>
      <c r="K45" s="15"/>
      <c r="L45" s="15"/>
      <c r="M45" s="15"/>
      <c r="N45" s="15"/>
      <c r="O45" s="15"/>
      <c r="Q45" s="16"/>
      <c r="R45" s="15"/>
      <c r="S45" s="15"/>
      <c r="T45" s="15"/>
      <c r="U45" s="15"/>
      <c r="V45" s="15"/>
      <c r="W45" s="15"/>
      <c r="Y45" s="16"/>
      <c r="Z45" s="15"/>
      <c r="AA45" s="15"/>
      <c r="AB45" s="15"/>
      <c r="AC45" s="15"/>
      <c r="AD45" s="15"/>
      <c r="AE45" s="15"/>
      <c r="AG45" s="16"/>
      <c r="AH45" s="15"/>
      <c r="AI45" s="15"/>
      <c r="AJ45" s="15"/>
      <c r="AK45" s="15"/>
      <c r="AL45" s="15"/>
      <c r="AM45" s="15"/>
      <c r="AN45" s="15"/>
      <c r="AO45" s="16"/>
      <c r="AP45" s="15"/>
      <c r="AQ45" s="16"/>
      <c r="AR45" s="15"/>
    </row>
    <row r="46" customFormat="false" ht="15.75" hidden="false" customHeight="false" outlineLevel="0" collapsed="false">
      <c r="A46" s="12" t="s">
        <v>115</v>
      </c>
      <c r="B46" s="13" t="s">
        <v>116</v>
      </c>
      <c r="C46" s="12"/>
      <c r="D46" s="15" t="n">
        <v>199.18</v>
      </c>
      <c r="E46" s="15" t="n">
        <v>9.53</v>
      </c>
      <c r="F46" s="15" t="n">
        <v>37.81</v>
      </c>
      <c r="G46" s="15"/>
      <c r="H46" s="5"/>
      <c r="I46" s="16"/>
      <c r="J46" s="15"/>
      <c r="K46" s="15"/>
      <c r="L46" s="15"/>
      <c r="M46" s="15"/>
      <c r="N46" s="15"/>
      <c r="O46" s="15"/>
      <c r="Q46" s="16"/>
      <c r="R46" s="15"/>
      <c r="S46" s="15"/>
      <c r="T46" s="15"/>
      <c r="U46" s="15"/>
      <c r="V46" s="15"/>
      <c r="W46" s="15"/>
      <c r="Y46" s="16"/>
      <c r="Z46" s="15"/>
      <c r="AA46" s="15"/>
      <c r="AB46" s="15"/>
      <c r="AC46" s="15"/>
      <c r="AD46" s="15"/>
      <c r="AE46" s="15"/>
      <c r="AG46" s="16"/>
      <c r="AH46" s="15"/>
      <c r="AI46" s="15"/>
      <c r="AJ46" s="15"/>
      <c r="AK46" s="15"/>
      <c r="AL46" s="15"/>
      <c r="AM46" s="15"/>
      <c r="AN46" s="15"/>
      <c r="AO46" s="16"/>
      <c r="AP46" s="15"/>
      <c r="AQ46" s="16"/>
      <c r="AR46" s="15"/>
    </row>
    <row r="47" customFormat="false" ht="15.75" hidden="false" customHeight="false" outlineLevel="0" collapsed="false">
      <c r="A47" s="12" t="s">
        <v>117</v>
      </c>
      <c r="B47" s="13" t="s">
        <v>118</v>
      </c>
      <c r="D47" s="15" t="n">
        <v>0.03</v>
      </c>
      <c r="E47" s="15" t="n">
        <v>0</v>
      </c>
      <c r="F47" s="15" t="n">
        <v>0</v>
      </c>
      <c r="G47" s="15"/>
      <c r="H47" s="5"/>
      <c r="I47" s="16"/>
      <c r="J47" s="15"/>
      <c r="K47" s="15"/>
      <c r="L47" s="15"/>
      <c r="M47" s="15"/>
      <c r="N47" s="15"/>
      <c r="O47" s="15"/>
      <c r="Q47" s="16"/>
      <c r="R47" s="15"/>
      <c r="S47" s="15"/>
      <c r="T47" s="15"/>
      <c r="U47" s="15"/>
      <c r="V47" s="15"/>
      <c r="W47" s="15"/>
      <c r="Y47" s="16"/>
      <c r="Z47" s="15"/>
      <c r="AA47" s="15"/>
      <c r="AB47" s="15"/>
      <c r="AC47" s="15"/>
      <c r="AD47" s="15"/>
      <c r="AE47" s="15"/>
      <c r="AG47" s="16"/>
      <c r="AH47" s="15"/>
      <c r="AI47" s="15"/>
      <c r="AJ47" s="15"/>
      <c r="AK47" s="15"/>
      <c r="AL47" s="15"/>
      <c r="AM47" s="15"/>
      <c r="AN47" s="15"/>
      <c r="AO47" s="16"/>
      <c r="AP47" s="15"/>
      <c r="AQ47" s="16"/>
      <c r="AR47" s="15"/>
    </row>
    <row r="48" customFormat="false" ht="15.75" hidden="false" customHeight="false" outlineLevel="0" collapsed="false">
      <c r="A48" s="12" t="s">
        <v>119</v>
      </c>
      <c r="B48" s="13" t="s">
        <v>120</v>
      </c>
      <c r="D48" s="15" t="n">
        <v>0.08</v>
      </c>
      <c r="E48" s="15" t="n">
        <v>0</v>
      </c>
      <c r="F48" s="15" t="n">
        <v>0.01</v>
      </c>
      <c r="G48" s="15"/>
      <c r="H48" s="5"/>
      <c r="I48" s="16"/>
      <c r="J48" s="15"/>
      <c r="K48" s="15"/>
      <c r="L48" s="15"/>
      <c r="M48" s="15"/>
      <c r="N48" s="15"/>
      <c r="O48" s="15"/>
      <c r="Q48" s="16"/>
      <c r="R48" s="15"/>
      <c r="S48" s="15"/>
      <c r="T48" s="15"/>
      <c r="U48" s="15"/>
      <c r="V48" s="15"/>
      <c r="W48" s="15"/>
      <c r="Y48" s="16"/>
      <c r="Z48" s="15"/>
      <c r="AA48" s="15"/>
      <c r="AB48" s="15"/>
      <c r="AC48" s="15"/>
      <c r="AD48" s="15"/>
      <c r="AE48" s="15"/>
      <c r="AG48" s="16"/>
      <c r="AH48" s="15"/>
      <c r="AI48" s="15"/>
      <c r="AJ48" s="15"/>
      <c r="AK48" s="15"/>
      <c r="AL48" s="15"/>
      <c r="AM48" s="15"/>
      <c r="AN48" s="15"/>
      <c r="AO48" s="16"/>
      <c r="AP48" s="15"/>
      <c r="AQ48" s="16"/>
      <c r="AR48" s="15"/>
    </row>
    <row r="49" customFormat="false" ht="15.75" hidden="false" customHeight="false" outlineLevel="0" collapsed="false">
      <c r="A49" s="12" t="s">
        <v>121</v>
      </c>
      <c r="B49" s="13" t="s">
        <v>122</v>
      </c>
      <c r="D49" s="15" t="n">
        <v>0.01</v>
      </c>
      <c r="E49" s="15" t="n">
        <v>0</v>
      </c>
      <c r="F49" s="15" t="n">
        <v>0</v>
      </c>
      <c r="G49" s="15"/>
      <c r="H49" s="5"/>
      <c r="I49" s="16"/>
      <c r="J49" s="15"/>
      <c r="K49" s="15"/>
      <c r="L49" s="15"/>
      <c r="M49" s="15"/>
      <c r="N49" s="15"/>
      <c r="O49" s="15"/>
      <c r="Q49" s="16"/>
      <c r="R49" s="15"/>
      <c r="S49" s="15"/>
      <c r="T49" s="15"/>
      <c r="U49" s="15"/>
      <c r="V49" s="15"/>
      <c r="W49" s="15"/>
      <c r="Y49" s="16"/>
      <c r="Z49" s="15"/>
      <c r="AA49" s="15"/>
      <c r="AB49" s="15"/>
      <c r="AC49" s="15"/>
      <c r="AD49" s="15"/>
      <c r="AE49" s="15"/>
      <c r="AG49" s="16"/>
      <c r="AH49" s="15"/>
      <c r="AI49" s="15"/>
      <c r="AJ49" s="15"/>
      <c r="AK49" s="15"/>
      <c r="AL49" s="15"/>
      <c r="AM49" s="15"/>
      <c r="AN49" s="15"/>
      <c r="AO49" s="16"/>
      <c r="AP49" s="15"/>
      <c r="AQ49" s="16"/>
      <c r="AR49" s="15"/>
    </row>
    <row r="50" customFormat="false" ht="15.75" hidden="false" customHeight="false" outlineLevel="0" collapsed="false">
      <c r="A50" s="12" t="s">
        <v>123</v>
      </c>
      <c r="B50" s="13" t="s">
        <v>124</v>
      </c>
      <c r="D50" s="15" t="n">
        <v>0.21</v>
      </c>
      <c r="E50" s="15" t="n">
        <v>0.01</v>
      </c>
      <c r="F50" s="15" t="n">
        <v>0.04</v>
      </c>
      <c r="G50" s="15"/>
      <c r="H50" s="5"/>
      <c r="I50" s="16"/>
      <c r="J50" s="15"/>
      <c r="K50" s="15"/>
      <c r="L50" s="15"/>
      <c r="M50" s="15"/>
      <c r="N50" s="15"/>
      <c r="O50" s="15"/>
      <c r="Q50" s="16"/>
      <c r="R50" s="15"/>
      <c r="S50" s="15"/>
      <c r="T50" s="15"/>
      <c r="U50" s="15"/>
      <c r="V50" s="15"/>
      <c r="W50" s="15"/>
      <c r="Y50" s="16"/>
      <c r="Z50" s="15"/>
      <c r="AA50" s="15"/>
      <c r="AB50" s="15"/>
      <c r="AC50" s="15"/>
      <c r="AD50" s="15"/>
      <c r="AE50" s="15"/>
      <c r="AG50" s="16"/>
      <c r="AH50" s="15"/>
      <c r="AI50" s="15"/>
      <c r="AJ50" s="15"/>
      <c r="AK50" s="15"/>
      <c r="AL50" s="15"/>
      <c r="AM50" s="15"/>
      <c r="AN50" s="15"/>
      <c r="AO50" s="16"/>
      <c r="AP50" s="15"/>
      <c r="AQ50" s="16"/>
      <c r="AR50" s="15"/>
    </row>
    <row r="51" customFormat="false" ht="15.75" hidden="false" customHeight="false" outlineLevel="0" collapsed="false">
      <c r="A51" s="12" t="s">
        <v>125</v>
      </c>
      <c r="B51" s="13" t="s">
        <v>126</v>
      </c>
      <c r="D51" s="15" t="n">
        <v>2.71</v>
      </c>
      <c r="E51" s="15" t="n">
        <v>0.09</v>
      </c>
      <c r="F51" s="15" t="n">
        <v>0.28</v>
      </c>
      <c r="G51" s="15"/>
      <c r="H51" s="5"/>
      <c r="I51" s="16"/>
      <c r="J51" s="15"/>
      <c r="K51" s="15"/>
      <c r="L51" s="15"/>
      <c r="M51" s="15"/>
      <c r="N51" s="15"/>
      <c r="O51" s="15"/>
      <c r="Q51" s="16"/>
      <c r="R51" s="15"/>
      <c r="S51" s="15"/>
      <c r="T51" s="15"/>
      <c r="U51" s="15"/>
      <c r="V51" s="15"/>
      <c r="W51" s="15"/>
      <c r="Y51" s="16"/>
      <c r="Z51" s="15"/>
      <c r="AA51" s="15"/>
      <c r="AB51" s="15"/>
      <c r="AC51" s="15"/>
      <c r="AD51" s="15"/>
      <c r="AE51" s="15"/>
      <c r="AG51" s="16"/>
      <c r="AH51" s="15"/>
      <c r="AI51" s="15"/>
      <c r="AJ51" s="15"/>
      <c r="AK51" s="15"/>
      <c r="AL51" s="15"/>
      <c r="AM51" s="15"/>
      <c r="AN51" s="15"/>
      <c r="AO51" s="16"/>
      <c r="AP51" s="15"/>
      <c r="AQ51" s="16"/>
      <c r="AR51" s="15"/>
    </row>
    <row r="52" customFormat="false" ht="15.75" hidden="false" customHeight="false" outlineLevel="0" collapsed="false">
      <c r="A52" s="12" t="s">
        <v>127</v>
      </c>
      <c r="B52" s="13" t="s">
        <v>128</v>
      </c>
      <c r="D52" s="15" t="n">
        <v>1.41</v>
      </c>
      <c r="E52" s="15" t="n">
        <v>0.06</v>
      </c>
      <c r="F52" s="15" t="n">
        <v>0.23</v>
      </c>
      <c r="G52" s="15"/>
      <c r="H52" s="5"/>
      <c r="I52" s="16"/>
      <c r="J52" s="15"/>
      <c r="K52" s="15"/>
      <c r="L52" s="15"/>
      <c r="M52" s="15"/>
      <c r="N52" s="15"/>
      <c r="O52" s="15"/>
      <c r="Q52" s="16"/>
      <c r="R52" s="15"/>
      <c r="S52" s="15"/>
      <c r="T52" s="15"/>
      <c r="U52" s="15"/>
      <c r="V52" s="15"/>
      <c r="W52" s="15"/>
      <c r="Y52" s="16"/>
      <c r="Z52" s="15"/>
      <c r="AA52" s="15"/>
      <c r="AB52" s="15"/>
      <c r="AC52" s="15"/>
      <c r="AD52" s="15"/>
      <c r="AE52" s="15"/>
      <c r="AG52" s="16"/>
      <c r="AH52" s="15"/>
      <c r="AI52" s="15"/>
      <c r="AJ52" s="15"/>
      <c r="AK52" s="15"/>
      <c r="AL52" s="15"/>
      <c r="AM52" s="15"/>
      <c r="AN52" s="15"/>
      <c r="AO52" s="16"/>
      <c r="AP52" s="15"/>
      <c r="AQ52" s="16"/>
      <c r="AR52" s="15"/>
    </row>
    <row r="53" customFormat="false" ht="15.75" hidden="false" customHeight="false" outlineLevel="0" collapsed="false">
      <c r="A53" s="12" t="s">
        <v>129</v>
      </c>
      <c r="B53" s="13" t="s">
        <v>130</v>
      </c>
      <c r="D53" s="15" t="n">
        <v>1.23</v>
      </c>
      <c r="E53" s="15" t="n">
        <v>0.07</v>
      </c>
      <c r="F53" s="15" t="n">
        <v>0.16</v>
      </c>
      <c r="G53" s="15"/>
      <c r="H53" s="5"/>
      <c r="I53" s="16"/>
      <c r="J53" s="15"/>
      <c r="K53" s="15"/>
      <c r="L53" s="15"/>
      <c r="M53" s="15"/>
      <c r="N53" s="15"/>
      <c r="O53" s="15"/>
      <c r="Q53" s="16"/>
      <c r="R53" s="15"/>
      <c r="S53" s="15"/>
      <c r="T53" s="15"/>
      <c r="U53" s="15"/>
      <c r="V53" s="15"/>
      <c r="W53" s="15"/>
      <c r="Y53" s="16"/>
      <c r="Z53" s="15"/>
      <c r="AA53" s="15"/>
      <c r="AB53" s="15"/>
      <c r="AC53" s="15"/>
      <c r="AD53" s="15"/>
      <c r="AE53" s="15"/>
      <c r="AG53" s="16"/>
      <c r="AH53" s="15"/>
      <c r="AI53" s="15"/>
      <c r="AJ53" s="15"/>
      <c r="AK53" s="15"/>
      <c r="AL53" s="15"/>
      <c r="AM53" s="15"/>
      <c r="AN53" s="15"/>
      <c r="AO53" s="16"/>
      <c r="AP53" s="15"/>
      <c r="AQ53" s="16"/>
      <c r="AR53" s="15"/>
    </row>
    <row r="54" customFormat="false" ht="15.75" hidden="false" customHeight="false" outlineLevel="0" collapsed="false">
      <c r="A54" s="12" t="s">
        <v>131</v>
      </c>
      <c r="B54" s="13" t="s">
        <v>132</v>
      </c>
      <c r="D54" s="15" t="n">
        <v>0.02</v>
      </c>
      <c r="E54" s="15" t="n">
        <v>0</v>
      </c>
      <c r="F54" s="15" t="n">
        <v>0</v>
      </c>
      <c r="G54" s="15"/>
      <c r="H54" s="5"/>
      <c r="I54" s="16"/>
      <c r="J54" s="15"/>
      <c r="K54" s="15"/>
      <c r="L54" s="15"/>
      <c r="M54" s="15"/>
      <c r="N54" s="15"/>
      <c r="O54" s="15"/>
      <c r="Q54" s="16"/>
      <c r="R54" s="15"/>
      <c r="S54" s="15"/>
      <c r="T54" s="15"/>
      <c r="U54" s="15"/>
      <c r="V54" s="15"/>
      <c r="W54" s="15"/>
      <c r="Y54" s="16"/>
      <c r="Z54" s="15"/>
      <c r="AA54" s="15"/>
      <c r="AB54" s="15"/>
      <c r="AC54" s="15"/>
      <c r="AD54" s="15"/>
      <c r="AE54" s="15"/>
      <c r="AG54" s="16"/>
      <c r="AH54" s="15"/>
      <c r="AI54" s="15"/>
      <c r="AJ54" s="15"/>
      <c r="AK54" s="15"/>
      <c r="AL54" s="15"/>
      <c r="AM54" s="15"/>
      <c r="AN54" s="15"/>
      <c r="AO54" s="16"/>
      <c r="AP54" s="15"/>
      <c r="AQ54" s="16"/>
      <c r="AR54" s="15"/>
    </row>
    <row r="55" customFormat="false" ht="15.75" hidden="false" customHeight="false" outlineLevel="0" collapsed="false">
      <c r="A55" s="12" t="s">
        <v>133</v>
      </c>
      <c r="B55" s="13" t="s">
        <v>134</v>
      </c>
      <c r="D55" s="15" t="n">
        <v>0.29</v>
      </c>
      <c r="E55" s="15" t="n">
        <v>0.02</v>
      </c>
      <c r="F55" s="15" t="n">
        <v>0.03</v>
      </c>
      <c r="G55" s="15"/>
      <c r="H55" s="5"/>
      <c r="I55" s="16"/>
      <c r="J55" s="15"/>
      <c r="K55" s="15"/>
      <c r="L55" s="15"/>
      <c r="M55" s="15"/>
      <c r="N55" s="15"/>
      <c r="O55" s="15"/>
      <c r="Q55" s="16"/>
      <c r="R55" s="15"/>
      <c r="S55" s="15"/>
      <c r="T55" s="15"/>
      <c r="U55" s="15"/>
      <c r="V55" s="15"/>
      <c r="W55" s="15"/>
      <c r="Y55" s="16"/>
      <c r="Z55" s="15"/>
      <c r="AA55" s="15"/>
      <c r="AB55" s="15"/>
      <c r="AC55" s="15"/>
      <c r="AD55" s="15"/>
      <c r="AE55" s="15"/>
      <c r="AG55" s="16"/>
      <c r="AH55" s="15"/>
      <c r="AI55" s="15"/>
      <c r="AJ55" s="15"/>
      <c r="AK55" s="15"/>
      <c r="AL55" s="15"/>
      <c r="AM55" s="15"/>
      <c r="AN55" s="15"/>
      <c r="AO55" s="16"/>
      <c r="AP55" s="15"/>
      <c r="AQ55" s="16"/>
      <c r="AR55" s="15"/>
    </row>
    <row r="56" customFormat="false" ht="15.75" hidden="false" customHeight="false" outlineLevel="0" collapsed="false">
      <c r="A56" s="12" t="s">
        <v>135</v>
      </c>
      <c r="B56" s="13" t="s">
        <v>136</v>
      </c>
      <c r="D56" s="15" t="n">
        <v>0.16</v>
      </c>
      <c r="E56" s="15" t="n">
        <v>0.01</v>
      </c>
      <c r="F56" s="15" t="n">
        <v>0.02</v>
      </c>
      <c r="G56" s="15"/>
      <c r="H56" s="5"/>
      <c r="I56" s="16"/>
      <c r="J56" s="15"/>
      <c r="K56" s="15"/>
      <c r="L56" s="15"/>
      <c r="M56" s="15"/>
      <c r="N56" s="15"/>
      <c r="O56" s="15"/>
      <c r="Q56" s="16"/>
      <c r="R56" s="15"/>
      <c r="S56" s="15"/>
      <c r="T56" s="15"/>
      <c r="U56" s="15"/>
      <c r="V56" s="15"/>
      <c r="W56" s="15"/>
      <c r="Y56" s="16"/>
      <c r="Z56" s="15"/>
      <c r="AA56" s="15"/>
      <c r="AB56" s="15"/>
      <c r="AC56" s="15"/>
      <c r="AD56" s="15"/>
      <c r="AE56" s="15"/>
      <c r="AG56" s="16"/>
      <c r="AH56" s="15"/>
      <c r="AI56" s="15"/>
      <c r="AJ56" s="15"/>
      <c r="AK56" s="15"/>
      <c r="AL56" s="15"/>
      <c r="AM56" s="15"/>
      <c r="AN56" s="15"/>
      <c r="AO56" s="16"/>
      <c r="AP56" s="15"/>
      <c r="AQ56" s="16"/>
      <c r="AR56" s="15"/>
    </row>
    <row r="57" customFormat="false" ht="15.75" hidden="false" customHeight="false" outlineLevel="0" collapsed="false">
      <c r="A57" s="12" t="s">
        <v>137</v>
      </c>
      <c r="B57" s="13" t="s">
        <v>138</v>
      </c>
      <c r="D57" s="15" t="n">
        <v>0.65</v>
      </c>
      <c r="E57" s="15" t="n">
        <v>0.03</v>
      </c>
      <c r="F57" s="15" t="n">
        <v>0.11</v>
      </c>
      <c r="G57" s="15"/>
      <c r="H57" s="5"/>
      <c r="I57" s="16"/>
      <c r="J57" s="15"/>
      <c r="K57" s="15"/>
      <c r="L57" s="15"/>
      <c r="M57" s="15"/>
      <c r="N57" s="15"/>
      <c r="O57" s="15"/>
      <c r="Q57" s="16"/>
      <c r="R57" s="15"/>
      <c r="S57" s="15"/>
      <c r="T57" s="15"/>
      <c r="U57" s="15"/>
      <c r="V57" s="15"/>
      <c r="W57" s="15"/>
      <c r="Y57" s="16"/>
      <c r="Z57" s="15"/>
      <c r="AA57" s="15"/>
      <c r="AB57" s="15"/>
      <c r="AC57" s="15"/>
      <c r="AD57" s="15"/>
      <c r="AE57" s="15"/>
      <c r="AG57" s="16"/>
      <c r="AH57" s="15"/>
      <c r="AI57" s="15"/>
      <c r="AJ57" s="15"/>
      <c r="AK57" s="15"/>
      <c r="AL57" s="15"/>
      <c r="AM57" s="15"/>
      <c r="AN57" s="15"/>
      <c r="AO57" s="16"/>
      <c r="AP57" s="15"/>
      <c r="AQ57" s="16"/>
      <c r="AR57" s="15"/>
    </row>
    <row r="58" customFormat="false" ht="15.75" hidden="false" customHeight="false" outlineLevel="0" collapsed="false">
      <c r="A58" s="12" t="s">
        <v>139</v>
      </c>
      <c r="B58" s="13" t="s">
        <v>140</v>
      </c>
      <c r="D58" s="15" t="n">
        <v>49.61</v>
      </c>
      <c r="E58" s="15" t="n">
        <v>3.09</v>
      </c>
      <c r="F58" s="15" t="n">
        <v>12.96</v>
      </c>
      <c r="G58" s="15"/>
      <c r="H58" s="5"/>
      <c r="I58" s="16"/>
      <c r="J58" s="15"/>
      <c r="K58" s="15"/>
      <c r="L58" s="15"/>
      <c r="M58" s="15"/>
      <c r="N58" s="15"/>
      <c r="O58" s="15"/>
      <c r="Q58" s="16"/>
      <c r="R58" s="15"/>
      <c r="S58" s="15"/>
      <c r="T58" s="15"/>
      <c r="U58" s="15"/>
      <c r="V58" s="15"/>
      <c r="W58" s="15"/>
      <c r="Y58" s="16"/>
      <c r="Z58" s="15"/>
      <c r="AA58" s="15"/>
      <c r="AB58" s="15"/>
      <c r="AC58" s="15"/>
      <c r="AD58" s="15"/>
      <c r="AE58" s="15"/>
      <c r="AG58" s="16"/>
      <c r="AH58" s="15"/>
      <c r="AI58" s="15"/>
      <c r="AJ58" s="15"/>
      <c r="AK58" s="15"/>
      <c r="AL58" s="15"/>
      <c r="AM58" s="15"/>
      <c r="AN58" s="15"/>
      <c r="AO58" s="16"/>
      <c r="AP58" s="15"/>
      <c r="AQ58" s="16"/>
      <c r="AR58" s="15"/>
    </row>
    <row r="59" customFormat="false" ht="15.75" hidden="false" customHeight="false" outlineLevel="0" collapsed="false">
      <c r="A59" s="12" t="s">
        <v>141</v>
      </c>
      <c r="B59" s="13" t="s">
        <v>142</v>
      </c>
      <c r="D59" s="15" t="n">
        <v>19.64</v>
      </c>
      <c r="E59" s="15" t="n">
        <v>1.72</v>
      </c>
      <c r="F59" s="15" t="n">
        <v>5.41</v>
      </c>
      <c r="G59" s="15"/>
      <c r="H59" s="5"/>
      <c r="I59" s="16"/>
      <c r="J59" s="15"/>
      <c r="K59" s="15"/>
      <c r="L59" s="15"/>
      <c r="M59" s="15"/>
      <c r="N59" s="15"/>
      <c r="O59" s="15"/>
      <c r="Q59" s="16"/>
      <c r="R59" s="15"/>
      <c r="S59" s="15"/>
      <c r="T59" s="15"/>
      <c r="U59" s="15"/>
      <c r="V59" s="15"/>
      <c r="W59" s="15"/>
      <c r="Y59" s="16"/>
      <c r="Z59" s="15"/>
      <c r="AA59" s="15"/>
      <c r="AB59" s="15"/>
      <c r="AC59" s="15"/>
      <c r="AD59" s="15"/>
      <c r="AE59" s="15"/>
      <c r="AG59" s="16"/>
      <c r="AH59" s="15"/>
      <c r="AI59" s="15"/>
      <c r="AJ59" s="15"/>
      <c r="AK59" s="15"/>
      <c r="AL59" s="15"/>
      <c r="AM59" s="15"/>
      <c r="AN59" s="15"/>
      <c r="AO59" s="16"/>
      <c r="AP59" s="15"/>
      <c r="AQ59" s="16"/>
      <c r="AR59" s="15"/>
    </row>
    <row r="60" customFormat="false" ht="15.75" hidden="false" customHeight="false" outlineLevel="0" collapsed="false">
      <c r="A60" s="12" t="s">
        <v>143</v>
      </c>
      <c r="B60" s="13" t="s">
        <v>144</v>
      </c>
      <c r="D60" s="15" t="n">
        <v>17.53</v>
      </c>
      <c r="E60" s="15" t="n">
        <v>0.62</v>
      </c>
      <c r="F60" s="15" t="n">
        <v>2.91</v>
      </c>
      <c r="G60" s="15"/>
      <c r="H60" s="5"/>
      <c r="I60" s="16"/>
      <c r="J60" s="15"/>
      <c r="K60" s="15"/>
      <c r="L60" s="15"/>
      <c r="M60" s="15"/>
      <c r="N60" s="15"/>
      <c r="O60" s="15"/>
      <c r="Q60" s="16"/>
      <c r="R60" s="15"/>
      <c r="S60" s="15"/>
      <c r="T60" s="15"/>
      <c r="U60" s="15"/>
      <c r="V60" s="15"/>
      <c r="W60" s="15"/>
      <c r="Y60" s="16"/>
      <c r="Z60" s="15"/>
      <c r="AA60" s="15"/>
      <c r="AB60" s="15"/>
      <c r="AC60" s="15"/>
      <c r="AD60" s="15"/>
      <c r="AE60" s="15"/>
      <c r="AG60" s="16"/>
      <c r="AH60" s="15"/>
      <c r="AI60" s="15"/>
      <c r="AJ60" s="15"/>
      <c r="AK60" s="15"/>
      <c r="AL60" s="15"/>
      <c r="AM60" s="15"/>
      <c r="AN60" s="15"/>
      <c r="AO60" s="16"/>
      <c r="AP60" s="15"/>
      <c r="AQ60" s="16"/>
      <c r="AR60" s="15"/>
    </row>
    <row r="61" customFormat="false" ht="15.75" hidden="false" customHeight="false" outlineLevel="0" collapsed="false">
      <c r="A61" s="12" t="s">
        <v>145</v>
      </c>
      <c r="B61" s="13" t="s">
        <v>146</v>
      </c>
      <c r="D61" s="15" t="n">
        <v>1.61</v>
      </c>
      <c r="E61" s="15" t="n">
        <v>0.08</v>
      </c>
      <c r="F61" s="15" t="n">
        <v>0.22</v>
      </c>
      <c r="G61" s="15"/>
      <c r="H61" s="5"/>
      <c r="I61" s="16"/>
      <c r="J61" s="15"/>
      <c r="K61" s="15"/>
      <c r="L61" s="15"/>
      <c r="M61" s="15"/>
      <c r="N61" s="15"/>
      <c r="O61" s="15"/>
      <c r="Q61" s="16"/>
      <c r="R61" s="15"/>
      <c r="S61" s="15"/>
      <c r="T61" s="15"/>
      <c r="U61" s="15"/>
      <c r="V61" s="15"/>
      <c r="W61" s="15"/>
      <c r="Y61" s="16"/>
      <c r="Z61" s="15"/>
      <c r="AA61" s="15"/>
      <c r="AB61" s="15"/>
      <c r="AC61" s="15"/>
      <c r="AD61" s="15"/>
      <c r="AE61" s="15"/>
      <c r="AG61" s="16"/>
      <c r="AH61" s="15"/>
      <c r="AI61" s="15"/>
      <c r="AJ61" s="15"/>
      <c r="AK61" s="15"/>
      <c r="AL61" s="15"/>
      <c r="AM61" s="15"/>
      <c r="AN61" s="15"/>
      <c r="AO61" s="16"/>
      <c r="AP61" s="15"/>
      <c r="AQ61" s="16"/>
      <c r="AR61" s="15"/>
    </row>
    <row r="62" customFormat="false" ht="15.75" hidden="false" customHeight="false" outlineLevel="0" collapsed="false">
      <c r="A62" s="12" t="s">
        <v>147</v>
      </c>
      <c r="B62" s="13" t="s">
        <v>148</v>
      </c>
      <c r="D62" s="15" t="n">
        <v>2.84</v>
      </c>
      <c r="E62" s="15" t="n">
        <v>0.12</v>
      </c>
      <c r="F62" s="15" t="n">
        <v>0.48</v>
      </c>
      <c r="G62" s="15"/>
      <c r="H62" s="5"/>
      <c r="I62" s="16"/>
      <c r="J62" s="15"/>
      <c r="K62" s="15"/>
      <c r="L62" s="15"/>
      <c r="M62" s="15"/>
      <c r="N62" s="15"/>
      <c r="O62" s="15"/>
      <c r="Q62" s="16"/>
      <c r="R62" s="15"/>
      <c r="S62" s="15"/>
      <c r="T62" s="15"/>
      <c r="U62" s="15"/>
      <c r="V62" s="15"/>
      <c r="W62" s="15"/>
      <c r="Y62" s="16"/>
      <c r="Z62" s="15"/>
      <c r="AA62" s="15"/>
      <c r="AB62" s="15"/>
      <c r="AC62" s="15"/>
      <c r="AD62" s="15"/>
      <c r="AE62" s="15"/>
      <c r="AG62" s="16"/>
      <c r="AH62" s="15"/>
      <c r="AI62" s="15"/>
      <c r="AJ62" s="15"/>
      <c r="AK62" s="15"/>
      <c r="AL62" s="15"/>
      <c r="AM62" s="15"/>
      <c r="AN62" s="15"/>
      <c r="AO62" s="16"/>
      <c r="AP62" s="15"/>
      <c r="AQ62" s="16"/>
      <c r="AR62" s="15"/>
    </row>
    <row r="63" customFormat="false" ht="15.75" hidden="false" customHeight="false" outlineLevel="0" collapsed="false">
      <c r="A63" s="12" t="s">
        <v>149</v>
      </c>
      <c r="B63" s="13" t="s">
        <v>150</v>
      </c>
      <c r="D63" s="15" t="n">
        <v>0.3</v>
      </c>
      <c r="E63" s="15" t="n">
        <v>0.01</v>
      </c>
      <c r="F63" s="15" t="n">
        <v>0.04</v>
      </c>
      <c r="G63" s="15"/>
      <c r="H63" s="5"/>
      <c r="I63" s="16"/>
      <c r="J63" s="15"/>
      <c r="K63" s="15"/>
      <c r="L63" s="15"/>
      <c r="M63" s="15"/>
      <c r="N63" s="15"/>
      <c r="O63" s="15"/>
      <c r="Q63" s="16"/>
      <c r="R63" s="15"/>
      <c r="S63" s="15"/>
      <c r="T63" s="15"/>
      <c r="U63" s="15"/>
      <c r="V63" s="15"/>
      <c r="W63" s="15"/>
      <c r="Y63" s="16"/>
      <c r="Z63" s="15"/>
      <c r="AA63" s="15"/>
      <c r="AB63" s="15"/>
      <c r="AC63" s="15"/>
      <c r="AD63" s="15"/>
      <c r="AE63" s="15"/>
      <c r="AG63" s="16"/>
      <c r="AH63" s="15"/>
      <c r="AI63" s="15"/>
      <c r="AJ63" s="15"/>
      <c r="AK63" s="15"/>
      <c r="AL63" s="15"/>
      <c r="AM63" s="15"/>
      <c r="AN63" s="15"/>
      <c r="AO63" s="16"/>
      <c r="AP63" s="15"/>
      <c r="AQ63" s="16"/>
      <c r="AR63" s="15"/>
    </row>
    <row r="64" customFormat="false" ht="15.75" hidden="false" customHeight="false" outlineLevel="0" collapsed="false">
      <c r="A64" s="12" t="s">
        <v>151</v>
      </c>
      <c r="B64" s="13" t="s">
        <v>152</v>
      </c>
      <c r="D64" s="15" t="n">
        <v>17.49</v>
      </c>
      <c r="E64" s="15" t="n">
        <v>0.7</v>
      </c>
      <c r="F64" s="15" t="n">
        <v>3.75</v>
      </c>
      <c r="G64" s="15"/>
      <c r="H64" s="5"/>
      <c r="I64" s="16"/>
      <c r="J64" s="15"/>
      <c r="K64" s="15"/>
      <c r="L64" s="15"/>
      <c r="M64" s="15"/>
      <c r="N64" s="15"/>
      <c r="O64" s="15"/>
      <c r="Q64" s="16"/>
      <c r="R64" s="15"/>
      <c r="S64" s="15"/>
      <c r="T64" s="15"/>
      <c r="U64" s="15"/>
      <c r="V64" s="15"/>
      <c r="W64" s="15"/>
      <c r="Y64" s="16"/>
      <c r="Z64" s="15"/>
      <c r="AA64" s="15"/>
      <c r="AB64" s="15"/>
      <c r="AC64" s="15"/>
      <c r="AD64" s="15"/>
      <c r="AE64" s="15"/>
      <c r="AG64" s="16"/>
      <c r="AH64" s="15"/>
      <c r="AI64" s="15"/>
      <c r="AJ64" s="15"/>
      <c r="AK64" s="15"/>
      <c r="AL64" s="15"/>
      <c r="AM64" s="15"/>
      <c r="AN64" s="15"/>
      <c r="AO64" s="16"/>
      <c r="AP64" s="15"/>
      <c r="AQ64" s="16"/>
      <c r="AR64" s="15"/>
    </row>
    <row r="65" customFormat="false" ht="15.75" hidden="false" customHeight="false" outlineLevel="0" collapsed="false">
      <c r="A65" s="12" t="s">
        <v>153</v>
      </c>
      <c r="B65" s="13" t="s">
        <v>154</v>
      </c>
      <c r="D65" s="15" t="n">
        <v>1.34</v>
      </c>
      <c r="E65" s="15" t="n">
        <v>0.05</v>
      </c>
      <c r="F65" s="15" t="n">
        <v>0.17</v>
      </c>
      <c r="G65" s="15"/>
      <c r="H65" s="5"/>
      <c r="I65" s="16"/>
      <c r="J65" s="15"/>
      <c r="K65" s="15"/>
      <c r="L65" s="15"/>
      <c r="M65" s="15"/>
      <c r="N65" s="15"/>
      <c r="O65" s="15"/>
      <c r="Q65" s="16"/>
      <c r="R65" s="15"/>
      <c r="S65" s="15"/>
      <c r="T65" s="15"/>
      <c r="U65" s="15"/>
      <c r="V65" s="15"/>
      <c r="W65" s="15"/>
      <c r="Y65" s="16"/>
      <c r="Z65" s="15"/>
      <c r="AA65" s="15"/>
      <c r="AB65" s="15"/>
      <c r="AC65" s="15"/>
      <c r="AD65" s="15"/>
      <c r="AE65" s="15"/>
      <c r="AG65" s="16"/>
      <c r="AH65" s="15"/>
      <c r="AI65" s="15"/>
      <c r="AJ65" s="15"/>
      <c r="AK65" s="15"/>
      <c r="AL65" s="15"/>
      <c r="AM65" s="15"/>
      <c r="AN65" s="15"/>
      <c r="AO65" s="16"/>
      <c r="AP65" s="15"/>
      <c r="AQ65" s="16"/>
      <c r="AR65" s="15"/>
    </row>
    <row r="66" customFormat="false" ht="15.75" hidden="false" customHeight="false" outlineLevel="0" collapsed="false">
      <c r="A66" s="12" t="s">
        <v>155</v>
      </c>
      <c r="B66" s="13" t="s">
        <v>156</v>
      </c>
      <c r="D66" s="15" t="n">
        <v>4.35</v>
      </c>
      <c r="E66" s="15" t="n">
        <v>0.24</v>
      </c>
      <c r="F66" s="15" t="n">
        <v>0.89</v>
      </c>
      <c r="G66" s="15"/>
      <c r="H66" s="5"/>
      <c r="I66" s="16"/>
      <c r="J66" s="15"/>
      <c r="K66" s="15"/>
      <c r="L66" s="15"/>
      <c r="M66" s="15"/>
      <c r="N66" s="15"/>
      <c r="O66" s="15"/>
      <c r="Q66" s="16"/>
      <c r="R66" s="15"/>
      <c r="S66" s="15"/>
      <c r="T66" s="15"/>
      <c r="U66" s="15"/>
      <c r="V66" s="15"/>
      <c r="W66" s="15"/>
      <c r="Y66" s="16"/>
      <c r="Z66" s="15"/>
      <c r="AA66" s="15"/>
      <c r="AB66" s="15"/>
      <c r="AC66" s="15"/>
      <c r="AD66" s="15"/>
      <c r="AE66" s="15"/>
      <c r="AG66" s="16"/>
      <c r="AH66" s="15"/>
      <c r="AI66" s="15"/>
      <c r="AJ66" s="15"/>
      <c r="AK66" s="15"/>
      <c r="AL66" s="15"/>
      <c r="AM66" s="15"/>
      <c r="AN66" s="15"/>
      <c r="AO66" s="16"/>
      <c r="AP66" s="15"/>
      <c r="AQ66" s="16"/>
      <c r="AR66" s="15"/>
    </row>
    <row r="67" customFormat="false" ht="15.75" hidden="false" customHeight="false" outlineLevel="0" collapsed="false">
      <c r="A67" s="12" t="s">
        <v>157</v>
      </c>
      <c r="B67" s="13" t="s">
        <v>158</v>
      </c>
      <c r="D67" s="15" t="n">
        <v>0.83</v>
      </c>
      <c r="E67" s="15" t="n">
        <v>0.06</v>
      </c>
      <c r="F67" s="15" t="n">
        <v>0.16</v>
      </c>
      <c r="G67" s="15"/>
      <c r="H67" s="5"/>
      <c r="I67" s="16"/>
      <c r="J67" s="15"/>
      <c r="K67" s="15"/>
      <c r="L67" s="15"/>
      <c r="M67" s="15"/>
      <c r="N67" s="15"/>
      <c r="O67" s="15"/>
      <c r="Q67" s="16"/>
      <c r="R67" s="15"/>
      <c r="S67" s="15"/>
      <c r="T67" s="15"/>
      <c r="U67" s="15"/>
      <c r="V67" s="15"/>
      <c r="W67" s="15"/>
      <c r="Y67" s="16"/>
      <c r="Z67" s="15"/>
      <c r="AA67" s="15"/>
      <c r="AB67" s="15"/>
      <c r="AC67" s="15"/>
      <c r="AD67" s="15"/>
      <c r="AE67" s="15"/>
      <c r="AG67" s="16"/>
      <c r="AH67" s="15"/>
      <c r="AI67" s="15"/>
      <c r="AJ67" s="15"/>
      <c r="AK67" s="15"/>
      <c r="AL67" s="15"/>
      <c r="AM67" s="15"/>
      <c r="AN67" s="15"/>
      <c r="AO67" s="16"/>
      <c r="AP67" s="15"/>
      <c r="AQ67" s="16"/>
      <c r="AR67" s="15"/>
    </row>
    <row r="68" customFormat="false" ht="15.75" hidden="false" customHeight="false" outlineLevel="0" collapsed="false">
      <c r="A68" s="12" t="s">
        <v>159</v>
      </c>
      <c r="B68" s="13" t="s">
        <v>160</v>
      </c>
      <c r="D68" s="15" t="n">
        <v>0.63</v>
      </c>
      <c r="E68" s="15" t="n">
        <v>0.03</v>
      </c>
      <c r="F68" s="15" t="n">
        <v>0.11</v>
      </c>
      <c r="G68" s="15"/>
      <c r="H68" s="5"/>
      <c r="I68" s="16"/>
      <c r="J68" s="15"/>
      <c r="K68" s="15"/>
      <c r="L68" s="15"/>
      <c r="M68" s="15"/>
      <c r="N68" s="15"/>
      <c r="O68" s="15"/>
      <c r="Q68" s="16"/>
      <c r="R68" s="15"/>
      <c r="S68" s="15"/>
      <c r="T68" s="15"/>
      <c r="U68" s="15"/>
      <c r="V68" s="15"/>
      <c r="W68" s="15"/>
      <c r="Y68" s="16"/>
      <c r="Z68" s="15"/>
      <c r="AA68" s="15"/>
      <c r="AB68" s="15"/>
      <c r="AC68" s="15"/>
      <c r="AD68" s="15"/>
      <c r="AE68" s="15"/>
      <c r="AG68" s="16"/>
      <c r="AH68" s="15"/>
      <c r="AI68" s="15"/>
      <c r="AJ68" s="15"/>
      <c r="AK68" s="15"/>
      <c r="AL68" s="15"/>
      <c r="AM68" s="15"/>
      <c r="AN68" s="15"/>
      <c r="AO68" s="16"/>
      <c r="AP68" s="15"/>
      <c r="AQ68" s="16"/>
      <c r="AR68" s="15"/>
    </row>
    <row r="69" customFormat="false" ht="15.75" hidden="false" customHeight="false" outlineLevel="0" collapsed="false">
      <c r="A69" s="12" t="s">
        <v>161</v>
      </c>
      <c r="B69" s="13" t="s">
        <v>162</v>
      </c>
      <c r="D69" s="15" t="n">
        <v>9.94</v>
      </c>
      <c r="E69" s="15" t="n">
        <v>0.41</v>
      </c>
      <c r="F69" s="15" t="n">
        <v>2.38</v>
      </c>
      <c r="G69" s="15"/>
      <c r="H69" s="5"/>
      <c r="I69" s="16"/>
      <c r="J69" s="15"/>
      <c r="K69" s="15"/>
      <c r="L69" s="15"/>
      <c r="M69" s="15"/>
      <c r="N69" s="15"/>
      <c r="O69" s="15"/>
      <c r="Q69" s="16"/>
      <c r="R69" s="15"/>
      <c r="S69" s="15"/>
      <c r="T69" s="15"/>
      <c r="U69" s="15"/>
      <c r="V69" s="15"/>
      <c r="W69" s="15"/>
      <c r="Y69" s="16"/>
      <c r="Z69" s="15"/>
      <c r="AA69" s="15"/>
      <c r="AB69" s="15"/>
      <c r="AC69" s="15"/>
      <c r="AD69" s="15"/>
      <c r="AE69" s="15"/>
      <c r="AG69" s="16"/>
      <c r="AH69" s="15"/>
      <c r="AI69" s="15"/>
      <c r="AJ69" s="15"/>
      <c r="AK69" s="15"/>
      <c r="AL69" s="15"/>
      <c r="AM69" s="15"/>
      <c r="AN69" s="15"/>
      <c r="AO69" s="16"/>
      <c r="AP69" s="15"/>
      <c r="AQ69" s="16"/>
      <c r="AR69" s="15"/>
    </row>
    <row r="70" customFormat="false" ht="15.75" hidden="false" customHeight="false" outlineLevel="0" collapsed="false">
      <c r="A70" s="12" t="s">
        <v>163</v>
      </c>
      <c r="B70" s="13" t="s">
        <v>164</v>
      </c>
      <c r="D70" s="15" t="n">
        <v>0.63</v>
      </c>
      <c r="E70" s="15" t="n">
        <v>0.02</v>
      </c>
      <c r="F70" s="15" t="n">
        <v>0.08</v>
      </c>
      <c r="G70" s="15"/>
      <c r="H70" s="5"/>
      <c r="I70" s="16"/>
      <c r="J70" s="15"/>
      <c r="K70" s="15"/>
      <c r="L70" s="15"/>
      <c r="M70" s="15"/>
      <c r="N70" s="15"/>
      <c r="O70" s="15"/>
      <c r="Q70" s="16"/>
      <c r="R70" s="15"/>
      <c r="S70" s="15"/>
      <c r="T70" s="15"/>
      <c r="U70" s="15"/>
      <c r="V70" s="15"/>
      <c r="W70" s="15"/>
      <c r="Y70" s="16"/>
      <c r="Z70" s="15"/>
      <c r="AA70" s="15"/>
      <c r="AB70" s="15"/>
      <c r="AC70" s="15"/>
      <c r="AD70" s="15"/>
      <c r="AE70" s="15"/>
      <c r="AG70" s="16"/>
      <c r="AH70" s="15"/>
      <c r="AI70" s="15"/>
      <c r="AJ70" s="15"/>
      <c r="AK70" s="15"/>
      <c r="AL70" s="15"/>
      <c r="AM70" s="15"/>
      <c r="AN70" s="15"/>
      <c r="AO70" s="16"/>
      <c r="AP70" s="15"/>
      <c r="AQ70" s="16"/>
      <c r="AR70" s="15"/>
    </row>
    <row r="71" customFormat="false" ht="15.75" hidden="false" customHeight="false" outlineLevel="0" collapsed="false">
      <c r="A71" s="12" t="s">
        <v>165</v>
      </c>
      <c r="B71" s="13" t="s">
        <v>166</v>
      </c>
      <c r="D71" s="15" t="n">
        <v>1.28</v>
      </c>
      <c r="E71" s="15" t="n">
        <v>0.06</v>
      </c>
      <c r="F71" s="15" t="n">
        <v>0.19</v>
      </c>
      <c r="G71" s="15"/>
      <c r="H71" s="5"/>
      <c r="I71" s="16"/>
      <c r="J71" s="15"/>
      <c r="K71" s="15"/>
      <c r="L71" s="15"/>
      <c r="M71" s="15"/>
      <c r="N71" s="15"/>
      <c r="O71" s="15"/>
      <c r="Q71" s="16"/>
      <c r="R71" s="15"/>
      <c r="S71" s="15"/>
      <c r="T71" s="15"/>
      <c r="U71" s="15"/>
      <c r="V71" s="15"/>
      <c r="W71" s="15"/>
      <c r="Y71" s="16"/>
      <c r="Z71" s="15"/>
      <c r="AA71" s="15"/>
      <c r="AB71" s="15"/>
      <c r="AC71" s="15"/>
      <c r="AD71" s="15"/>
      <c r="AE71" s="15"/>
      <c r="AG71" s="16"/>
      <c r="AH71" s="15"/>
      <c r="AI71" s="15"/>
      <c r="AJ71" s="15"/>
      <c r="AK71" s="15"/>
      <c r="AL71" s="15"/>
      <c r="AM71" s="15"/>
      <c r="AN71" s="15"/>
      <c r="AO71" s="16"/>
      <c r="AP71" s="15"/>
      <c r="AQ71" s="16"/>
      <c r="AR71" s="15"/>
    </row>
    <row r="72" customFormat="false" ht="15.75" hidden="false" customHeight="false" outlineLevel="0" collapsed="false">
      <c r="A72" s="12" t="s">
        <v>167</v>
      </c>
      <c r="B72" s="13" t="s">
        <v>168</v>
      </c>
      <c r="D72" s="15" t="n">
        <v>0.96</v>
      </c>
      <c r="E72" s="15" t="n">
        <v>0.06</v>
      </c>
      <c r="F72" s="15" t="n">
        <v>0.09</v>
      </c>
      <c r="G72" s="15"/>
      <c r="H72" s="5"/>
      <c r="I72" s="16"/>
      <c r="J72" s="15"/>
      <c r="K72" s="15"/>
      <c r="L72" s="15"/>
      <c r="M72" s="15"/>
      <c r="N72" s="15"/>
      <c r="O72" s="15"/>
      <c r="Q72" s="16"/>
      <c r="R72" s="15"/>
      <c r="S72" s="15"/>
      <c r="T72" s="15"/>
      <c r="U72" s="15"/>
      <c r="V72" s="15"/>
      <c r="W72" s="15"/>
      <c r="Y72" s="16"/>
      <c r="Z72" s="15"/>
      <c r="AA72" s="15"/>
      <c r="AB72" s="15"/>
      <c r="AC72" s="15"/>
      <c r="AD72" s="15"/>
      <c r="AE72" s="15"/>
      <c r="AG72" s="16"/>
      <c r="AH72" s="15"/>
      <c r="AI72" s="15"/>
      <c r="AJ72" s="15"/>
      <c r="AK72" s="15"/>
      <c r="AL72" s="15"/>
      <c r="AM72" s="15"/>
      <c r="AN72" s="15"/>
      <c r="AO72" s="16"/>
      <c r="AP72" s="15"/>
      <c r="AQ72" s="16"/>
      <c r="AR72" s="15"/>
    </row>
    <row r="73" customFormat="false" ht="15.75" hidden="false" customHeight="false" outlineLevel="0" collapsed="false">
      <c r="A73" s="12" t="s">
        <v>169</v>
      </c>
      <c r="B73" s="13" t="s">
        <v>170</v>
      </c>
      <c r="D73" s="15" t="n">
        <v>1.16</v>
      </c>
      <c r="E73" s="15" t="n">
        <v>0.04</v>
      </c>
      <c r="F73" s="15" t="n">
        <v>0.27</v>
      </c>
      <c r="G73" s="15"/>
      <c r="H73" s="5"/>
      <c r="I73" s="16"/>
      <c r="J73" s="15"/>
      <c r="K73" s="15"/>
      <c r="L73" s="15"/>
      <c r="M73" s="15"/>
      <c r="N73" s="15"/>
      <c r="O73" s="15"/>
      <c r="Q73" s="16"/>
      <c r="R73" s="15"/>
      <c r="S73" s="15"/>
      <c r="T73" s="15"/>
      <c r="U73" s="15"/>
      <c r="V73" s="15"/>
      <c r="W73" s="15"/>
      <c r="Y73" s="16"/>
      <c r="Z73" s="15"/>
      <c r="AA73" s="15"/>
      <c r="AB73" s="15"/>
      <c r="AC73" s="15"/>
      <c r="AD73" s="15"/>
      <c r="AE73" s="15"/>
      <c r="AG73" s="16"/>
      <c r="AH73" s="15"/>
      <c r="AI73" s="15"/>
      <c r="AJ73" s="15"/>
      <c r="AK73" s="15"/>
      <c r="AL73" s="15"/>
      <c r="AM73" s="15"/>
      <c r="AN73" s="15"/>
      <c r="AO73" s="16"/>
      <c r="AP73" s="15"/>
      <c r="AQ73" s="16"/>
      <c r="AR73" s="15"/>
    </row>
    <row r="74" customFormat="false" ht="15.75" hidden="false" customHeight="false" outlineLevel="0" collapsed="false">
      <c r="A74" s="12" t="s">
        <v>171</v>
      </c>
      <c r="B74" s="13" t="s">
        <v>172</v>
      </c>
      <c r="D74" s="15" t="n">
        <v>0.02</v>
      </c>
      <c r="E74" s="15" t="n">
        <v>0</v>
      </c>
      <c r="F74" s="15" t="n">
        <v>0</v>
      </c>
      <c r="G74" s="15"/>
      <c r="H74" s="5"/>
      <c r="I74" s="16"/>
      <c r="J74" s="15"/>
      <c r="K74" s="15"/>
      <c r="L74" s="15"/>
      <c r="M74" s="15"/>
      <c r="N74" s="15"/>
      <c r="O74" s="15"/>
      <c r="Q74" s="16"/>
      <c r="R74" s="15"/>
      <c r="S74" s="15"/>
      <c r="T74" s="15"/>
      <c r="U74" s="15"/>
      <c r="V74" s="15"/>
      <c r="W74" s="15"/>
      <c r="Y74" s="16"/>
      <c r="Z74" s="15"/>
      <c r="AA74" s="15"/>
      <c r="AB74" s="15"/>
      <c r="AC74" s="15"/>
      <c r="AD74" s="15"/>
      <c r="AE74" s="15"/>
      <c r="AG74" s="16"/>
      <c r="AH74" s="15"/>
      <c r="AI74" s="15"/>
      <c r="AJ74" s="15"/>
      <c r="AK74" s="15"/>
      <c r="AL74" s="15"/>
      <c r="AM74" s="15"/>
      <c r="AN74" s="15"/>
      <c r="AO74" s="16"/>
      <c r="AP74" s="15"/>
      <c r="AQ74" s="16"/>
      <c r="AR74" s="15"/>
    </row>
    <row r="75" customFormat="false" ht="15.75" hidden="false" customHeight="false" outlineLevel="0" collapsed="false">
      <c r="A75" s="12" t="s">
        <v>173</v>
      </c>
      <c r="B75" s="13" t="s">
        <v>174</v>
      </c>
      <c r="D75" s="15" t="n">
        <v>0.03</v>
      </c>
      <c r="E75" s="15" t="n">
        <v>0</v>
      </c>
      <c r="F75" s="15" t="n">
        <v>0</v>
      </c>
      <c r="G75" s="15"/>
      <c r="H75" s="5"/>
      <c r="I75" s="16"/>
      <c r="J75" s="15"/>
      <c r="K75" s="15"/>
      <c r="L75" s="15"/>
      <c r="M75" s="15"/>
      <c r="N75" s="15"/>
      <c r="O75" s="15"/>
      <c r="Q75" s="16"/>
      <c r="R75" s="15"/>
      <c r="S75" s="15"/>
      <c r="T75" s="15"/>
      <c r="U75" s="15"/>
      <c r="V75" s="15"/>
      <c r="W75" s="15"/>
      <c r="Y75" s="16"/>
      <c r="Z75" s="15"/>
      <c r="AA75" s="15"/>
      <c r="AB75" s="15"/>
      <c r="AC75" s="15"/>
      <c r="AD75" s="15"/>
      <c r="AE75" s="15"/>
      <c r="AG75" s="16"/>
      <c r="AH75" s="15"/>
      <c r="AI75" s="15"/>
      <c r="AJ75" s="15"/>
      <c r="AK75" s="15"/>
      <c r="AL75" s="15"/>
      <c r="AM75" s="15"/>
      <c r="AN75" s="15"/>
      <c r="AO75" s="16"/>
      <c r="AP75" s="15"/>
      <c r="AQ75" s="16"/>
      <c r="AR75" s="15"/>
    </row>
    <row r="76" customFormat="false" ht="15.75" hidden="false" customHeight="false" outlineLevel="0" collapsed="false">
      <c r="A76" s="12" t="s">
        <v>175</v>
      </c>
      <c r="B76" s="13" t="s">
        <v>176</v>
      </c>
      <c r="D76" s="15" t="n">
        <v>0</v>
      </c>
      <c r="E76" s="15" t="n">
        <v>0</v>
      </c>
      <c r="F76" s="15" t="n">
        <v>0</v>
      </c>
      <c r="G76" s="15"/>
      <c r="H76" s="5"/>
      <c r="I76" s="16"/>
      <c r="J76" s="15"/>
      <c r="K76" s="15"/>
      <c r="L76" s="15"/>
      <c r="M76" s="15"/>
      <c r="N76" s="15"/>
      <c r="O76" s="15"/>
      <c r="Q76" s="16"/>
      <c r="R76" s="15"/>
      <c r="S76" s="15"/>
      <c r="T76" s="15"/>
      <c r="U76" s="15"/>
      <c r="V76" s="15"/>
      <c r="W76" s="15"/>
      <c r="Y76" s="16"/>
      <c r="Z76" s="15"/>
      <c r="AA76" s="15"/>
      <c r="AB76" s="15"/>
      <c r="AC76" s="15"/>
      <c r="AD76" s="15"/>
      <c r="AE76" s="15"/>
      <c r="AG76" s="16"/>
      <c r="AH76" s="15"/>
      <c r="AI76" s="15"/>
      <c r="AJ76" s="15"/>
      <c r="AK76" s="15"/>
      <c r="AL76" s="15"/>
      <c r="AM76" s="15"/>
      <c r="AN76" s="15"/>
      <c r="AO76" s="16"/>
      <c r="AP76" s="15"/>
      <c r="AQ76" s="16"/>
      <c r="AR76" s="15"/>
    </row>
    <row r="77" customFormat="false" ht="15.75" hidden="false" customHeight="false" outlineLevel="0" collapsed="false">
      <c r="A77" s="12" t="s">
        <v>177</v>
      </c>
      <c r="B77" s="13" t="s">
        <v>178</v>
      </c>
      <c r="D77" s="15" t="n">
        <v>0.62</v>
      </c>
      <c r="E77" s="15" t="n">
        <v>0.01</v>
      </c>
      <c r="F77" s="15" t="n">
        <v>0.05</v>
      </c>
      <c r="G77" s="15"/>
      <c r="H77" s="5"/>
      <c r="I77" s="16"/>
      <c r="J77" s="15"/>
      <c r="K77" s="15"/>
      <c r="L77" s="15"/>
      <c r="M77" s="15"/>
      <c r="N77" s="15"/>
      <c r="O77" s="15"/>
      <c r="Q77" s="16"/>
      <c r="R77" s="15"/>
      <c r="S77" s="15"/>
      <c r="T77" s="15"/>
      <c r="U77" s="15"/>
      <c r="V77" s="15"/>
      <c r="W77" s="15"/>
      <c r="Y77" s="16"/>
      <c r="Z77" s="15"/>
      <c r="AA77" s="15"/>
      <c r="AB77" s="15"/>
      <c r="AC77" s="15"/>
      <c r="AD77" s="15"/>
      <c r="AE77" s="15"/>
      <c r="AG77" s="16"/>
      <c r="AH77" s="15"/>
      <c r="AI77" s="15"/>
      <c r="AJ77" s="15"/>
      <c r="AK77" s="15"/>
      <c r="AL77" s="15"/>
      <c r="AM77" s="15"/>
      <c r="AN77" s="15"/>
      <c r="AO77" s="16"/>
      <c r="AP77" s="15"/>
      <c r="AQ77" s="16"/>
      <c r="AR77" s="15"/>
    </row>
    <row r="78" customFormat="false" ht="15.75" hidden="false" customHeight="false" outlineLevel="0" collapsed="false">
      <c r="A78" s="12" t="s">
        <v>179</v>
      </c>
      <c r="B78" s="13" t="s">
        <v>180</v>
      </c>
      <c r="D78" s="15" t="n">
        <v>2.24</v>
      </c>
      <c r="E78" s="15" t="n">
        <v>0.05</v>
      </c>
      <c r="F78" s="15" t="n">
        <v>0.19</v>
      </c>
      <c r="G78" s="15"/>
      <c r="H78" s="5"/>
      <c r="I78" s="16"/>
      <c r="J78" s="15"/>
      <c r="K78" s="15"/>
      <c r="L78" s="15"/>
      <c r="M78" s="15"/>
      <c r="N78" s="15"/>
      <c r="O78" s="15"/>
      <c r="Q78" s="16"/>
      <c r="R78" s="15"/>
      <c r="S78" s="15"/>
      <c r="T78" s="15"/>
      <c r="U78" s="15"/>
      <c r="V78" s="15"/>
      <c r="W78" s="15"/>
      <c r="Y78" s="16"/>
      <c r="Z78" s="15"/>
      <c r="AA78" s="15"/>
      <c r="AB78" s="15"/>
      <c r="AC78" s="15"/>
      <c r="AD78" s="15"/>
      <c r="AE78" s="15"/>
      <c r="AG78" s="16"/>
      <c r="AH78" s="15"/>
      <c r="AI78" s="15"/>
      <c r="AJ78" s="15"/>
      <c r="AK78" s="15"/>
      <c r="AL78" s="15"/>
      <c r="AM78" s="15"/>
      <c r="AN78" s="15"/>
      <c r="AO78" s="16"/>
      <c r="AP78" s="15"/>
      <c r="AQ78" s="16"/>
      <c r="AR78" s="15"/>
    </row>
    <row r="79" customFormat="false" ht="15.75" hidden="false" customHeight="false" outlineLevel="0" collapsed="false">
      <c r="A79" s="12" t="s">
        <v>181</v>
      </c>
      <c r="B79" s="13" t="s">
        <v>182</v>
      </c>
      <c r="D79" s="15" t="n">
        <v>6.8</v>
      </c>
      <c r="E79" s="15" t="n">
        <v>0.29</v>
      </c>
      <c r="F79" s="15" t="n">
        <v>2.06</v>
      </c>
      <c r="G79" s="15"/>
      <c r="H79" s="5"/>
      <c r="I79" s="16"/>
      <c r="J79" s="15"/>
      <c r="K79" s="15"/>
      <c r="L79" s="15"/>
      <c r="M79" s="15"/>
      <c r="N79" s="15"/>
      <c r="O79" s="15"/>
      <c r="Q79" s="16"/>
      <c r="R79" s="15"/>
      <c r="S79" s="15"/>
      <c r="T79" s="15"/>
      <c r="U79" s="15"/>
      <c r="V79" s="15"/>
      <c r="W79" s="15"/>
      <c r="Y79" s="16"/>
      <c r="Z79" s="15"/>
      <c r="AA79" s="15"/>
      <c r="AB79" s="15"/>
      <c r="AC79" s="15"/>
      <c r="AD79" s="15"/>
      <c r="AE79" s="15"/>
      <c r="AG79" s="16"/>
      <c r="AH79" s="15"/>
      <c r="AI79" s="15"/>
      <c r="AJ79" s="15"/>
      <c r="AK79" s="15"/>
      <c r="AL79" s="15"/>
      <c r="AM79" s="15"/>
      <c r="AN79" s="15"/>
      <c r="AO79" s="16"/>
      <c r="AP79" s="15"/>
      <c r="AQ79" s="16"/>
      <c r="AR79" s="15"/>
    </row>
    <row r="80" customFormat="false" ht="15.75" hidden="false" customHeight="false" outlineLevel="0" collapsed="false">
      <c r="A80" s="12" t="s">
        <v>183</v>
      </c>
      <c r="B80" s="13" t="s">
        <v>184</v>
      </c>
      <c r="D80" s="15" t="n">
        <v>1.68</v>
      </c>
      <c r="E80" s="15" t="n">
        <v>0.08</v>
      </c>
      <c r="F80" s="15" t="n">
        <v>0.31</v>
      </c>
      <c r="G80" s="15"/>
      <c r="H80" s="5"/>
      <c r="I80" s="16"/>
      <c r="J80" s="15"/>
      <c r="K80" s="15"/>
      <c r="L80" s="15"/>
      <c r="M80" s="15"/>
      <c r="N80" s="15"/>
      <c r="O80" s="15"/>
      <c r="Q80" s="16"/>
      <c r="R80" s="15"/>
      <c r="S80" s="15"/>
      <c r="T80" s="15"/>
      <c r="U80" s="15"/>
      <c r="V80" s="15"/>
      <c r="W80" s="15"/>
      <c r="Y80" s="16"/>
      <c r="Z80" s="15"/>
      <c r="AA80" s="15"/>
      <c r="AB80" s="15"/>
      <c r="AC80" s="15"/>
      <c r="AD80" s="15"/>
      <c r="AE80" s="15"/>
      <c r="AG80" s="16"/>
      <c r="AH80" s="15"/>
      <c r="AI80" s="15"/>
      <c r="AJ80" s="15"/>
      <c r="AK80" s="15"/>
      <c r="AL80" s="15"/>
      <c r="AM80" s="15"/>
      <c r="AN80" s="15"/>
      <c r="AO80" s="16"/>
      <c r="AP80" s="15"/>
      <c r="AQ80" s="16"/>
      <c r="AR80" s="15"/>
    </row>
    <row r="81" customFormat="false" ht="15.75" hidden="false" customHeight="false" outlineLevel="0" collapsed="false">
      <c r="A81" s="12" t="s">
        <v>185</v>
      </c>
      <c r="B81" s="13" t="s">
        <v>186</v>
      </c>
      <c r="D81" s="15" t="n">
        <v>0.09</v>
      </c>
      <c r="E81" s="15" t="n">
        <v>0.01</v>
      </c>
      <c r="F81" s="15" t="n">
        <v>0.02</v>
      </c>
      <c r="G81" s="15"/>
      <c r="H81" s="5"/>
      <c r="I81" s="16"/>
      <c r="J81" s="15"/>
      <c r="K81" s="15"/>
      <c r="L81" s="15"/>
      <c r="M81" s="15"/>
      <c r="N81" s="15"/>
      <c r="O81" s="15"/>
      <c r="Q81" s="16"/>
      <c r="R81" s="15"/>
      <c r="S81" s="15"/>
      <c r="T81" s="15"/>
      <c r="U81" s="15"/>
      <c r="V81" s="15"/>
      <c r="W81" s="15"/>
      <c r="Y81" s="16"/>
      <c r="Z81" s="15"/>
      <c r="AA81" s="15"/>
      <c r="AB81" s="15"/>
      <c r="AC81" s="15"/>
      <c r="AD81" s="15"/>
      <c r="AE81" s="15"/>
      <c r="AG81" s="16"/>
      <c r="AH81" s="15"/>
      <c r="AI81" s="15"/>
      <c r="AJ81" s="15"/>
      <c r="AK81" s="15"/>
      <c r="AL81" s="15"/>
      <c r="AM81" s="15"/>
      <c r="AN81" s="15"/>
      <c r="AO81" s="16"/>
      <c r="AP81" s="15"/>
      <c r="AQ81" s="16"/>
      <c r="AR81" s="15"/>
    </row>
    <row r="82" customFormat="false" ht="15.75" hidden="false" customHeight="false" outlineLevel="0" collapsed="false">
      <c r="A82" s="12" t="s">
        <v>187</v>
      </c>
      <c r="B82" s="13" t="s">
        <v>188</v>
      </c>
      <c r="D82" s="15" t="n">
        <v>0.09</v>
      </c>
      <c r="E82" s="15" t="n">
        <v>0</v>
      </c>
      <c r="F82" s="15" t="n">
        <v>0.01</v>
      </c>
      <c r="G82" s="15"/>
      <c r="H82" s="5"/>
      <c r="I82" s="16"/>
      <c r="J82" s="15"/>
      <c r="K82" s="15"/>
      <c r="L82" s="15"/>
      <c r="M82" s="15"/>
      <c r="N82" s="15"/>
      <c r="O82" s="15"/>
      <c r="Q82" s="16"/>
      <c r="R82" s="15"/>
      <c r="S82" s="15"/>
      <c r="T82" s="15"/>
      <c r="U82" s="15"/>
      <c r="V82" s="15"/>
      <c r="W82" s="15"/>
      <c r="Y82" s="16"/>
      <c r="Z82" s="15"/>
      <c r="AA82" s="15"/>
      <c r="AB82" s="15"/>
      <c r="AC82" s="15"/>
      <c r="AD82" s="15"/>
      <c r="AE82" s="15"/>
      <c r="AG82" s="16"/>
      <c r="AH82" s="15"/>
      <c r="AI82" s="15"/>
      <c r="AJ82" s="15"/>
      <c r="AK82" s="15"/>
      <c r="AL82" s="15"/>
      <c r="AM82" s="15"/>
      <c r="AN82" s="15"/>
      <c r="AO82" s="16"/>
      <c r="AP82" s="15"/>
      <c r="AQ82" s="16"/>
      <c r="AR82" s="15"/>
    </row>
    <row r="83" customFormat="false" ht="15.75" hidden="false" customHeight="false" outlineLevel="0" collapsed="false">
      <c r="A83" s="12" t="s">
        <v>189</v>
      </c>
      <c r="B83" s="13" t="s">
        <v>190</v>
      </c>
      <c r="D83" s="15" t="n">
        <v>31.46</v>
      </c>
      <c r="E83" s="15" t="n">
        <v>1.57</v>
      </c>
      <c r="F83" s="15" t="n">
        <v>6.46</v>
      </c>
      <c r="G83" s="15"/>
      <c r="H83" s="5"/>
      <c r="I83" s="16"/>
      <c r="J83" s="15"/>
      <c r="K83" s="15"/>
      <c r="L83" s="15"/>
      <c r="M83" s="15"/>
      <c r="N83" s="15"/>
      <c r="O83" s="15"/>
      <c r="Q83" s="16"/>
      <c r="R83" s="15"/>
      <c r="S83" s="15"/>
      <c r="T83" s="15"/>
      <c r="U83" s="15"/>
      <c r="V83" s="15"/>
      <c r="W83" s="15"/>
      <c r="Y83" s="16"/>
      <c r="Z83" s="15"/>
      <c r="AA83" s="15"/>
      <c r="AB83" s="15"/>
      <c r="AC83" s="15"/>
      <c r="AD83" s="15"/>
      <c r="AE83" s="15"/>
      <c r="AG83" s="16"/>
      <c r="AH83" s="15"/>
      <c r="AI83" s="15"/>
      <c r="AJ83" s="15"/>
      <c r="AK83" s="15"/>
      <c r="AL83" s="15"/>
      <c r="AM83" s="15"/>
      <c r="AN83" s="15"/>
      <c r="AO83" s="16"/>
      <c r="AP83" s="15"/>
      <c r="AQ83" s="16"/>
      <c r="AR83" s="15"/>
    </row>
    <row r="84" customFormat="false" ht="15.75" hidden="false" customHeight="false" outlineLevel="0" collapsed="false">
      <c r="A84" s="12" t="s">
        <v>191</v>
      </c>
      <c r="B84" s="13" t="s">
        <v>192</v>
      </c>
      <c r="D84" s="15" t="n">
        <v>1.94</v>
      </c>
      <c r="E84" s="15" t="n">
        <v>0.08</v>
      </c>
      <c r="F84" s="15" t="n">
        <v>0.32</v>
      </c>
      <c r="G84" s="15"/>
      <c r="H84" s="5"/>
      <c r="I84" s="16"/>
      <c r="J84" s="15"/>
      <c r="K84" s="15"/>
      <c r="L84" s="15"/>
      <c r="M84" s="15"/>
      <c r="N84" s="15"/>
      <c r="O84" s="15"/>
      <c r="Q84" s="16"/>
      <c r="R84" s="15"/>
      <c r="S84" s="15"/>
      <c r="T84" s="15"/>
      <c r="U84" s="15"/>
      <c r="V84" s="15"/>
      <c r="W84" s="15"/>
      <c r="Y84" s="16"/>
      <c r="Z84" s="15"/>
      <c r="AA84" s="15"/>
      <c r="AB84" s="15"/>
      <c r="AC84" s="15"/>
      <c r="AD84" s="15"/>
      <c r="AE84" s="15"/>
      <c r="AG84" s="16"/>
      <c r="AH84" s="15"/>
      <c r="AI84" s="15"/>
      <c r="AJ84" s="15"/>
      <c r="AK84" s="15"/>
      <c r="AL84" s="15"/>
      <c r="AM84" s="15"/>
      <c r="AN84" s="15"/>
      <c r="AO84" s="16"/>
      <c r="AP84" s="15"/>
      <c r="AQ84" s="16"/>
      <c r="AR84" s="15"/>
    </row>
    <row r="85" customFormat="false" ht="15.75" hidden="false" customHeight="false" outlineLevel="0" collapsed="false">
      <c r="A85" s="12" t="s">
        <v>193</v>
      </c>
      <c r="B85" s="13" t="s">
        <v>194</v>
      </c>
      <c r="D85" s="15" t="n">
        <v>0.07</v>
      </c>
      <c r="E85" s="15" t="n">
        <v>0.01</v>
      </c>
      <c r="F85" s="15" t="n">
        <v>0.02</v>
      </c>
      <c r="G85" s="15"/>
      <c r="H85" s="5"/>
      <c r="I85" s="16"/>
      <c r="J85" s="15"/>
      <c r="K85" s="15"/>
      <c r="L85" s="15"/>
      <c r="M85" s="15"/>
      <c r="N85" s="15"/>
      <c r="O85" s="15"/>
      <c r="Q85" s="16"/>
      <c r="R85" s="15"/>
      <c r="S85" s="15"/>
      <c r="T85" s="15"/>
      <c r="U85" s="15"/>
      <c r="V85" s="15"/>
      <c r="W85" s="15"/>
      <c r="Y85" s="16"/>
      <c r="Z85" s="15"/>
      <c r="AA85" s="15"/>
      <c r="AB85" s="15"/>
      <c r="AC85" s="15"/>
      <c r="AD85" s="15"/>
      <c r="AE85" s="15"/>
      <c r="AG85" s="16"/>
      <c r="AH85" s="15"/>
      <c r="AI85" s="15"/>
      <c r="AJ85" s="15"/>
      <c r="AK85" s="15"/>
      <c r="AL85" s="15"/>
      <c r="AM85" s="15"/>
      <c r="AN85" s="15"/>
      <c r="AO85" s="16"/>
      <c r="AP85" s="15"/>
      <c r="AQ85" s="16"/>
      <c r="AR85" s="15"/>
    </row>
    <row r="86" customFormat="false" ht="15.75" hidden="false" customHeight="false" outlineLevel="0" collapsed="false">
      <c r="A86" s="12" t="s">
        <v>195</v>
      </c>
      <c r="B86" s="13" t="s">
        <v>196</v>
      </c>
      <c r="D86" s="15" t="n">
        <v>4.76</v>
      </c>
      <c r="E86" s="15" t="n">
        <v>0.18</v>
      </c>
      <c r="F86" s="15" t="n">
        <v>0.86</v>
      </c>
      <c r="G86" s="15"/>
      <c r="H86" s="5"/>
      <c r="I86" s="16"/>
      <c r="J86" s="15"/>
      <c r="K86" s="15"/>
      <c r="L86" s="15"/>
      <c r="M86" s="15"/>
      <c r="N86" s="15"/>
      <c r="O86" s="15"/>
      <c r="Q86" s="16"/>
      <c r="R86" s="15"/>
      <c r="S86" s="15"/>
      <c r="T86" s="15"/>
      <c r="U86" s="15"/>
      <c r="V86" s="15"/>
      <c r="W86" s="15"/>
      <c r="Y86" s="16"/>
      <c r="Z86" s="15"/>
      <c r="AA86" s="15"/>
      <c r="AB86" s="15"/>
      <c r="AC86" s="15"/>
      <c r="AD86" s="15"/>
      <c r="AE86" s="15"/>
      <c r="AG86" s="16"/>
      <c r="AH86" s="15"/>
      <c r="AI86" s="15"/>
      <c r="AJ86" s="15"/>
      <c r="AK86" s="15"/>
      <c r="AL86" s="15"/>
      <c r="AM86" s="15"/>
      <c r="AN86" s="15"/>
      <c r="AO86" s="16"/>
      <c r="AP86" s="15"/>
      <c r="AQ86" s="16"/>
      <c r="AR86" s="15"/>
    </row>
    <row r="87" customFormat="false" ht="15.75" hidden="false" customHeight="false" outlineLevel="0" collapsed="false">
      <c r="A87" s="12" t="s">
        <v>197</v>
      </c>
      <c r="B87" s="13" t="s">
        <v>198</v>
      </c>
      <c r="D87" s="15" t="n">
        <v>0.41</v>
      </c>
      <c r="E87" s="15" t="n">
        <v>0.04</v>
      </c>
      <c r="F87" s="15" t="n">
        <v>0.08</v>
      </c>
      <c r="G87" s="15"/>
      <c r="H87" s="5"/>
      <c r="I87" s="16"/>
      <c r="J87" s="15"/>
      <c r="K87" s="15"/>
      <c r="L87" s="15"/>
      <c r="M87" s="15"/>
      <c r="N87" s="15"/>
      <c r="O87" s="15"/>
      <c r="Q87" s="16"/>
      <c r="R87" s="15"/>
      <c r="S87" s="15"/>
      <c r="T87" s="15"/>
      <c r="U87" s="15"/>
      <c r="V87" s="15"/>
      <c r="W87" s="15"/>
      <c r="Y87" s="16"/>
      <c r="Z87" s="15"/>
      <c r="AA87" s="15"/>
      <c r="AB87" s="15"/>
      <c r="AC87" s="15"/>
      <c r="AD87" s="15"/>
      <c r="AE87" s="15"/>
      <c r="AG87" s="16"/>
      <c r="AH87" s="15"/>
      <c r="AI87" s="15"/>
      <c r="AJ87" s="15"/>
      <c r="AK87" s="15"/>
      <c r="AL87" s="15"/>
      <c r="AM87" s="15"/>
      <c r="AN87" s="15"/>
      <c r="AO87" s="16"/>
      <c r="AP87" s="15"/>
      <c r="AQ87" s="16"/>
      <c r="AR87" s="15"/>
    </row>
    <row r="88" customFormat="false" ht="15.75" hidden="false" customHeight="false" outlineLevel="0" collapsed="false">
      <c r="A88" s="12" t="s">
        <v>199</v>
      </c>
      <c r="B88" s="13" t="s">
        <v>200</v>
      </c>
      <c r="D88" s="15" t="n">
        <v>0.09</v>
      </c>
      <c r="E88" s="15" t="n">
        <v>0</v>
      </c>
      <c r="F88" s="15" t="n">
        <v>0.01</v>
      </c>
      <c r="G88" s="15"/>
      <c r="H88" s="5"/>
      <c r="I88" s="16"/>
      <c r="J88" s="15"/>
      <c r="K88" s="15"/>
      <c r="L88" s="15"/>
      <c r="M88" s="15"/>
      <c r="N88" s="15"/>
      <c r="O88" s="15"/>
      <c r="Q88" s="16"/>
      <c r="R88" s="15"/>
      <c r="S88" s="15"/>
      <c r="T88" s="15"/>
      <c r="U88" s="15"/>
      <c r="V88" s="15"/>
      <c r="W88" s="15"/>
      <c r="Y88" s="16"/>
      <c r="Z88" s="15"/>
      <c r="AA88" s="15"/>
      <c r="AB88" s="15"/>
      <c r="AC88" s="15"/>
      <c r="AD88" s="15"/>
      <c r="AE88" s="15"/>
      <c r="AG88" s="16"/>
      <c r="AH88" s="15"/>
      <c r="AI88" s="15"/>
      <c r="AJ88" s="15"/>
      <c r="AK88" s="15"/>
      <c r="AL88" s="15"/>
      <c r="AM88" s="15"/>
      <c r="AN88" s="15"/>
      <c r="AO88" s="16"/>
      <c r="AP88" s="15"/>
      <c r="AQ88" s="16"/>
      <c r="AR88" s="15"/>
    </row>
    <row r="89" customFormat="false" ht="15.75" hidden="false" customHeight="false" outlineLevel="0" collapsed="false">
      <c r="A89" s="12" t="s">
        <v>201</v>
      </c>
      <c r="B89" s="13" t="s">
        <v>202</v>
      </c>
      <c r="D89" s="15" t="n">
        <v>1.93</v>
      </c>
      <c r="E89" s="15" t="n">
        <v>0.09</v>
      </c>
      <c r="F89" s="15" t="n">
        <v>0.22</v>
      </c>
      <c r="G89" s="15"/>
      <c r="H89" s="5"/>
      <c r="I89" s="16"/>
      <c r="J89" s="15"/>
      <c r="K89" s="15"/>
      <c r="L89" s="15"/>
      <c r="M89" s="15"/>
      <c r="N89" s="15"/>
      <c r="O89" s="15"/>
      <c r="Q89" s="16"/>
      <c r="R89" s="15"/>
      <c r="S89" s="15"/>
      <c r="T89" s="15"/>
      <c r="U89" s="15"/>
      <c r="V89" s="15"/>
      <c r="W89" s="15"/>
      <c r="Y89" s="16"/>
      <c r="Z89" s="15"/>
      <c r="AA89" s="15"/>
      <c r="AB89" s="15"/>
      <c r="AC89" s="15"/>
      <c r="AD89" s="15"/>
      <c r="AE89" s="15"/>
      <c r="AG89" s="16"/>
      <c r="AH89" s="15"/>
      <c r="AI89" s="15"/>
      <c r="AJ89" s="15"/>
      <c r="AK89" s="15"/>
      <c r="AL89" s="15"/>
      <c r="AM89" s="15"/>
      <c r="AN89" s="15"/>
      <c r="AO89" s="16"/>
      <c r="AP89" s="15"/>
      <c r="AQ89" s="16"/>
      <c r="AR89" s="15"/>
    </row>
    <row r="90" customFormat="false" ht="15.75" hidden="false" customHeight="false" outlineLevel="0" collapsed="false">
      <c r="A90" s="12" t="s">
        <v>203</v>
      </c>
      <c r="B90" s="13" t="s">
        <v>204</v>
      </c>
      <c r="D90" s="15" t="n">
        <v>2.38</v>
      </c>
      <c r="E90" s="15" t="n">
        <v>0.38</v>
      </c>
      <c r="F90" s="15" t="n">
        <v>0.42</v>
      </c>
      <c r="G90" s="15"/>
      <c r="H90" s="5"/>
      <c r="I90" s="16"/>
      <c r="J90" s="15"/>
      <c r="K90" s="15"/>
      <c r="L90" s="15"/>
      <c r="M90" s="15"/>
      <c r="N90" s="15"/>
      <c r="O90" s="15"/>
      <c r="Q90" s="16"/>
      <c r="R90" s="15"/>
      <c r="S90" s="15"/>
      <c r="T90" s="15"/>
      <c r="U90" s="15"/>
      <c r="V90" s="15"/>
      <c r="W90" s="15"/>
      <c r="Y90" s="16"/>
      <c r="Z90" s="15"/>
      <c r="AA90" s="15"/>
      <c r="AB90" s="15"/>
      <c r="AC90" s="15"/>
      <c r="AD90" s="15"/>
      <c r="AE90" s="15"/>
      <c r="AG90" s="16"/>
      <c r="AH90" s="15"/>
      <c r="AI90" s="15"/>
      <c r="AJ90" s="15"/>
      <c r="AK90" s="15"/>
      <c r="AL90" s="15"/>
      <c r="AM90" s="15"/>
      <c r="AN90" s="15"/>
      <c r="AO90" s="16"/>
      <c r="AP90" s="15"/>
      <c r="AQ90" s="16"/>
      <c r="AR90" s="15"/>
    </row>
    <row r="91" customFormat="false" ht="15.75" hidden="false" customHeight="false" outlineLevel="0" collapsed="false">
      <c r="A91" s="12" t="s">
        <v>205</v>
      </c>
      <c r="B91" s="13" t="s">
        <v>206</v>
      </c>
      <c r="D91" s="15" t="n">
        <v>0.23</v>
      </c>
      <c r="E91" s="15" t="n">
        <v>0.02</v>
      </c>
      <c r="F91" s="15" t="n">
        <v>0.03</v>
      </c>
      <c r="G91" s="15"/>
      <c r="H91" s="5"/>
      <c r="I91" s="16"/>
      <c r="J91" s="15"/>
      <c r="K91" s="15"/>
      <c r="L91" s="15"/>
      <c r="M91" s="15"/>
      <c r="N91" s="15"/>
      <c r="O91" s="15"/>
      <c r="Q91" s="16"/>
      <c r="R91" s="15"/>
      <c r="S91" s="15"/>
      <c r="T91" s="15"/>
      <c r="U91" s="15"/>
      <c r="V91" s="15"/>
      <c r="W91" s="15"/>
      <c r="Y91" s="16"/>
      <c r="Z91" s="15"/>
      <c r="AA91" s="15"/>
      <c r="AB91" s="15"/>
      <c r="AC91" s="15"/>
      <c r="AD91" s="15"/>
      <c r="AE91" s="15"/>
      <c r="AG91" s="16"/>
      <c r="AH91" s="15"/>
      <c r="AI91" s="15"/>
      <c r="AJ91" s="15"/>
      <c r="AK91" s="15"/>
      <c r="AL91" s="15"/>
      <c r="AM91" s="15"/>
      <c r="AN91" s="15"/>
      <c r="AO91" s="16"/>
      <c r="AP91" s="15"/>
      <c r="AQ91" s="16"/>
      <c r="AR91" s="15"/>
    </row>
    <row r="92" customFormat="false" ht="15.75" hidden="false" customHeight="false" outlineLevel="0" collapsed="false">
      <c r="A92" s="12" t="s">
        <v>207</v>
      </c>
      <c r="B92" s="13" t="s">
        <v>208</v>
      </c>
      <c r="D92" s="15" t="n">
        <v>1.03</v>
      </c>
      <c r="E92" s="15" t="n">
        <v>0.06</v>
      </c>
      <c r="F92" s="15" t="n">
        <v>0.17</v>
      </c>
      <c r="G92" s="15"/>
      <c r="H92" s="5"/>
      <c r="I92" s="16"/>
      <c r="J92" s="15"/>
      <c r="K92" s="15"/>
      <c r="L92" s="15"/>
      <c r="M92" s="15"/>
      <c r="N92" s="15"/>
      <c r="O92" s="15"/>
      <c r="Q92" s="16"/>
      <c r="R92" s="15"/>
      <c r="S92" s="15"/>
      <c r="T92" s="15"/>
      <c r="U92" s="15"/>
      <c r="V92" s="15"/>
      <c r="W92" s="15"/>
      <c r="Y92" s="16"/>
      <c r="Z92" s="15"/>
      <c r="AA92" s="15"/>
      <c r="AB92" s="15"/>
      <c r="AC92" s="15"/>
      <c r="AD92" s="15"/>
      <c r="AE92" s="15"/>
      <c r="AG92" s="16"/>
      <c r="AH92" s="15"/>
      <c r="AI92" s="15"/>
      <c r="AJ92" s="15"/>
      <c r="AK92" s="15"/>
      <c r="AL92" s="15"/>
      <c r="AM92" s="15"/>
      <c r="AN92" s="15"/>
      <c r="AO92" s="16"/>
      <c r="AP92" s="15"/>
      <c r="AQ92" s="16"/>
      <c r="AR92" s="15"/>
    </row>
    <row r="93" customFormat="false" ht="15.75" hidden="false" customHeight="false" outlineLevel="0" collapsed="false">
      <c r="A93" s="12" t="s">
        <v>209</v>
      </c>
      <c r="B93" s="13" t="s">
        <v>210</v>
      </c>
      <c r="D93" s="15" t="n">
        <v>15.17</v>
      </c>
      <c r="E93" s="15" t="n">
        <v>0.4</v>
      </c>
      <c r="F93" s="15" t="n">
        <v>1.79</v>
      </c>
      <c r="G93" s="15"/>
      <c r="H93" s="5"/>
      <c r="I93" s="16"/>
      <c r="J93" s="15"/>
      <c r="K93" s="15"/>
      <c r="L93" s="15"/>
      <c r="M93" s="15"/>
      <c r="N93" s="15"/>
      <c r="O93" s="15"/>
      <c r="Q93" s="16"/>
      <c r="R93" s="15"/>
      <c r="S93" s="15"/>
      <c r="T93" s="15"/>
      <c r="U93" s="15"/>
      <c r="V93" s="15"/>
      <c r="W93" s="15"/>
      <c r="Y93" s="16"/>
      <c r="Z93" s="15"/>
      <c r="AA93" s="15"/>
      <c r="AB93" s="15"/>
      <c r="AC93" s="15"/>
      <c r="AD93" s="15"/>
      <c r="AE93" s="15"/>
      <c r="AG93" s="16"/>
      <c r="AH93" s="15"/>
      <c r="AI93" s="15"/>
      <c r="AJ93" s="15"/>
      <c r="AK93" s="15"/>
      <c r="AL93" s="15"/>
      <c r="AM93" s="15"/>
      <c r="AN93" s="15"/>
      <c r="AO93" s="16"/>
      <c r="AP93" s="15"/>
      <c r="AQ93" s="16"/>
      <c r="AR93" s="15"/>
    </row>
    <row r="94" customFormat="false" ht="15.75" hidden="false" customHeight="false" outlineLevel="0" collapsed="false">
      <c r="A94" s="12" t="s">
        <v>211</v>
      </c>
      <c r="B94" s="13" t="s">
        <v>212</v>
      </c>
      <c r="D94" s="15" t="n">
        <v>0.31</v>
      </c>
      <c r="E94" s="15" t="n">
        <v>0.02</v>
      </c>
      <c r="F94" s="15" t="n">
        <v>0.04</v>
      </c>
      <c r="G94" s="15"/>
      <c r="H94" s="5"/>
      <c r="I94" s="16"/>
      <c r="J94" s="15"/>
      <c r="K94" s="15"/>
      <c r="L94" s="15"/>
      <c r="M94" s="15"/>
      <c r="N94" s="15"/>
      <c r="O94" s="15"/>
      <c r="Q94" s="16"/>
      <c r="R94" s="15"/>
      <c r="S94" s="15"/>
      <c r="T94" s="15"/>
      <c r="U94" s="15"/>
      <c r="V94" s="15"/>
      <c r="W94" s="15"/>
      <c r="Y94" s="16"/>
      <c r="Z94" s="15"/>
      <c r="AA94" s="15"/>
      <c r="AB94" s="15"/>
      <c r="AC94" s="15"/>
      <c r="AD94" s="15"/>
      <c r="AE94" s="15"/>
      <c r="AG94" s="16"/>
      <c r="AH94" s="15"/>
      <c r="AI94" s="15"/>
      <c r="AJ94" s="15"/>
      <c r="AK94" s="15"/>
      <c r="AL94" s="15"/>
      <c r="AM94" s="15"/>
      <c r="AN94" s="15"/>
      <c r="AO94" s="16"/>
      <c r="AP94" s="15"/>
      <c r="AQ94" s="16"/>
      <c r="AR94" s="15"/>
    </row>
    <row r="95" customFormat="false" ht="15.75" hidden="false" customHeight="false" outlineLevel="0" collapsed="false">
      <c r="A95" s="12" t="s">
        <v>213</v>
      </c>
      <c r="B95" s="13" t="s">
        <v>214</v>
      </c>
      <c r="D95" s="15" t="n">
        <v>1.56</v>
      </c>
      <c r="E95" s="15" t="n">
        <v>0.06</v>
      </c>
      <c r="F95" s="15" t="n">
        <v>0.48</v>
      </c>
      <c r="G95" s="15"/>
      <c r="H95" s="5"/>
      <c r="I95" s="16"/>
      <c r="J95" s="15"/>
      <c r="K95" s="15"/>
      <c r="L95" s="15"/>
      <c r="M95" s="15"/>
      <c r="N95" s="15"/>
      <c r="O95" s="15"/>
      <c r="Q95" s="16"/>
      <c r="R95" s="15"/>
      <c r="S95" s="15"/>
      <c r="T95" s="15"/>
      <c r="U95" s="15"/>
      <c r="V95" s="15"/>
      <c r="W95" s="15"/>
      <c r="Y95" s="16"/>
      <c r="Z95" s="15"/>
      <c r="AA95" s="15"/>
      <c r="AB95" s="15"/>
      <c r="AC95" s="15"/>
      <c r="AD95" s="15"/>
      <c r="AE95" s="15"/>
      <c r="AG95" s="16"/>
      <c r="AH95" s="15"/>
      <c r="AI95" s="15"/>
      <c r="AJ95" s="15"/>
      <c r="AK95" s="15"/>
      <c r="AL95" s="15"/>
      <c r="AM95" s="15"/>
      <c r="AN95" s="15"/>
      <c r="AO95" s="16"/>
      <c r="AP95" s="15"/>
      <c r="AQ95" s="16"/>
      <c r="AR95" s="15"/>
    </row>
    <row r="96" customFormat="false" ht="15.75" hidden="false" customHeight="false" outlineLevel="0" collapsed="false">
      <c r="A96" s="12" t="s">
        <v>215</v>
      </c>
      <c r="B96" s="13" t="s">
        <v>216</v>
      </c>
      <c r="D96" s="15" t="n">
        <v>0.34</v>
      </c>
      <c r="E96" s="15" t="n">
        <v>0.02</v>
      </c>
      <c r="F96" s="15" t="n">
        <v>0.06</v>
      </c>
      <c r="G96" s="15"/>
      <c r="H96" s="5"/>
      <c r="I96" s="16"/>
      <c r="J96" s="15"/>
      <c r="K96" s="15"/>
      <c r="L96" s="15"/>
      <c r="M96" s="15"/>
      <c r="N96" s="15"/>
      <c r="O96" s="15"/>
      <c r="Q96" s="16"/>
      <c r="R96" s="15"/>
      <c r="S96" s="15"/>
      <c r="T96" s="15"/>
      <c r="U96" s="15"/>
      <c r="V96" s="15"/>
      <c r="W96" s="15"/>
      <c r="Y96" s="16"/>
      <c r="Z96" s="15"/>
      <c r="AA96" s="15"/>
      <c r="AB96" s="15"/>
      <c r="AC96" s="15"/>
      <c r="AD96" s="15"/>
      <c r="AE96" s="15"/>
      <c r="AG96" s="16"/>
      <c r="AH96" s="15"/>
      <c r="AI96" s="15"/>
      <c r="AJ96" s="15"/>
      <c r="AK96" s="15"/>
      <c r="AL96" s="15"/>
      <c r="AM96" s="15"/>
      <c r="AN96" s="15"/>
      <c r="AO96" s="16"/>
      <c r="AP96" s="15"/>
      <c r="AQ96" s="16"/>
      <c r="AR96" s="15"/>
    </row>
    <row r="97" customFormat="false" ht="15.75" hidden="false" customHeight="false" outlineLevel="0" collapsed="false">
      <c r="A97" s="12" t="s">
        <v>217</v>
      </c>
      <c r="B97" s="13" t="s">
        <v>218</v>
      </c>
      <c r="D97" s="15" t="n">
        <v>9.93</v>
      </c>
      <c r="E97" s="15" t="n">
        <v>0.69</v>
      </c>
      <c r="F97" s="15" t="n">
        <v>3.17</v>
      </c>
      <c r="G97" s="15"/>
      <c r="H97" s="5"/>
      <c r="I97" s="16"/>
      <c r="J97" s="15"/>
      <c r="K97" s="15"/>
      <c r="L97" s="15"/>
      <c r="M97" s="15"/>
      <c r="N97" s="15"/>
      <c r="O97" s="15"/>
      <c r="Q97" s="16"/>
      <c r="R97" s="15"/>
      <c r="S97" s="15"/>
      <c r="T97" s="15"/>
      <c r="U97" s="15"/>
      <c r="V97" s="15"/>
      <c r="W97" s="15"/>
      <c r="Y97" s="16"/>
      <c r="Z97" s="15"/>
      <c r="AA97" s="15"/>
      <c r="AB97" s="15"/>
      <c r="AC97" s="15"/>
      <c r="AD97" s="15"/>
      <c r="AE97" s="15"/>
      <c r="AG97" s="16"/>
      <c r="AH97" s="15"/>
      <c r="AI97" s="15"/>
      <c r="AJ97" s="15"/>
      <c r="AK97" s="15"/>
      <c r="AL97" s="15"/>
      <c r="AM97" s="15"/>
      <c r="AN97" s="15"/>
      <c r="AO97" s="16"/>
      <c r="AP97" s="15"/>
      <c r="AQ97" s="16"/>
      <c r="AR97" s="15"/>
    </row>
    <row r="98" customFormat="false" ht="15.75" hidden="false" customHeight="false" outlineLevel="0" collapsed="false">
      <c r="A98" s="12" t="s">
        <v>219</v>
      </c>
      <c r="B98" s="13" t="s">
        <v>220</v>
      </c>
      <c r="D98" s="15" t="n">
        <v>0.69</v>
      </c>
      <c r="E98" s="15" t="n">
        <v>0.05</v>
      </c>
      <c r="F98" s="15" t="n">
        <v>0.1</v>
      </c>
      <c r="G98" s="15"/>
      <c r="H98" s="5"/>
      <c r="I98" s="16"/>
      <c r="J98" s="15"/>
      <c r="K98" s="15"/>
      <c r="L98" s="15"/>
      <c r="M98" s="15"/>
      <c r="N98" s="15"/>
      <c r="O98" s="15"/>
      <c r="Q98" s="16"/>
      <c r="R98" s="15"/>
      <c r="S98" s="15"/>
      <c r="T98" s="15"/>
      <c r="U98" s="15"/>
      <c r="V98" s="15"/>
      <c r="W98" s="15"/>
      <c r="Y98" s="16"/>
      <c r="Z98" s="15"/>
      <c r="AA98" s="15"/>
      <c r="AB98" s="15"/>
      <c r="AC98" s="15"/>
      <c r="AD98" s="15"/>
      <c r="AE98" s="15"/>
      <c r="AG98" s="16"/>
      <c r="AH98" s="15"/>
      <c r="AI98" s="15"/>
      <c r="AJ98" s="15"/>
      <c r="AK98" s="15"/>
      <c r="AL98" s="15"/>
      <c r="AM98" s="15"/>
      <c r="AN98" s="15"/>
      <c r="AO98" s="16"/>
      <c r="AP98" s="15"/>
      <c r="AQ98" s="16"/>
      <c r="AR98" s="15"/>
    </row>
    <row r="99" customFormat="false" ht="15.75" hidden="false" customHeight="false" outlineLevel="0" collapsed="false">
      <c r="A99" s="12" t="s">
        <v>221</v>
      </c>
      <c r="B99" s="13" t="s">
        <v>222</v>
      </c>
      <c r="D99" s="15" t="n">
        <v>0.18</v>
      </c>
      <c r="E99" s="15" t="n">
        <v>0</v>
      </c>
      <c r="F99" s="15" t="n">
        <v>0.07</v>
      </c>
      <c r="G99" s="15"/>
      <c r="H99" s="5"/>
      <c r="I99" s="16"/>
      <c r="J99" s="15"/>
      <c r="K99" s="15"/>
      <c r="L99" s="15"/>
      <c r="M99" s="15"/>
      <c r="N99" s="15"/>
      <c r="O99" s="15"/>
      <c r="Q99" s="16"/>
      <c r="R99" s="15"/>
      <c r="S99" s="15"/>
      <c r="T99" s="15"/>
      <c r="U99" s="15"/>
      <c r="V99" s="15"/>
      <c r="W99" s="15"/>
      <c r="Y99" s="16"/>
      <c r="Z99" s="15"/>
      <c r="AA99" s="15"/>
      <c r="AB99" s="15"/>
      <c r="AC99" s="15"/>
      <c r="AD99" s="15"/>
      <c r="AE99" s="15"/>
      <c r="AG99" s="16"/>
      <c r="AH99" s="15"/>
      <c r="AI99" s="15"/>
      <c r="AJ99" s="15"/>
      <c r="AK99" s="15"/>
      <c r="AL99" s="15"/>
      <c r="AM99" s="15"/>
      <c r="AN99" s="15"/>
      <c r="AO99" s="16"/>
      <c r="AP99" s="15"/>
      <c r="AQ99" s="16"/>
      <c r="AR99" s="15"/>
    </row>
    <row r="100" customFormat="false" ht="15.75" hidden="false" customHeight="false" outlineLevel="0" collapsed="false">
      <c r="A100" s="12" t="s">
        <v>223</v>
      </c>
      <c r="B100" s="13" t="s">
        <v>224</v>
      </c>
      <c r="D100" s="15" t="n">
        <v>4.58</v>
      </c>
      <c r="E100" s="15" t="n">
        <v>0.13</v>
      </c>
      <c r="F100" s="15" t="n">
        <v>1.61</v>
      </c>
      <c r="G100" s="15"/>
      <c r="H100" s="5"/>
      <c r="I100" s="16"/>
      <c r="J100" s="15"/>
      <c r="K100" s="15"/>
      <c r="L100" s="15"/>
      <c r="M100" s="15"/>
      <c r="N100" s="15"/>
      <c r="O100" s="15"/>
      <c r="Q100" s="16"/>
      <c r="R100" s="15"/>
      <c r="S100" s="15"/>
      <c r="T100" s="15"/>
      <c r="U100" s="15"/>
      <c r="V100" s="15"/>
      <c r="W100" s="15"/>
      <c r="Y100" s="16"/>
      <c r="Z100" s="15"/>
      <c r="AA100" s="15"/>
      <c r="AB100" s="15"/>
      <c r="AC100" s="15"/>
      <c r="AD100" s="15"/>
      <c r="AE100" s="15"/>
      <c r="AG100" s="16"/>
      <c r="AH100" s="15"/>
      <c r="AI100" s="15"/>
      <c r="AJ100" s="15"/>
      <c r="AK100" s="15"/>
      <c r="AL100" s="15"/>
      <c r="AM100" s="15"/>
      <c r="AN100" s="15"/>
      <c r="AO100" s="16"/>
      <c r="AP100" s="15"/>
      <c r="AQ100" s="16"/>
      <c r="AR100" s="15"/>
    </row>
    <row r="101" customFormat="false" ht="15.75" hidden="false" customHeight="false" outlineLevel="0" collapsed="false">
      <c r="A101" s="12" t="s">
        <v>225</v>
      </c>
      <c r="B101" s="13" t="s">
        <v>226</v>
      </c>
      <c r="D101" s="15" t="n">
        <v>6.42</v>
      </c>
      <c r="E101" s="15" t="n">
        <v>0.3</v>
      </c>
      <c r="F101" s="15" t="n">
        <v>1.28</v>
      </c>
      <c r="G101" s="15"/>
      <c r="H101" s="5"/>
      <c r="I101" s="16"/>
      <c r="J101" s="15"/>
      <c r="K101" s="15"/>
      <c r="L101" s="15"/>
      <c r="M101" s="15"/>
      <c r="N101" s="15"/>
      <c r="O101" s="15"/>
      <c r="Q101" s="16"/>
      <c r="R101" s="15"/>
      <c r="S101" s="15"/>
      <c r="T101" s="15"/>
      <c r="U101" s="15"/>
      <c r="V101" s="15"/>
      <c r="W101" s="15"/>
      <c r="Y101" s="16"/>
      <c r="Z101" s="15"/>
      <c r="AA101" s="15"/>
      <c r="AB101" s="15"/>
      <c r="AC101" s="15"/>
      <c r="AD101" s="15"/>
      <c r="AE101" s="15"/>
      <c r="AG101" s="16"/>
      <c r="AH101" s="15"/>
      <c r="AI101" s="15"/>
      <c r="AJ101" s="15"/>
      <c r="AK101" s="15"/>
      <c r="AL101" s="15"/>
      <c r="AM101" s="15"/>
      <c r="AN101" s="15"/>
      <c r="AO101" s="16"/>
      <c r="AP101" s="15"/>
      <c r="AQ101" s="16"/>
      <c r="AR101" s="15"/>
    </row>
    <row r="102" customFormat="false" ht="15.75" hidden="false" customHeight="false" outlineLevel="0" collapsed="false">
      <c r="A102" s="12" t="s">
        <v>227</v>
      </c>
      <c r="B102" s="13" t="s">
        <v>228</v>
      </c>
      <c r="D102" s="15" t="n">
        <v>10.16</v>
      </c>
      <c r="E102" s="15" t="n">
        <v>0.59</v>
      </c>
      <c r="F102" s="15" t="n">
        <v>1.68</v>
      </c>
      <c r="G102" s="15"/>
      <c r="H102" s="5"/>
      <c r="I102" s="16"/>
      <c r="J102" s="15"/>
      <c r="K102" s="15"/>
      <c r="L102" s="15"/>
      <c r="M102" s="15"/>
      <c r="N102" s="15"/>
      <c r="O102" s="15"/>
      <c r="Q102" s="16"/>
      <c r="R102" s="15"/>
      <c r="S102" s="15"/>
      <c r="T102" s="15"/>
      <c r="U102" s="15"/>
      <c r="V102" s="15"/>
      <c r="W102" s="15"/>
      <c r="Y102" s="16"/>
      <c r="Z102" s="15"/>
      <c r="AA102" s="15"/>
      <c r="AB102" s="15"/>
      <c r="AC102" s="15"/>
      <c r="AD102" s="15"/>
      <c r="AE102" s="15"/>
      <c r="AG102" s="16"/>
      <c r="AH102" s="15"/>
      <c r="AI102" s="15"/>
      <c r="AJ102" s="15"/>
      <c r="AK102" s="15"/>
      <c r="AL102" s="15"/>
      <c r="AM102" s="15"/>
      <c r="AN102" s="15"/>
      <c r="AO102" s="16"/>
      <c r="AP102" s="15"/>
      <c r="AQ102" s="16"/>
      <c r="AR102" s="15"/>
    </row>
    <row r="103" customFormat="false" ht="15.75" hidden="false" customHeight="false" outlineLevel="0" collapsed="false">
      <c r="A103" s="12" t="s">
        <v>229</v>
      </c>
      <c r="B103" s="13" t="s">
        <v>230</v>
      </c>
      <c r="D103" s="15" t="n">
        <v>0</v>
      </c>
      <c r="E103" s="15" t="n">
        <v>0</v>
      </c>
      <c r="F103" s="15" t="n">
        <v>0</v>
      </c>
      <c r="G103" s="15"/>
      <c r="H103" s="5"/>
      <c r="I103" s="16"/>
      <c r="J103" s="15"/>
      <c r="K103" s="15"/>
      <c r="L103" s="15"/>
      <c r="M103" s="15"/>
      <c r="N103" s="15"/>
      <c r="O103" s="15"/>
      <c r="Q103" s="16"/>
      <c r="R103" s="15"/>
      <c r="S103" s="15"/>
      <c r="T103" s="15"/>
      <c r="U103" s="15"/>
      <c r="V103" s="15"/>
      <c r="W103" s="15"/>
      <c r="Y103" s="16"/>
      <c r="Z103" s="15"/>
      <c r="AA103" s="15"/>
      <c r="AB103" s="15"/>
      <c r="AC103" s="15"/>
      <c r="AD103" s="15"/>
      <c r="AE103" s="15"/>
      <c r="AG103" s="16"/>
      <c r="AH103" s="15"/>
      <c r="AI103" s="15"/>
      <c r="AJ103" s="15"/>
      <c r="AK103" s="15"/>
      <c r="AL103" s="15"/>
      <c r="AM103" s="15"/>
      <c r="AN103" s="15"/>
      <c r="AO103" s="16"/>
      <c r="AP103" s="15"/>
      <c r="AQ103" s="16"/>
      <c r="AR103" s="15"/>
    </row>
    <row r="104" customFormat="false" ht="15.75" hidden="false" customHeight="false" outlineLevel="0" collapsed="false">
      <c r="A104" s="12" t="s">
        <v>231</v>
      </c>
      <c r="B104" s="13" t="s">
        <v>232</v>
      </c>
      <c r="D104" s="15" t="n">
        <v>40.3</v>
      </c>
      <c r="E104" s="15" t="n">
        <v>2.08</v>
      </c>
      <c r="F104" s="15" t="n">
        <v>9.64</v>
      </c>
      <c r="G104" s="15"/>
      <c r="H104" s="5"/>
      <c r="I104" s="16"/>
      <c r="J104" s="15"/>
      <c r="K104" s="15"/>
      <c r="L104" s="15"/>
      <c r="M104" s="15"/>
      <c r="N104" s="15"/>
      <c r="O104" s="15"/>
      <c r="Q104" s="16"/>
      <c r="R104" s="15"/>
      <c r="S104" s="15"/>
      <c r="T104" s="15"/>
      <c r="U104" s="15"/>
      <c r="V104" s="15"/>
      <c r="W104" s="15"/>
      <c r="Y104" s="16"/>
      <c r="Z104" s="15"/>
      <c r="AA104" s="15"/>
      <c r="AB104" s="15"/>
      <c r="AC104" s="15"/>
      <c r="AD104" s="15"/>
      <c r="AE104" s="15"/>
      <c r="AG104" s="16"/>
      <c r="AH104" s="15"/>
      <c r="AI104" s="15"/>
      <c r="AJ104" s="15"/>
      <c r="AK104" s="15"/>
      <c r="AL104" s="15"/>
      <c r="AM104" s="15"/>
      <c r="AN104" s="15"/>
      <c r="AO104" s="16"/>
      <c r="AP104" s="15"/>
      <c r="AQ104" s="16"/>
      <c r="AR104" s="15"/>
    </row>
    <row r="105" customFormat="false" ht="15.75" hidden="false" customHeight="false" outlineLevel="0" collapsed="false">
      <c r="A105" s="12" t="s">
        <v>233</v>
      </c>
      <c r="B105" s="13" t="s">
        <v>234</v>
      </c>
      <c r="D105" s="15" t="n">
        <v>0.05</v>
      </c>
      <c r="E105" s="15" t="n">
        <v>0</v>
      </c>
      <c r="F105" s="15" t="n">
        <v>0.01</v>
      </c>
      <c r="G105" s="15"/>
      <c r="H105" s="5"/>
      <c r="I105" s="16"/>
      <c r="J105" s="15"/>
      <c r="K105" s="15"/>
      <c r="L105" s="15"/>
      <c r="M105" s="15"/>
      <c r="N105" s="15"/>
      <c r="O105" s="15"/>
      <c r="Q105" s="16"/>
      <c r="R105" s="15"/>
      <c r="S105" s="15"/>
      <c r="T105" s="15"/>
      <c r="U105" s="15"/>
      <c r="V105" s="15"/>
      <c r="W105" s="15"/>
      <c r="Y105" s="16"/>
      <c r="Z105" s="15"/>
      <c r="AA105" s="15"/>
      <c r="AB105" s="15"/>
      <c r="AC105" s="15"/>
      <c r="AD105" s="15"/>
      <c r="AE105" s="15"/>
      <c r="AG105" s="16"/>
      <c r="AH105" s="15"/>
      <c r="AI105" s="15"/>
      <c r="AJ105" s="15"/>
      <c r="AK105" s="15"/>
      <c r="AL105" s="15"/>
      <c r="AM105" s="15"/>
      <c r="AN105" s="15"/>
      <c r="AO105" s="16"/>
      <c r="AP105" s="15"/>
      <c r="AQ105" s="16"/>
      <c r="AR105" s="15"/>
    </row>
    <row r="106" customFormat="false" ht="15.75" hidden="false" customHeight="false" outlineLevel="0" collapsed="false">
      <c r="A106" s="12" t="s">
        <v>235</v>
      </c>
      <c r="B106" s="13" t="s">
        <v>236</v>
      </c>
      <c r="D106" s="15" t="n">
        <v>10.51</v>
      </c>
      <c r="E106" s="15" t="n">
        <v>0.32</v>
      </c>
      <c r="F106" s="15" t="n">
        <v>1.52</v>
      </c>
      <c r="G106" s="15"/>
      <c r="H106" s="5"/>
      <c r="I106" s="16"/>
      <c r="J106" s="15"/>
      <c r="K106" s="15"/>
      <c r="L106" s="15"/>
      <c r="M106" s="15"/>
      <c r="N106" s="15"/>
      <c r="O106" s="15"/>
      <c r="Q106" s="16"/>
      <c r="R106" s="15"/>
      <c r="S106" s="15"/>
      <c r="T106" s="15"/>
      <c r="U106" s="15"/>
      <c r="V106" s="15"/>
      <c r="W106" s="15"/>
      <c r="Y106" s="16"/>
      <c r="Z106" s="15"/>
      <c r="AA106" s="15"/>
      <c r="AB106" s="15"/>
      <c r="AC106" s="15"/>
      <c r="AD106" s="15"/>
      <c r="AE106" s="15"/>
      <c r="AG106" s="16"/>
      <c r="AH106" s="15"/>
      <c r="AI106" s="15"/>
      <c r="AJ106" s="15"/>
      <c r="AK106" s="15"/>
      <c r="AL106" s="15"/>
      <c r="AM106" s="15"/>
      <c r="AN106" s="15"/>
      <c r="AO106" s="16"/>
      <c r="AP106" s="15"/>
      <c r="AQ106" s="16"/>
      <c r="AR106" s="15"/>
    </row>
    <row r="107" customFormat="false" ht="15.75" hidden="false" customHeight="false" outlineLevel="0" collapsed="false">
      <c r="A107" s="12" t="s">
        <v>237</v>
      </c>
      <c r="B107" s="13" t="s">
        <v>238</v>
      </c>
      <c r="D107" s="15" t="n">
        <v>0.47</v>
      </c>
      <c r="E107" s="15" t="n">
        <v>0.03</v>
      </c>
      <c r="F107" s="15" t="n">
        <v>0.08</v>
      </c>
      <c r="G107" s="15"/>
      <c r="H107" s="5"/>
      <c r="I107" s="16"/>
      <c r="J107" s="15"/>
      <c r="K107" s="15"/>
      <c r="L107" s="15"/>
      <c r="M107" s="15"/>
      <c r="N107" s="15"/>
      <c r="O107" s="15"/>
      <c r="Q107" s="16"/>
      <c r="R107" s="15"/>
      <c r="S107" s="15"/>
      <c r="T107" s="15"/>
      <c r="U107" s="15"/>
      <c r="V107" s="15"/>
      <c r="W107" s="15"/>
      <c r="Y107" s="16"/>
      <c r="Z107" s="15"/>
      <c r="AA107" s="15"/>
      <c r="AB107" s="15"/>
      <c r="AC107" s="15"/>
      <c r="AD107" s="15"/>
      <c r="AE107" s="15"/>
      <c r="AG107" s="16"/>
      <c r="AH107" s="15"/>
      <c r="AI107" s="15"/>
      <c r="AJ107" s="15"/>
      <c r="AK107" s="15"/>
      <c r="AL107" s="15"/>
      <c r="AM107" s="15"/>
      <c r="AN107" s="15"/>
      <c r="AO107" s="16"/>
      <c r="AP107" s="15"/>
      <c r="AQ107" s="16"/>
      <c r="AR107" s="15"/>
    </row>
    <row r="108" customFormat="false" ht="15.75" hidden="false" customHeight="false" outlineLevel="0" collapsed="false">
      <c r="A108" s="12" t="s">
        <v>239</v>
      </c>
      <c r="B108" s="13" t="s">
        <v>240</v>
      </c>
      <c r="D108" s="15" t="n">
        <v>5.06</v>
      </c>
      <c r="E108" s="15" t="n">
        <v>0.22</v>
      </c>
      <c r="F108" s="15" t="n">
        <v>0.86</v>
      </c>
      <c r="G108" s="15"/>
      <c r="H108" s="5"/>
      <c r="I108" s="16"/>
      <c r="J108" s="15"/>
      <c r="K108" s="15"/>
      <c r="L108" s="15"/>
      <c r="M108" s="15"/>
      <c r="N108" s="15"/>
      <c r="O108" s="15"/>
      <c r="Q108" s="16"/>
      <c r="R108" s="15"/>
      <c r="S108" s="15"/>
      <c r="T108" s="15"/>
      <c r="U108" s="15"/>
      <c r="V108" s="15"/>
      <c r="W108" s="15"/>
      <c r="Y108" s="16"/>
      <c r="Z108" s="15"/>
      <c r="AA108" s="15"/>
      <c r="AB108" s="15"/>
      <c r="AC108" s="15"/>
      <c r="AD108" s="15"/>
      <c r="AE108" s="15"/>
      <c r="AG108" s="16"/>
      <c r="AH108" s="15"/>
      <c r="AI108" s="15"/>
      <c r="AJ108" s="15"/>
      <c r="AK108" s="15"/>
      <c r="AL108" s="15"/>
      <c r="AM108" s="15"/>
      <c r="AN108" s="15"/>
      <c r="AO108" s="16"/>
      <c r="AP108" s="15"/>
      <c r="AQ108" s="16"/>
      <c r="AR108" s="15"/>
    </row>
    <row r="109" customFormat="false" ht="15.75" hidden="false" customHeight="false" outlineLevel="0" collapsed="false">
      <c r="A109" s="12" t="s">
        <v>241</v>
      </c>
      <c r="B109" s="13" t="s">
        <v>242</v>
      </c>
      <c r="D109" s="15" t="n">
        <v>0.07</v>
      </c>
      <c r="E109" s="15" t="n">
        <v>0.01</v>
      </c>
      <c r="F109" s="15" t="n">
        <v>0.02</v>
      </c>
      <c r="G109" s="15"/>
      <c r="H109" s="5"/>
      <c r="I109" s="16"/>
      <c r="J109" s="15"/>
      <c r="K109" s="15"/>
      <c r="L109" s="15"/>
      <c r="M109" s="15"/>
      <c r="N109" s="15"/>
      <c r="O109" s="15"/>
      <c r="Q109" s="16"/>
      <c r="R109" s="15"/>
      <c r="S109" s="15"/>
      <c r="T109" s="15"/>
      <c r="U109" s="15"/>
      <c r="V109" s="15"/>
      <c r="W109" s="15"/>
      <c r="Y109" s="16"/>
      <c r="Z109" s="15"/>
      <c r="AA109" s="15"/>
      <c r="AB109" s="15"/>
      <c r="AC109" s="15"/>
      <c r="AD109" s="15"/>
      <c r="AE109" s="15"/>
      <c r="AG109" s="16"/>
      <c r="AH109" s="15"/>
      <c r="AI109" s="15"/>
      <c r="AJ109" s="15"/>
      <c r="AK109" s="15"/>
      <c r="AL109" s="15"/>
      <c r="AM109" s="15"/>
      <c r="AN109" s="15"/>
      <c r="AO109" s="16"/>
      <c r="AP109" s="15"/>
      <c r="AQ109" s="16"/>
      <c r="AR109" s="15"/>
    </row>
    <row r="110" customFormat="false" ht="15.75" hidden="false" customHeight="false" outlineLevel="0" collapsed="false">
      <c r="A110" s="12" t="s">
        <v>243</v>
      </c>
      <c r="B110" s="13" t="s">
        <v>244</v>
      </c>
      <c r="D110" s="15" t="n">
        <v>0.01</v>
      </c>
      <c r="E110" s="15" t="n">
        <v>0</v>
      </c>
      <c r="F110" s="15" t="n">
        <v>0.01</v>
      </c>
      <c r="G110" s="15"/>
      <c r="H110" s="5"/>
      <c r="I110" s="16"/>
      <c r="J110" s="15"/>
      <c r="K110" s="15"/>
      <c r="L110" s="15"/>
      <c r="M110" s="15"/>
      <c r="N110" s="15"/>
      <c r="O110" s="15"/>
      <c r="Q110" s="16"/>
      <c r="R110" s="15"/>
      <c r="S110" s="15"/>
      <c r="T110" s="15"/>
      <c r="U110" s="15"/>
      <c r="V110" s="15"/>
      <c r="W110" s="15"/>
      <c r="Y110" s="16"/>
      <c r="Z110" s="15"/>
      <c r="AA110" s="15"/>
      <c r="AB110" s="15"/>
      <c r="AC110" s="15"/>
      <c r="AD110" s="15"/>
      <c r="AE110" s="15"/>
      <c r="AG110" s="16"/>
      <c r="AH110" s="15"/>
      <c r="AI110" s="15"/>
      <c r="AJ110" s="15"/>
      <c r="AK110" s="15"/>
      <c r="AL110" s="15"/>
      <c r="AM110" s="15"/>
      <c r="AN110" s="15"/>
      <c r="AO110" s="16"/>
      <c r="AP110" s="15"/>
      <c r="AQ110" s="16"/>
      <c r="AR110" s="15"/>
    </row>
    <row r="111" customFormat="false" ht="15.75" hidden="false" customHeight="false" outlineLevel="0" collapsed="false">
      <c r="A111" s="12" t="s">
        <v>245</v>
      </c>
      <c r="B111" s="13" t="s">
        <v>246</v>
      </c>
      <c r="D111" s="15" t="n">
        <v>0</v>
      </c>
      <c r="E111" s="15" t="n">
        <v>0</v>
      </c>
      <c r="F111" s="15" t="n">
        <v>0</v>
      </c>
      <c r="G111" s="15"/>
      <c r="H111" s="5"/>
      <c r="I111" s="16"/>
      <c r="J111" s="15"/>
      <c r="K111" s="15"/>
      <c r="L111" s="15"/>
      <c r="M111" s="15"/>
      <c r="N111" s="15"/>
      <c r="O111" s="15"/>
      <c r="Q111" s="16"/>
      <c r="R111" s="15"/>
      <c r="S111" s="15"/>
      <c r="T111" s="15"/>
      <c r="U111" s="15"/>
      <c r="V111" s="15"/>
      <c r="W111" s="15"/>
      <c r="Y111" s="16"/>
      <c r="Z111" s="15"/>
      <c r="AA111" s="15"/>
      <c r="AB111" s="15"/>
      <c r="AC111" s="15"/>
      <c r="AD111" s="15"/>
      <c r="AE111" s="15"/>
      <c r="AG111" s="16"/>
      <c r="AH111" s="15"/>
      <c r="AI111" s="15"/>
      <c r="AJ111" s="15"/>
      <c r="AK111" s="15"/>
      <c r="AL111" s="15"/>
      <c r="AM111" s="15"/>
      <c r="AN111" s="15"/>
      <c r="AO111" s="16"/>
      <c r="AP111" s="15"/>
      <c r="AQ111" s="16"/>
      <c r="AR111" s="15"/>
    </row>
    <row r="112" customFormat="false" ht="15.75" hidden="false" customHeight="false" outlineLevel="0" collapsed="false">
      <c r="A112" s="12" t="s">
        <v>247</v>
      </c>
      <c r="B112" s="13" t="s">
        <v>248</v>
      </c>
      <c r="D112" s="15" t="n">
        <v>6.23</v>
      </c>
      <c r="E112" s="15" t="n">
        <v>0.29</v>
      </c>
      <c r="F112" s="15" t="n">
        <v>1.33</v>
      </c>
      <c r="G112" s="15"/>
      <c r="H112" s="5"/>
      <c r="I112" s="16"/>
      <c r="J112" s="15"/>
      <c r="K112" s="15"/>
      <c r="L112" s="15"/>
      <c r="M112" s="15"/>
      <c r="N112" s="15"/>
      <c r="O112" s="15"/>
      <c r="Q112" s="16"/>
      <c r="R112" s="15"/>
      <c r="S112" s="15"/>
      <c r="T112" s="15"/>
      <c r="U112" s="15"/>
      <c r="V112" s="15"/>
      <c r="W112" s="15"/>
      <c r="Y112" s="16"/>
      <c r="Z112" s="15"/>
      <c r="AA112" s="15"/>
      <c r="AB112" s="15"/>
      <c r="AC112" s="15"/>
      <c r="AD112" s="15"/>
      <c r="AE112" s="15"/>
      <c r="AG112" s="16"/>
      <c r="AH112" s="15"/>
      <c r="AI112" s="15"/>
      <c r="AJ112" s="15"/>
      <c r="AK112" s="15"/>
      <c r="AL112" s="15"/>
      <c r="AM112" s="15"/>
      <c r="AN112" s="15"/>
      <c r="AO112" s="16"/>
      <c r="AP112" s="15"/>
      <c r="AQ112" s="16"/>
      <c r="AR112" s="15"/>
    </row>
    <row r="113" customFormat="false" ht="15.75" hidden="false" customHeight="false" outlineLevel="0" collapsed="false">
      <c r="A113" s="12" t="s">
        <v>249</v>
      </c>
      <c r="B113" s="13" t="s">
        <v>250</v>
      </c>
      <c r="D113" s="15" t="n">
        <v>0</v>
      </c>
      <c r="E113" s="15" t="n">
        <v>0</v>
      </c>
      <c r="F113" s="15" t="n">
        <v>0</v>
      </c>
      <c r="G113" s="15"/>
      <c r="H113" s="5"/>
      <c r="I113" s="16"/>
      <c r="J113" s="15"/>
      <c r="K113" s="15"/>
      <c r="L113" s="15"/>
      <c r="M113" s="15"/>
      <c r="N113" s="15"/>
      <c r="O113" s="15"/>
      <c r="Q113" s="16"/>
      <c r="R113" s="15"/>
      <c r="S113" s="15"/>
      <c r="T113" s="15"/>
      <c r="U113" s="15"/>
      <c r="V113" s="15"/>
      <c r="W113" s="15"/>
      <c r="Y113" s="16"/>
      <c r="Z113" s="15"/>
      <c r="AA113" s="15"/>
      <c r="AB113" s="15"/>
      <c r="AC113" s="15"/>
      <c r="AD113" s="15"/>
      <c r="AE113" s="15"/>
      <c r="AG113" s="16"/>
      <c r="AH113" s="15"/>
      <c r="AI113" s="15"/>
      <c r="AJ113" s="15"/>
      <c r="AK113" s="15"/>
      <c r="AL113" s="15"/>
      <c r="AM113" s="15"/>
      <c r="AN113" s="15"/>
      <c r="AO113" s="16"/>
      <c r="AP113" s="15"/>
      <c r="AQ113" s="16"/>
      <c r="AR113" s="15"/>
    </row>
    <row r="114" customFormat="false" ht="15.75" hidden="false" customHeight="false" outlineLevel="0" collapsed="false">
      <c r="A114" s="12" t="s">
        <v>251</v>
      </c>
      <c r="B114" s="13" t="s">
        <v>252</v>
      </c>
      <c r="D114" s="15" t="n">
        <v>0.62</v>
      </c>
      <c r="E114" s="15" t="n">
        <v>0.05</v>
      </c>
      <c r="F114" s="15" t="n">
        <v>0.12</v>
      </c>
      <c r="G114" s="15"/>
      <c r="H114" s="5"/>
      <c r="I114" s="16"/>
      <c r="J114" s="15"/>
      <c r="K114" s="15"/>
      <c r="L114" s="15"/>
      <c r="M114" s="15"/>
      <c r="N114" s="15"/>
      <c r="O114" s="15"/>
      <c r="Q114" s="16"/>
      <c r="R114" s="15"/>
      <c r="S114" s="15"/>
      <c r="T114" s="15"/>
      <c r="U114" s="15"/>
      <c r="V114" s="15"/>
      <c r="W114" s="15"/>
      <c r="Y114" s="16"/>
      <c r="Z114" s="15"/>
      <c r="AA114" s="15"/>
      <c r="AB114" s="15"/>
      <c r="AC114" s="15"/>
      <c r="AD114" s="15"/>
      <c r="AE114" s="15"/>
      <c r="AG114" s="16"/>
      <c r="AH114" s="15"/>
      <c r="AI114" s="15"/>
      <c r="AJ114" s="15"/>
      <c r="AK114" s="15"/>
      <c r="AL114" s="15"/>
      <c r="AM114" s="15"/>
      <c r="AN114" s="15"/>
      <c r="AO114" s="16"/>
      <c r="AP114" s="15"/>
      <c r="AQ114" s="16"/>
      <c r="AR114" s="15"/>
    </row>
    <row r="115" customFormat="false" ht="15.75" hidden="false" customHeight="false" outlineLevel="0" collapsed="false">
      <c r="A115" s="12" t="s">
        <v>253</v>
      </c>
      <c r="B115" s="13" t="s">
        <v>254</v>
      </c>
      <c r="D115" s="15" t="n">
        <v>1.5</v>
      </c>
      <c r="E115" s="15" t="n">
        <v>0.06</v>
      </c>
      <c r="F115" s="15" t="n">
        <v>0.25</v>
      </c>
      <c r="G115" s="15"/>
      <c r="H115" s="5"/>
      <c r="I115" s="16"/>
      <c r="J115" s="15"/>
      <c r="K115" s="15"/>
      <c r="L115" s="15"/>
      <c r="M115" s="15"/>
      <c r="N115" s="15"/>
      <c r="O115" s="15"/>
      <c r="Q115" s="16"/>
      <c r="R115" s="15"/>
      <c r="S115" s="15"/>
      <c r="T115" s="15"/>
      <c r="U115" s="15"/>
      <c r="V115" s="15"/>
      <c r="W115" s="15"/>
      <c r="Y115" s="16"/>
      <c r="Z115" s="15"/>
      <c r="AA115" s="15"/>
      <c r="AB115" s="15"/>
      <c r="AC115" s="15"/>
      <c r="AD115" s="15"/>
      <c r="AE115" s="15"/>
      <c r="AG115" s="16"/>
      <c r="AH115" s="15"/>
      <c r="AI115" s="15"/>
      <c r="AJ115" s="15"/>
      <c r="AK115" s="15"/>
      <c r="AL115" s="15"/>
      <c r="AM115" s="15"/>
      <c r="AN115" s="15"/>
      <c r="AO115" s="16"/>
      <c r="AP115" s="15"/>
      <c r="AQ115" s="16"/>
      <c r="AR115" s="15"/>
    </row>
    <row r="116" customFormat="false" ht="15.75" hidden="false" customHeight="false" outlineLevel="0" collapsed="false">
      <c r="A116" s="12" t="s">
        <v>255</v>
      </c>
      <c r="B116" s="13" t="s">
        <v>256</v>
      </c>
      <c r="D116" s="15" t="n">
        <v>0.04</v>
      </c>
      <c r="E116" s="15" t="n">
        <v>0</v>
      </c>
      <c r="F116" s="15" t="n">
        <v>0</v>
      </c>
      <c r="G116" s="15"/>
      <c r="H116" s="5"/>
      <c r="I116" s="16"/>
      <c r="J116" s="15"/>
      <c r="K116" s="15"/>
      <c r="L116" s="15"/>
      <c r="M116" s="15"/>
      <c r="N116" s="15"/>
      <c r="O116" s="15"/>
      <c r="Q116" s="16"/>
      <c r="R116" s="15"/>
      <c r="S116" s="15"/>
      <c r="T116" s="15"/>
      <c r="U116" s="15"/>
      <c r="V116" s="15"/>
      <c r="W116" s="15"/>
      <c r="Y116" s="16"/>
      <c r="Z116" s="15"/>
      <c r="AA116" s="15"/>
      <c r="AB116" s="15"/>
      <c r="AC116" s="15"/>
      <c r="AD116" s="15"/>
      <c r="AE116" s="15"/>
      <c r="AG116" s="16"/>
      <c r="AH116" s="15"/>
      <c r="AI116" s="15"/>
      <c r="AJ116" s="15"/>
      <c r="AK116" s="15"/>
      <c r="AL116" s="15"/>
      <c r="AM116" s="15"/>
      <c r="AN116" s="15"/>
      <c r="AO116" s="16"/>
      <c r="AP116" s="15"/>
      <c r="AQ116" s="16"/>
      <c r="AR116" s="15"/>
    </row>
    <row r="117" customFormat="false" ht="15.75" hidden="false" customHeight="false" outlineLevel="0" collapsed="false">
      <c r="A117" s="12" t="s">
        <v>257</v>
      </c>
      <c r="B117" s="13" t="s">
        <v>258</v>
      </c>
      <c r="D117" s="15" t="n">
        <v>1.22</v>
      </c>
      <c r="E117" s="15" t="n">
        <v>0.08</v>
      </c>
      <c r="F117" s="15" t="n">
        <v>0.24</v>
      </c>
      <c r="G117" s="15"/>
      <c r="H117" s="5"/>
      <c r="I117" s="16"/>
      <c r="J117" s="15"/>
      <c r="K117" s="15"/>
      <c r="L117" s="15"/>
      <c r="M117" s="15"/>
      <c r="N117" s="15"/>
      <c r="O117" s="15"/>
      <c r="Q117" s="16"/>
      <c r="R117" s="15"/>
      <c r="S117" s="15"/>
      <c r="T117" s="15"/>
      <c r="U117" s="15"/>
      <c r="V117" s="15"/>
      <c r="W117" s="15"/>
      <c r="Y117" s="16"/>
      <c r="Z117" s="15"/>
      <c r="AA117" s="15"/>
      <c r="AB117" s="15"/>
      <c r="AC117" s="15"/>
      <c r="AD117" s="15"/>
      <c r="AE117" s="15"/>
      <c r="AG117" s="16"/>
      <c r="AH117" s="15"/>
      <c r="AI117" s="15"/>
      <c r="AJ117" s="15"/>
      <c r="AK117" s="15"/>
      <c r="AL117" s="15"/>
      <c r="AM117" s="15"/>
      <c r="AN117" s="15"/>
      <c r="AO117" s="16"/>
      <c r="AP117" s="15"/>
      <c r="AQ117" s="16"/>
      <c r="AR117" s="15"/>
    </row>
    <row r="118" customFormat="false" ht="15.75" hidden="false" customHeight="false" outlineLevel="0" collapsed="false">
      <c r="A118" s="12" t="s">
        <v>259</v>
      </c>
      <c r="B118" s="13" t="s">
        <v>260</v>
      </c>
      <c r="D118" s="15" t="n">
        <v>0</v>
      </c>
      <c r="E118" s="15" t="n">
        <v>0</v>
      </c>
      <c r="F118" s="15" t="n">
        <v>0</v>
      </c>
      <c r="G118" s="15"/>
      <c r="H118" s="5"/>
      <c r="I118" s="16"/>
      <c r="J118" s="15"/>
      <c r="K118" s="15"/>
      <c r="L118" s="15"/>
      <c r="M118" s="15"/>
      <c r="N118" s="15"/>
      <c r="O118" s="15"/>
      <c r="Q118" s="16"/>
      <c r="R118" s="15"/>
      <c r="S118" s="15"/>
      <c r="T118" s="15"/>
      <c r="U118" s="15"/>
      <c r="V118" s="15"/>
      <c r="W118" s="15"/>
      <c r="Y118" s="16"/>
      <c r="Z118" s="15"/>
      <c r="AA118" s="15"/>
      <c r="AB118" s="15"/>
      <c r="AC118" s="15"/>
      <c r="AD118" s="15"/>
      <c r="AE118" s="15"/>
      <c r="AG118" s="16"/>
      <c r="AH118" s="15"/>
      <c r="AI118" s="15"/>
      <c r="AJ118" s="15"/>
      <c r="AK118" s="15"/>
      <c r="AL118" s="15"/>
      <c r="AM118" s="15"/>
      <c r="AN118" s="15"/>
      <c r="AO118" s="16"/>
      <c r="AP118" s="15"/>
      <c r="AQ118" s="16"/>
      <c r="AR118" s="15"/>
    </row>
    <row r="119" customFormat="false" ht="15.75" hidden="false" customHeight="false" outlineLevel="0" collapsed="false">
      <c r="A119" s="12" t="s">
        <v>261</v>
      </c>
      <c r="B119" s="13" t="s">
        <v>262</v>
      </c>
      <c r="D119" s="15" t="n">
        <v>5.85</v>
      </c>
      <c r="E119" s="15" t="n">
        <v>0.27</v>
      </c>
      <c r="F119" s="15" t="n">
        <v>1.33</v>
      </c>
      <c r="G119" s="15"/>
      <c r="H119" s="5"/>
      <c r="I119" s="16"/>
      <c r="J119" s="15"/>
      <c r="K119" s="15"/>
      <c r="L119" s="15"/>
      <c r="M119" s="15"/>
      <c r="N119" s="15"/>
      <c r="O119" s="15"/>
      <c r="Q119" s="16"/>
      <c r="R119" s="15"/>
      <c r="S119" s="15"/>
      <c r="T119" s="15"/>
      <c r="U119" s="15"/>
      <c r="V119" s="15"/>
      <c r="W119" s="15"/>
      <c r="Y119" s="16"/>
      <c r="Z119" s="15"/>
      <c r="AA119" s="15"/>
      <c r="AB119" s="15"/>
      <c r="AC119" s="15"/>
      <c r="AD119" s="15"/>
      <c r="AE119" s="15"/>
      <c r="AG119" s="16"/>
      <c r="AH119" s="15"/>
      <c r="AI119" s="15"/>
      <c r="AJ119" s="15"/>
      <c r="AK119" s="15"/>
      <c r="AL119" s="15"/>
      <c r="AM119" s="15"/>
      <c r="AN119" s="15"/>
      <c r="AO119" s="16"/>
      <c r="AP119" s="15"/>
      <c r="AQ119" s="16"/>
      <c r="AR119" s="15"/>
    </row>
    <row r="120" customFormat="false" ht="15.75" hidden="false" customHeight="false" outlineLevel="0" collapsed="false">
      <c r="A120" s="12" t="s">
        <v>263</v>
      </c>
      <c r="B120" s="13" t="s">
        <v>264</v>
      </c>
      <c r="D120" s="15" t="n">
        <v>1.45</v>
      </c>
      <c r="E120" s="15" t="n">
        <v>0.08</v>
      </c>
      <c r="F120" s="15" t="n">
        <v>0.24</v>
      </c>
      <c r="G120" s="15"/>
      <c r="H120" s="16"/>
      <c r="I120" s="16"/>
      <c r="J120" s="15"/>
      <c r="K120" s="15"/>
      <c r="L120" s="15"/>
      <c r="M120" s="15"/>
      <c r="N120" s="15"/>
      <c r="O120" s="15"/>
      <c r="Q120" s="16"/>
      <c r="R120" s="15"/>
      <c r="S120" s="15"/>
      <c r="T120" s="15"/>
      <c r="U120" s="15"/>
      <c r="V120" s="15"/>
      <c r="W120" s="15"/>
      <c r="Y120" s="16"/>
      <c r="Z120" s="15"/>
      <c r="AA120" s="15"/>
      <c r="AB120" s="15"/>
      <c r="AC120" s="15"/>
      <c r="AD120" s="15"/>
      <c r="AE120" s="15"/>
      <c r="AG120" s="16"/>
      <c r="AH120" s="15"/>
      <c r="AI120" s="15"/>
      <c r="AJ120" s="15"/>
      <c r="AK120" s="15"/>
      <c r="AL120" s="15"/>
      <c r="AM120" s="15"/>
      <c r="AN120" s="15"/>
      <c r="AO120" s="16"/>
      <c r="AP120" s="15"/>
      <c r="AQ120" s="16"/>
      <c r="AR120" s="15"/>
    </row>
    <row r="121" customFormat="false" ht="15.75" hidden="false" customHeight="false" outlineLevel="0" collapsed="false">
      <c r="A121" s="12" t="s">
        <v>265</v>
      </c>
      <c r="B121" s="13" t="s">
        <v>266</v>
      </c>
      <c r="D121" s="15" t="n">
        <v>1.49</v>
      </c>
      <c r="E121" s="15" t="n">
        <v>0.08</v>
      </c>
      <c r="F121" s="15" t="n">
        <v>0.2</v>
      </c>
      <c r="G121" s="15"/>
      <c r="H121" s="5"/>
      <c r="I121" s="16"/>
      <c r="J121" s="15"/>
      <c r="K121" s="15"/>
      <c r="L121" s="15"/>
      <c r="M121" s="15"/>
      <c r="N121" s="15"/>
      <c r="O121" s="15"/>
      <c r="Q121" s="16"/>
      <c r="R121" s="15"/>
      <c r="S121" s="15"/>
      <c r="T121" s="15"/>
      <c r="U121" s="15"/>
      <c r="V121" s="15"/>
      <c r="W121" s="15"/>
      <c r="Y121" s="16"/>
      <c r="Z121" s="15"/>
      <c r="AA121" s="15"/>
      <c r="AB121" s="15"/>
      <c r="AC121" s="15"/>
      <c r="AD121" s="15"/>
      <c r="AE121" s="15"/>
      <c r="AG121" s="16"/>
      <c r="AH121" s="15"/>
      <c r="AI121" s="15"/>
      <c r="AJ121" s="15"/>
      <c r="AK121" s="15"/>
      <c r="AL121" s="15"/>
      <c r="AM121" s="15"/>
      <c r="AN121" s="15"/>
      <c r="AO121" s="16"/>
      <c r="AP121" s="15"/>
      <c r="AQ121" s="16"/>
      <c r="AR121" s="15"/>
    </row>
    <row r="122" customFormat="false" ht="15.75" hidden="false" customHeight="false" outlineLevel="0" collapsed="false">
      <c r="A122" s="12" t="s">
        <v>267</v>
      </c>
      <c r="B122" s="13" t="s">
        <v>268</v>
      </c>
      <c r="D122" s="15" t="n">
        <v>12.75</v>
      </c>
      <c r="E122" s="15" t="n">
        <v>0.69</v>
      </c>
      <c r="F122" s="15" t="n">
        <v>2.28</v>
      </c>
      <c r="G122" s="15"/>
      <c r="H122" s="5"/>
      <c r="I122" s="16"/>
      <c r="J122" s="15"/>
      <c r="K122" s="15"/>
      <c r="L122" s="15"/>
      <c r="M122" s="15"/>
      <c r="N122" s="15"/>
      <c r="O122" s="15"/>
      <c r="Q122" s="16"/>
      <c r="R122" s="15"/>
      <c r="S122" s="15"/>
      <c r="T122" s="15"/>
      <c r="U122" s="15"/>
      <c r="V122" s="15"/>
      <c r="W122" s="15"/>
      <c r="Y122" s="16"/>
      <c r="Z122" s="15"/>
      <c r="AA122" s="15"/>
      <c r="AB122" s="15"/>
      <c r="AC122" s="15"/>
      <c r="AD122" s="15"/>
      <c r="AE122" s="15"/>
      <c r="AG122" s="16"/>
      <c r="AH122" s="15"/>
      <c r="AI122" s="15"/>
      <c r="AJ122" s="15"/>
      <c r="AK122" s="15"/>
      <c r="AL122" s="15"/>
      <c r="AM122" s="15"/>
      <c r="AN122" s="15"/>
      <c r="AO122" s="16"/>
      <c r="AP122" s="15"/>
      <c r="AQ122" s="16"/>
      <c r="AR122" s="15"/>
    </row>
    <row r="123" customFormat="false" ht="15.75" hidden="false" customHeight="false" outlineLevel="0" collapsed="false">
      <c r="A123" s="12" t="s">
        <v>269</v>
      </c>
      <c r="B123" s="13" t="s">
        <v>270</v>
      </c>
      <c r="D123" s="15" t="n">
        <v>0.46</v>
      </c>
      <c r="E123" s="15" t="n">
        <v>0.02</v>
      </c>
      <c r="F123" s="15" t="n">
        <v>0.09</v>
      </c>
      <c r="G123" s="15"/>
      <c r="H123" s="5"/>
      <c r="I123" s="16"/>
      <c r="J123" s="15"/>
      <c r="K123" s="15"/>
      <c r="L123" s="15"/>
      <c r="M123" s="15"/>
      <c r="N123" s="15"/>
      <c r="O123" s="15"/>
      <c r="Q123" s="16"/>
      <c r="R123" s="15"/>
      <c r="S123" s="15"/>
      <c r="T123" s="15"/>
      <c r="U123" s="15"/>
      <c r="V123" s="15"/>
      <c r="W123" s="15"/>
      <c r="Y123" s="16"/>
      <c r="Z123" s="15"/>
      <c r="AA123" s="15"/>
      <c r="AB123" s="15"/>
      <c r="AC123" s="15"/>
      <c r="AD123" s="15"/>
      <c r="AE123" s="15"/>
      <c r="AG123" s="16"/>
      <c r="AH123" s="15"/>
      <c r="AI123" s="15"/>
      <c r="AJ123" s="15"/>
      <c r="AK123" s="15"/>
      <c r="AL123" s="15"/>
      <c r="AM123" s="15"/>
      <c r="AN123" s="15"/>
      <c r="AO123" s="16"/>
      <c r="AP123" s="15"/>
      <c r="AQ123" s="16"/>
      <c r="AR123" s="15"/>
    </row>
    <row r="124" customFormat="false" ht="15.75" hidden="false" customHeight="false" outlineLevel="0" collapsed="false">
      <c r="A124" s="12" t="s">
        <v>271</v>
      </c>
      <c r="B124" s="13" t="s">
        <v>272</v>
      </c>
      <c r="D124" s="15" t="n">
        <v>0.13</v>
      </c>
      <c r="E124" s="15" t="n">
        <v>0.01</v>
      </c>
      <c r="F124" s="15" t="n">
        <v>0.03</v>
      </c>
      <c r="G124" s="15"/>
      <c r="H124" s="5"/>
      <c r="I124" s="16"/>
      <c r="J124" s="15"/>
      <c r="K124" s="15"/>
      <c r="L124" s="15"/>
      <c r="M124" s="15"/>
      <c r="N124" s="15"/>
      <c r="O124" s="15"/>
      <c r="Q124" s="16"/>
      <c r="R124" s="15"/>
      <c r="S124" s="15"/>
      <c r="T124" s="15"/>
      <c r="U124" s="15"/>
      <c r="V124" s="15"/>
      <c r="W124" s="15"/>
      <c r="Y124" s="16"/>
      <c r="Z124" s="15"/>
      <c r="AA124" s="15"/>
      <c r="AB124" s="15"/>
      <c r="AC124" s="15"/>
      <c r="AD124" s="15"/>
      <c r="AE124" s="15"/>
      <c r="AG124" s="16"/>
      <c r="AH124" s="15"/>
      <c r="AI124" s="15"/>
      <c r="AJ124" s="15"/>
      <c r="AK124" s="15"/>
      <c r="AL124" s="15"/>
      <c r="AM124" s="15"/>
      <c r="AN124" s="15"/>
      <c r="AO124" s="16"/>
      <c r="AP124" s="15"/>
      <c r="AQ124" s="16"/>
      <c r="AR124" s="15"/>
    </row>
    <row r="125" customFormat="false" ht="15.75" hidden="false" customHeight="false" outlineLevel="0" collapsed="false">
      <c r="A125" s="12" t="s">
        <v>273</v>
      </c>
      <c r="B125" s="13" t="s">
        <v>274</v>
      </c>
      <c r="D125" s="15" t="n">
        <v>2.9</v>
      </c>
      <c r="E125" s="15" t="n">
        <v>0.1</v>
      </c>
      <c r="F125" s="15" t="n">
        <v>0.55</v>
      </c>
      <c r="G125" s="15"/>
      <c r="H125" s="5"/>
      <c r="I125" s="16"/>
      <c r="J125" s="15"/>
      <c r="K125" s="15"/>
      <c r="L125" s="15"/>
      <c r="M125" s="15"/>
      <c r="N125" s="15"/>
      <c r="O125" s="15"/>
      <c r="Q125" s="16"/>
      <c r="R125" s="15"/>
      <c r="S125" s="15"/>
      <c r="T125" s="15"/>
      <c r="U125" s="15"/>
      <c r="V125" s="15"/>
      <c r="W125" s="15"/>
      <c r="Y125" s="16"/>
      <c r="Z125" s="15"/>
      <c r="AA125" s="15"/>
      <c r="AB125" s="15"/>
      <c r="AC125" s="15"/>
      <c r="AD125" s="15"/>
      <c r="AE125" s="15"/>
      <c r="AG125" s="16"/>
      <c r="AH125" s="15"/>
      <c r="AI125" s="15"/>
      <c r="AJ125" s="15"/>
      <c r="AK125" s="15"/>
      <c r="AL125" s="15"/>
      <c r="AM125" s="15"/>
      <c r="AN125" s="15"/>
      <c r="AO125" s="16"/>
      <c r="AP125" s="15"/>
      <c r="AQ125" s="16"/>
      <c r="AR125" s="15"/>
    </row>
    <row r="126" customFormat="false" ht="15.75" hidden="false" customHeight="false" outlineLevel="0" collapsed="false">
      <c r="A126" s="12" t="s">
        <v>275</v>
      </c>
      <c r="B126" s="13" t="s">
        <v>276</v>
      </c>
      <c r="D126" s="15" t="n">
        <v>17.77</v>
      </c>
      <c r="E126" s="15" t="n">
        <v>1.02</v>
      </c>
      <c r="F126" s="15" t="n">
        <v>4.29</v>
      </c>
      <c r="G126" s="15"/>
      <c r="H126" s="5"/>
      <c r="I126" s="16"/>
      <c r="J126" s="15"/>
      <c r="K126" s="15"/>
      <c r="L126" s="15"/>
      <c r="M126" s="15"/>
      <c r="N126" s="15"/>
      <c r="O126" s="15"/>
      <c r="Q126" s="16"/>
      <c r="R126" s="15"/>
      <c r="S126" s="15"/>
      <c r="T126" s="15"/>
      <c r="U126" s="15"/>
      <c r="V126" s="15"/>
      <c r="W126" s="15"/>
      <c r="Y126" s="16"/>
      <c r="Z126" s="15"/>
      <c r="AA126" s="15"/>
      <c r="AB126" s="15"/>
      <c r="AC126" s="15"/>
      <c r="AD126" s="15"/>
      <c r="AE126" s="15"/>
      <c r="AG126" s="16"/>
      <c r="AH126" s="15"/>
      <c r="AI126" s="15"/>
      <c r="AJ126" s="15"/>
      <c r="AK126" s="15"/>
      <c r="AL126" s="15"/>
      <c r="AM126" s="15"/>
      <c r="AN126" s="15"/>
      <c r="AO126" s="16"/>
      <c r="AP126" s="15"/>
      <c r="AQ126" s="16"/>
      <c r="AR126" s="15"/>
    </row>
    <row r="127" customFormat="false" ht="15.75" hidden="false" customHeight="false" outlineLevel="0" collapsed="false">
      <c r="A127" s="12" t="s">
        <v>277</v>
      </c>
      <c r="B127" s="13" t="s">
        <v>278</v>
      </c>
      <c r="D127" s="15" t="n">
        <v>0.61</v>
      </c>
      <c r="E127" s="15" t="n">
        <v>0.06</v>
      </c>
      <c r="F127" s="15" t="n">
        <v>0.16</v>
      </c>
      <c r="G127" s="15"/>
      <c r="H127" s="16"/>
      <c r="I127" s="16"/>
      <c r="J127" s="15"/>
      <c r="K127" s="15"/>
      <c r="L127" s="15"/>
      <c r="M127" s="15"/>
      <c r="N127" s="15"/>
      <c r="O127" s="15"/>
      <c r="Q127" s="16"/>
      <c r="R127" s="15"/>
      <c r="S127" s="15"/>
      <c r="T127" s="15"/>
      <c r="U127" s="15"/>
      <c r="V127" s="15"/>
      <c r="W127" s="15"/>
      <c r="Y127" s="16"/>
      <c r="Z127" s="15"/>
      <c r="AA127" s="15"/>
      <c r="AB127" s="15"/>
      <c r="AC127" s="15"/>
      <c r="AD127" s="15"/>
      <c r="AE127" s="15"/>
      <c r="AG127" s="16"/>
      <c r="AH127" s="15"/>
      <c r="AI127" s="15"/>
      <c r="AJ127" s="15"/>
      <c r="AK127" s="15"/>
      <c r="AL127" s="15"/>
      <c r="AM127" s="15"/>
      <c r="AN127" s="15"/>
      <c r="AO127" s="16"/>
      <c r="AP127" s="15"/>
      <c r="AQ127" s="16"/>
      <c r="AR127" s="15"/>
    </row>
    <row r="128" customFormat="false" ht="15.75" hidden="false" customHeight="false" outlineLevel="0" collapsed="false">
      <c r="A128" s="12" t="s">
        <v>279</v>
      </c>
      <c r="B128" s="13" t="s">
        <v>280</v>
      </c>
      <c r="D128" s="15" t="n">
        <v>0.4</v>
      </c>
      <c r="E128" s="15" t="n">
        <v>0.02</v>
      </c>
      <c r="F128" s="15" t="n">
        <v>0.07</v>
      </c>
      <c r="G128" s="15"/>
      <c r="H128" s="5"/>
      <c r="I128" s="16"/>
      <c r="J128" s="15"/>
      <c r="K128" s="15"/>
      <c r="L128" s="15"/>
      <c r="M128" s="15"/>
      <c r="N128" s="15"/>
      <c r="O128" s="15"/>
      <c r="Q128" s="16"/>
      <c r="R128" s="15"/>
      <c r="S128" s="15"/>
      <c r="T128" s="15"/>
      <c r="U128" s="15"/>
      <c r="V128" s="15"/>
      <c r="W128" s="15"/>
      <c r="Y128" s="16"/>
      <c r="Z128" s="15"/>
      <c r="AA128" s="15"/>
      <c r="AB128" s="15"/>
      <c r="AC128" s="15"/>
      <c r="AD128" s="15"/>
      <c r="AE128" s="15"/>
      <c r="AG128" s="16"/>
      <c r="AH128" s="15"/>
      <c r="AI128" s="15"/>
      <c r="AJ128" s="15"/>
      <c r="AK128" s="15"/>
      <c r="AL128" s="15"/>
      <c r="AM128" s="15"/>
      <c r="AN128" s="15"/>
      <c r="AO128" s="16"/>
      <c r="AP128" s="15"/>
      <c r="AQ128" s="16"/>
      <c r="AR128" s="15"/>
    </row>
    <row r="129" customFormat="false" ht="15.75" hidden="false" customHeight="false" outlineLevel="0" collapsed="false">
      <c r="A129" s="12" t="s">
        <v>281</v>
      </c>
      <c r="B129" s="13" t="s">
        <v>282</v>
      </c>
      <c r="D129" s="15" t="n">
        <v>18.28</v>
      </c>
      <c r="E129" s="15" t="n">
        <v>0.49</v>
      </c>
      <c r="F129" s="15" t="n">
        <v>5.39</v>
      </c>
      <c r="G129" s="15"/>
      <c r="H129" s="5"/>
      <c r="I129" s="16"/>
      <c r="J129" s="15"/>
      <c r="K129" s="15"/>
      <c r="L129" s="15"/>
      <c r="M129" s="15"/>
      <c r="N129" s="15"/>
      <c r="O129" s="15"/>
      <c r="Q129" s="16"/>
      <c r="R129" s="15"/>
      <c r="S129" s="15"/>
      <c r="T129" s="15"/>
      <c r="U129" s="15"/>
      <c r="V129" s="15"/>
      <c r="W129" s="15"/>
      <c r="Y129" s="16"/>
      <c r="Z129" s="15"/>
      <c r="AA129" s="15"/>
      <c r="AB129" s="15"/>
      <c r="AC129" s="15"/>
      <c r="AD129" s="15"/>
      <c r="AE129" s="15"/>
      <c r="AG129" s="16"/>
      <c r="AH129" s="15"/>
      <c r="AI129" s="15"/>
      <c r="AJ129" s="15"/>
      <c r="AK129" s="15"/>
      <c r="AL129" s="15"/>
      <c r="AM129" s="15"/>
      <c r="AN129" s="15"/>
      <c r="AO129" s="16"/>
      <c r="AP129" s="15"/>
      <c r="AQ129" s="16"/>
      <c r="AR129" s="15"/>
    </row>
    <row r="130" customFormat="false" ht="15.75" hidden="false" customHeight="false" outlineLevel="0" collapsed="false">
      <c r="A130" s="12" t="s">
        <v>283</v>
      </c>
      <c r="B130" s="13" t="s">
        <v>284</v>
      </c>
      <c r="D130" s="15" t="n">
        <v>1.51</v>
      </c>
      <c r="E130" s="15" t="n">
        <v>0.05</v>
      </c>
      <c r="F130" s="15" t="n">
        <v>0.26</v>
      </c>
      <c r="G130" s="15"/>
      <c r="H130" s="5"/>
      <c r="I130" s="16"/>
      <c r="J130" s="15"/>
      <c r="K130" s="15"/>
      <c r="L130" s="15"/>
      <c r="M130" s="15"/>
      <c r="N130" s="15"/>
      <c r="O130" s="15"/>
      <c r="Q130" s="16"/>
      <c r="R130" s="15"/>
      <c r="S130" s="15"/>
      <c r="T130" s="15"/>
      <c r="U130" s="15"/>
      <c r="V130" s="15"/>
      <c r="W130" s="15"/>
      <c r="Y130" s="16"/>
      <c r="Z130" s="15"/>
      <c r="AA130" s="15"/>
      <c r="AB130" s="15"/>
      <c r="AC130" s="15"/>
      <c r="AD130" s="15"/>
      <c r="AE130" s="15"/>
      <c r="AG130" s="16"/>
      <c r="AH130" s="15"/>
      <c r="AI130" s="15"/>
      <c r="AJ130" s="15"/>
      <c r="AK130" s="15"/>
      <c r="AL130" s="15"/>
      <c r="AM130" s="15"/>
      <c r="AN130" s="15"/>
      <c r="AO130" s="16"/>
      <c r="AP130" s="15"/>
      <c r="AQ130" s="16"/>
      <c r="AR130" s="15"/>
    </row>
    <row r="131" customFormat="false" ht="15.75" hidden="false" customHeight="false" outlineLevel="0" collapsed="false">
      <c r="A131" s="12" t="s">
        <v>285</v>
      </c>
      <c r="B131" s="13" t="s">
        <v>286</v>
      </c>
      <c r="D131" s="15" t="n">
        <v>192.19</v>
      </c>
      <c r="E131" s="15" t="n">
        <v>10.42</v>
      </c>
      <c r="F131" s="15" t="n">
        <v>43.35</v>
      </c>
      <c r="G131" s="15"/>
      <c r="H131" s="5"/>
      <c r="I131" s="16"/>
      <c r="J131" s="15"/>
      <c r="K131" s="15"/>
      <c r="L131" s="15"/>
      <c r="M131" s="15"/>
      <c r="N131" s="15"/>
      <c r="O131" s="15"/>
      <c r="Q131" s="16"/>
      <c r="R131" s="15"/>
      <c r="S131" s="15"/>
      <c r="T131" s="15"/>
      <c r="U131" s="15"/>
      <c r="V131" s="15"/>
      <c r="W131" s="15"/>
      <c r="Y131" s="16"/>
      <c r="Z131" s="15"/>
      <c r="AA131" s="15"/>
      <c r="AB131" s="15"/>
      <c r="AC131" s="15"/>
      <c r="AD131" s="15"/>
      <c r="AE131" s="15"/>
      <c r="AG131" s="16"/>
      <c r="AH131" s="15"/>
      <c r="AI131" s="15"/>
      <c r="AJ131" s="15"/>
      <c r="AK131" s="15"/>
      <c r="AL131" s="15"/>
      <c r="AM131" s="15"/>
      <c r="AN131" s="15"/>
      <c r="AO131" s="16"/>
      <c r="AP131" s="15"/>
      <c r="AQ131" s="16"/>
      <c r="AR131" s="15"/>
    </row>
    <row r="132" customFormat="false" ht="15.75" hidden="false" customHeight="false" outlineLevel="0" collapsed="false">
      <c r="A132" s="12" t="s">
        <v>287</v>
      </c>
      <c r="B132" s="13" t="s">
        <v>288</v>
      </c>
      <c r="D132" s="15" t="n">
        <v>1.15</v>
      </c>
      <c r="E132" s="15" t="n">
        <v>0.08</v>
      </c>
      <c r="F132" s="15" t="n">
        <v>0.2</v>
      </c>
      <c r="G132" s="15"/>
      <c r="H132" s="5"/>
      <c r="I132" s="16"/>
      <c r="J132" s="15"/>
      <c r="K132" s="15"/>
      <c r="L132" s="15"/>
      <c r="M132" s="15"/>
      <c r="N132" s="15"/>
      <c r="O132" s="15"/>
      <c r="Q132" s="16"/>
      <c r="R132" s="15"/>
      <c r="S132" s="15"/>
      <c r="T132" s="15"/>
      <c r="U132" s="15"/>
      <c r="V132" s="15"/>
      <c r="W132" s="15"/>
      <c r="Y132" s="16"/>
      <c r="Z132" s="15"/>
      <c r="AA132" s="15"/>
      <c r="AB132" s="15"/>
      <c r="AC132" s="15"/>
      <c r="AD132" s="15"/>
      <c r="AE132" s="15"/>
      <c r="AG132" s="16"/>
      <c r="AH132" s="15"/>
      <c r="AI132" s="15"/>
      <c r="AJ132" s="15"/>
      <c r="AK132" s="15"/>
      <c r="AL132" s="15"/>
      <c r="AM132" s="15"/>
      <c r="AN132" s="15"/>
      <c r="AO132" s="16"/>
      <c r="AP132" s="15"/>
      <c r="AQ132" s="16"/>
      <c r="AR132" s="15"/>
    </row>
    <row r="133" customFormat="false" ht="15.75" hidden="false" customHeight="false" outlineLevel="0" collapsed="false">
      <c r="A133" s="12" t="s">
        <v>289</v>
      </c>
      <c r="B133" s="13" t="s">
        <v>290</v>
      </c>
      <c r="D133" s="15" t="n">
        <v>4.28</v>
      </c>
      <c r="E133" s="15" t="n">
        <v>0.28</v>
      </c>
      <c r="F133" s="15" t="n">
        <v>0.97</v>
      </c>
      <c r="G133" s="15"/>
      <c r="H133" s="5"/>
      <c r="I133" s="16"/>
      <c r="J133" s="15"/>
      <c r="K133" s="15"/>
      <c r="L133" s="15"/>
      <c r="M133" s="15"/>
      <c r="N133" s="15"/>
      <c r="O133" s="15"/>
      <c r="Q133" s="16"/>
      <c r="R133" s="15"/>
      <c r="S133" s="15"/>
      <c r="T133" s="15"/>
      <c r="U133" s="15"/>
      <c r="V133" s="15"/>
      <c r="W133" s="15"/>
      <c r="Y133" s="16"/>
      <c r="Z133" s="15"/>
      <c r="AA133" s="15"/>
      <c r="AB133" s="15"/>
      <c r="AC133" s="15"/>
      <c r="AD133" s="15"/>
      <c r="AE133" s="15"/>
      <c r="AG133" s="16"/>
      <c r="AH133" s="15"/>
      <c r="AI133" s="15"/>
      <c r="AJ133" s="15"/>
      <c r="AK133" s="15"/>
      <c r="AL133" s="15"/>
      <c r="AM133" s="15"/>
      <c r="AN133" s="15"/>
      <c r="AO133" s="16"/>
      <c r="AP133" s="15"/>
      <c r="AQ133" s="16"/>
      <c r="AR133" s="15"/>
    </row>
    <row r="134" customFormat="false" ht="15.75" hidden="false" customHeight="false" outlineLevel="0" collapsed="false">
      <c r="A134" s="12" t="s">
        <v>291</v>
      </c>
      <c r="B134" s="13" t="s">
        <v>292</v>
      </c>
      <c r="D134" s="15" t="n">
        <v>1.67</v>
      </c>
      <c r="E134" s="15" t="n">
        <v>0.1</v>
      </c>
      <c r="F134" s="15" t="n">
        <v>0.25</v>
      </c>
      <c r="G134" s="15"/>
      <c r="H134" s="5"/>
      <c r="I134" s="16"/>
      <c r="J134" s="15"/>
      <c r="K134" s="15"/>
      <c r="L134" s="15"/>
      <c r="M134" s="15"/>
      <c r="N134" s="15"/>
      <c r="O134" s="15"/>
      <c r="Q134" s="16"/>
      <c r="R134" s="15"/>
      <c r="S134" s="15"/>
      <c r="T134" s="15"/>
      <c r="U134" s="15"/>
      <c r="V134" s="15"/>
      <c r="W134" s="15"/>
      <c r="Y134" s="16"/>
      <c r="Z134" s="15"/>
      <c r="AA134" s="15"/>
      <c r="AB134" s="15"/>
      <c r="AC134" s="15"/>
      <c r="AD134" s="15"/>
      <c r="AE134" s="15"/>
      <c r="AG134" s="16"/>
      <c r="AH134" s="15"/>
      <c r="AI134" s="15"/>
      <c r="AJ134" s="15"/>
      <c r="AK134" s="15"/>
      <c r="AL134" s="15"/>
      <c r="AM134" s="15"/>
      <c r="AN134" s="15"/>
      <c r="AO134" s="16"/>
      <c r="AP134" s="15"/>
      <c r="AQ134" s="16"/>
      <c r="AR134" s="15"/>
    </row>
    <row r="135" customFormat="false" ht="15.75" hidden="false" customHeight="false" outlineLevel="0" collapsed="false">
      <c r="A135" s="12" t="s">
        <v>293</v>
      </c>
      <c r="B135" s="13" t="s">
        <v>294</v>
      </c>
      <c r="D135" s="15" t="n">
        <v>24.56</v>
      </c>
      <c r="E135" s="15" t="n">
        <v>1.28</v>
      </c>
      <c r="F135" s="15" t="n">
        <v>3.55</v>
      </c>
      <c r="G135" s="15"/>
      <c r="H135" s="5"/>
      <c r="I135" s="16"/>
      <c r="J135" s="15"/>
      <c r="K135" s="15"/>
      <c r="L135" s="15"/>
      <c r="M135" s="15"/>
      <c r="N135" s="15"/>
      <c r="O135" s="15"/>
      <c r="Q135" s="16"/>
      <c r="R135" s="15"/>
      <c r="S135" s="15"/>
      <c r="T135" s="15"/>
      <c r="U135" s="15"/>
      <c r="V135" s="15"/>
      <c r="W135" s="15"/>
      <c r="Y135" s="16"/>
      <c r="Z135" s="15"/>
      <c r="AA135" s="15"/>
      <c r="AB135" s="15"/>
      <c r="AC135" s="15"/>
      <c r="AD135" s="15"/>
      <c r="AE135" s="15"/>
      <c r="AG135" s="16"/>
      <c r="AH135" s="15"/>
      <c r="AI135" s="15"/>
      <c r="AJ135" s="15"/>
      <c r="AK135" s="15"/>
      <c r="AL135" s="15"/>
      <c r="AM135" s="15"/>
      <c r="AN135" s="15"/>
      <c r="AO135" s="16"/>
      <c r="AP135" s="15"/>
      <c r="AQ135" s="16"/>
      <c r="AR135" s="15"/>
    </row>
    <row r="136" customFormat="false" ht="15.75" hidden="false" customHeight="false" outlineLevel="0" collapsed="false">
      <c r="A136" s="12" t="s">
        <v>295</v>
      </c>
      <c r="B136" s="13" t="s">
        <v>296</v>
      </c>
      <c r="D136" s="15" t="n">
        <v>0.58</v>
      </c>
      <c r="E136" s="15" t="n">
        <v>0.03</v>
      </c>
      <c r="F136" s="15" t="n">
        <v>0.11</v>
      </c>
      <c r="G136" s="15"/>
      <c r="H136" s="5"/>
      <c r="I136" s="16"/>
      <c r="J136" s="15"/>
      <c r="K136" s="15"/>
      <c r="L136" s="15"/>
      <c r="M136" s="15"/>
      <c r="N136" s="15"/>
      <c r="O136" s="15"/>
      <c r="Q136" s="16"/>
      <c r="R136" s="15"/>
      <c r="S136" s="15"/>
      <c r="T136" s="15"/>
      <c r="U136" s="15"/>
      <c r="V136" s="15"/>
      <c r="W136" s="15"/>
      <c r="Y136" s="16"/>
      <c r="Z136" s="15"/>
      <c r="AA136" s="15"/>
      <c r="AB136" s="15"/>
      <c r="AC136" s="15"/>
      <c r="AD136" s="15"/>
      <c r="AE136" s="15"/>
      <c r="AG136" s="16"/>
      <c r="AH136" s="15"/>
      <c r="AI136" s="15"/>
      <c r="AJ136" s="15"/>
      <c r="AK136" s="15"/>
      <c r="AL136" s="15"/>
      <c r="AM136" s="15"/>
      <c r="AN136" s="15"/>
      <c r="AO136" s="16"/>
      <c r="AP136" s="15"/>
      <c r="AQ136" s="16"/>
      <c r="AR136" s="15"/>
    </row>
    <row r="137" customFormat="false" ht="15.75" hidden="false" customHeight="false" outlineLevel="0" collapsed="false">
      <c r="A137" s="12" t="s">
        <v>297</v>
      </c>
      <c r="B137" s="13" t="s">
        <v>298</v>
      </c>
      <c r="D137" s="15" t="n">
        <v>1.01</v>
      </c>
      <c r="E137" s="15" t="n">
        <v>0.07</v>
      </c>
      <c r="F137" s="15" t="n">
        <v>0.32</v>
      </c>
      <c r="G137" s="15"/>
      <c r="H137" s="5"/>
      <c r="I137" s="16"/>
      <c r="J137" s="15"/>
      <c r="K137" s="15"/>
      <c r="L137" s="15"/>
      <c r="M137" s="15"/>
      <c r="N137" s="15"/>
      <c r="O137" s="15"/>
      <c r="Q137" s="16"/>
      <c r="R137" s="15"/>
      <c r="S137" s="15"/>
      <c r="T137" s="15"/>
      <c r="U137" s="15"/>
      <c r="V137" s="15"/>
      <c r="W137" s="15"/>
      <c r="Y137" s="16"/>
      <c r="Z137" s="15"/>
      <c r="AA137" s="15"/>
      <c r="AB137" s="15"/>
      <c r="AC137" s="15"/>
      <c r="AD137" s="15"/>
      <c r="AE137" s="15"/>
      <c r="AG137" s="16"/>
      <c r="AH137" s="15"/>
      <c r="AI137" s="15"/>
      <c r="AJ137" s="15"/>
      <c r="AK137" s="15"/>
      <c r="AL137" s="15"/>
      <c r="AM137" s="15"/>
      <c r="AN137" s="15"/>
      <c r="AO137" s="16"/>
      <c r="AP137" s="15"/>
      <c r="AQ137" s="16"/>
      <c r="AR137" s="15"/>
    </row>
    <row r="138" customFormat="false" ht="15.75" hidden="false" customHeight="false" outlineLevel="0" collapsed="false">
      <c r="A138" s="12" t="s">
        <v>299</v>
      </c>
      <c r="B138" s="13" t="s">
        <v>300</v>
      </c>
      <c r="D138" s="15" t="n">
        <v>0.22</v>
      </c>
      <c r="E138" s="15" t="n">
        <v>0.01</v>
      </c>
      <c r="F138" s="15" t="n">
        <v>0.08</v>
      </c>
      <c r="G138" s="15"/>
      <c r="H138" s="5"/>
      <c r="I138" s="16"/>
      <c r="J138" s="15"/>
      <c r="K138" s="15"/>
      <c r="L138" s="15"/>
      <c r="M138" s="15"/>
      <c r="N138" s="15"/>
      <c r="O138" s="15"/>
      <c r="Q138" s="16"/>
      <c r="R138" s="15"/>
      <c r="S138" s="15"/>
      <c r="T138" s="15"/>
      <c r="U138" s="15"/>
      <c r="V138" s="15"/>
      <c r="W138" s="15"/>
      <c r="Y138" s="16"/>
      <c r="Z138" s="15"/>
      <c r="AA138" s="15"/>
      <c r="AB138" s="15"/>
      <c r="AC138" s="15"/>
      <c r="AD138" s="15"/>
      <c r="AE138" s="15"/>
      <c r="AG138" s="16"/>
      <c r="AH138" s="15"/>
      <c r="AI138" s="15"/>
      <c r="AJ138" s="15"/>
      <c r="AK138" s="15"/>
      <c r="AL138" s="15"/>
      <c r="AM138" s="15"/>
      <c r="AN138" s="15"/>
      <c r="AO138" s="16"/>
      <c r="AP138" s="15"/>
      <c r="AQ138" s="16"/>
      <c r="AR138" s="15"/>
    </row>
    <row r="139" customFormat="false" ht="15.75" hidden="false" customHeight="false" outlineLevel="0" collapsed="false">
      <c r="B139" s="13"/>
      <c r="F139" s="11"/>
      <c r="H139" s="5"/>
      <c r="I139" s="16"/>
      <c r="J139" s="15"/>
      <c r="K139" s="15"/>
      <c r="L139" s="15"/>
      <c r="M139" s="15"/>
      <c r="N139" s="15"/>
      <c r="O139" s="15"/>
      <c r="Q139" s="16"/>
      <c r="R139" s="15"/>
      <c r="S139" s="15"/>
      <c r="T139" s="15"/>
      <c r="U139" s="15"/>
      <c r="V139" s="15"/>
      <c r="W139" s="15"/>
      <c r="Y139" s="16"/>
      <c r="Z139" s="15"/>
      <c r="AA139" s="15"/>
      <c r="AB139" s="15"/>
      <c r="AC139" s="15"/>
      <c r="AD139" s="15"/>
      <c r="AE139" s="15"/>
      <c r="AG139" s="16"/>
      <c r="AH139" s="15"/>
      <c r="AI139" s="15"/>
      <c r="AJ139" s="15"/>
      <c r="AK139" s="15"/>
      <c r="AL139" s="15"/>
      <c r="AM139" s="15"/>
      <c r="AN139" s="15"/>
      <c r="AO139" s="16"/>
      <c r="AP139" s="15"/>
      <c r="AQ139" s="16"/>
      <c r="AR139" s="15"/>
    </row>
    <row r="140" customFormat="false" ht="15.75" hidden="false" customHeight="false" outlineLevel="0" collapsed="false">
      <c r="B140" s="13" t="s">
        <v>301</v>
      </c>
      <c r="D140" s="15" t="n">
        <f aca="false">SUM(D2:D138)</f>
        <v>1447.96</v>
      </c>
      <c r="E140" s="15" t="n">
        <f aca="false">SUM(E2:E138)</f>
        <v>71.81</v>
      </c>
      <c r="F140" s="15" t="n">
        <f aca="false">SUM(F2:F138)</f>
        <v>314.9</v>
      </c>
      <c r="H140" s="16"/>
      <c r="I140" s="16"/>
      <c r="J140" s="16"/>
      <c r="K140" s="16"/>
      <c r="L140" s="16"/>
      <c r="M140" s="16"/>
      <c r="N140" s="16"/>
      <c r="O140" s="16"/>
      <c r="Q140" s="16"/>
      <c r="R140" s="16"/>
      <c r="S140" s="16"/>
      <c r="T140" s="16"/>
      <c r="U140" s="16"/>
      <c r="V140" s="16"/>
      <c r="W140" s="16"/>
      <c r="Y140" s="16"/>
      <c r="Z140" s="16"/>
      <c r="AA140" s="16"/>
      <c r="AB140" s="16"/>
      <c r="AC140" s="16"/>
      <c r="AD140" s="16"/>
      <c r="AE140" s="16"/>
      <c r="AG140" s="16"/>
      <c r="AH140" s="16"/>
      <c r="AI140" s="16"/>
      <c r="AJ140" s="16"/>
      <c r="AK140" s="16"/>
      <c r="AL140" s="16"/>
      <c r="AM140" s="16"/>
      <c r="AN140" s="16"/>
      <c r="AO140" s="16"/>
      <c r="AP140" s="16"/>
      <c r="AQ140" s="16"/>
      <c r="AR140"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2022-10-25T12:22:50Z</dcterms:modified>
  <cp:revision>1</cp:revision>
  <dc:subject/>
  <dc:title/>
</cp:coreProperties>
</file>